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987" activeTab="0"/>
  </bookViews>
  <sheets>
    <sheet name="SMART MONEY  CASH CALLS" sheetId="1" r:id="rId1"/>
    <sheet name="SMART MONEY FUTURE CALLS" sheetId="2" r:id="rId2"/>
    <sheet name="SMART MONEY OPTION CALLS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<sst xmlns="http://schemas.openxmlformats.org/spreadsheetml/2006/main" count="2444" uniqueCount="252">
  <si>
    <t>SMART MONEY  FINANCIAL SERVICES</t>
  </si>
  <si>
    <t>9 Diamond colony new palasia  Indore-452001  (M.P.)</t>
  </si>
  <si>
    <t>PH: 0731- 6999902,7987573460</t>
  </si>
  <si>
    <t>Web Site : www.smartmoneyfs.com  Email ID : info@smartmoneyfs.com</t>
  </si>
  <si>
    <t>EQUITY CASH Daily Call Performance Report  AUGUST – 2017</t>
  </si>
  <si>
    <t xml:space="preserve"> Calls Performance</t>
  </si>
  <si>
    <t>S. No.</t>
  </si>
  <si>
    <t>DATE</t>
  </si>
  <si>
    <t>SEGMENT</t>
  </si>
  <si>
    <t>buy/sell</t>
  </si>
  <si>
    <t>SCRIPT</t>
  </si>
  <si>
    <t>Entry Price</t>
  </si>
  <si>
    <t>Stop Loss</t>
  </si>
  <si>
    <t>1st Target</t>
  </si>
  <si>
    <t>2nd Target</t>
  </si>
  <si>
    <t>3rd Target</t>
  </si>
  <si>
    <t>Call Closed</t>
  </si>
  <si>
    <t xml:space="preserve"> in 1 Lot</t>
  </si>
  <si>
    <t xml:space="preserve">Gain/ Loss Rs. </t>
  </si>
  <si>
    <t>Gain/ Loss %</t>
  </si>
  <si>
    <t>CASH</t>
  </si>
  <si>
    <t>BUY</t>
  </si>
  <si>
    <t>VOLTAS</t>
  </si>
  <si>
    <t>FUTURE</t>
  </si>
  <si>
    <t>PNB</t>
  </si>
  <si>
    <t xml:space="preserve">*The calls which have not achieved our target or has not triggered stop loss than the valuation will be done with the closing price with the  </t>
  </si>
  <si>
    <t>assumption that client has hold  position and at last squared up the  position at closing price. In Future &amp; Option calls calculation are based on lot size.</t>
  </si>
  <si>
    <t>Success Ratio(In %)</t>
  </si>
  <si>
    <t>Total Calls</t>
  </si>
  <si>
    <t>Succeeded Calls</t>
  </si>
  <si>
    <t xml:space="preserve"> </t>
  </si>
  <si>
    <t>Call Closed in Profit</t>
  </si>
  <si>
    <t>Call Closed in Loss</t>
  </si>
  <si>
    <t>SL Triggered</t>
  </si>
  <si>
    <t xml:space="preserve">                                                                                                                                     </t>
  </si>
  <si>
    <t>Call Closed in No Profit No Loss</t>
  </si>
  <si>
    <t>CALL NOT ACTIVET</t>
  </si>
  <si>
    <t>Disclaimer:</t>
  </si>
  <si>
    <t>These Recommendations are generated based on our personal observation using Technical Analysis &amp; Quantitative Analysis techniques and hence,</t>
  </si>
  <si>
    <t xml:space="preserve"> may not reflect the Fundamental Validity of the scrips. Due care has been taken by us while preparing these comments, but still no responsibilty </t>
  </si>
  <si>
    <t>will be assumed by us for the consequences whatsoever resulting out of acting on these recommendations.</t>
  </si>
  <si>
    <t>You are advised to take your position with your best sense and judgement. This document does not claim for profit/losses.</t>
  </si>
  <si>
    <t>EQUITY CASH Daily Call Performance Report  JULY-2017</t>
  </si>
  <si>
    <t>SUNPHARMA</t>
  </si>
  <si>
    <t>SUNTV</t>
  </si>
  <si>
    <t>BEML</t>
  </si>
  <si>
    <t>RENUKA</t>
  </si>
  <si>
    <t>AXISBANK</t>
  </si>
  <si>
    <t>CDSL</t>
  </si>
  <si>
    <t>LUPIN</t>
  </si>
  <si>
    <t>TATAMOTORS</t>
  </si>
  <si>
    <t>RELCAPITAL</t>
  </si>
  <si>
    <t>YES BANK</t>
  </si>
  <si>
    <t>SELL</t>
  </si>
  <si>
    <t>BANKBARODA</t>
  </si>
  <si>
    <t>VEDANTA</t>
  </si>
  <si>
    <t>EQUITY CASH Daily Call Performance Report  SEPT. – 2017</t>
  </si>
  <si>
    <t>DHFL</t>
  </si>
  <si>
    <t>ASHOKLELYND</t>
  </si>
  <si>
    <t>COALINDIA</t>
  </si>
  <si>
    <t>CENTURYTEXT</t>
  </si>
  <si>
    <t>APTECH</t>
  </si>
  <si>
    <t>BOMBAY DYEING</t>
  </si>
  <si>
    <t>JUBLFOOD</t>
  </si>
  <si>
    <t>SRT</t>
  </si>
  <si>
    <t>CEAT</t>
  </si>
  <si>
    <t>CESC</t>
  </si>
  <si>
    <t>MARUTI</t>
  </si>
  <si>
    <t>2-3 DAYS*</t>
  </si>
  <si>
    <t>AXIS BANK</t>
  </si>
  <si>
    <t>MC DOWELL</t>
  </si>
  <si>
    <t>ASHOK LELYND</t>
  </si>
  <si>
    <t>HOLDING TIME</t>
  </si>
  <si>
    <t>LTFH</t>
  </si>
  <si>
    <t>EQUITY CASH Daily Call Performance Report  OCTOBER. – 2017</t>
  </si>
  <si>
    <t>INDIA CEMENT</t>
  </si>
  <si>
    <t>KPIT</t>
  </si>
  <si>
    <t>IDFC</t>
  </si>
  <si>
    <t>HEG</t>
  </si>
  <si>
    <t>KOTAKMAHINDRA BANK</t>
  </si>
  <si>
    <t>TATA STEEL</t>
  </si>
  <si>
    <t>TATA MOTORS(470 CALL)</t>
  </si>
  <si>
    <t>OPTION</t>
  </si>
  <si>
    <t>EQUITY CASH Daily Call Performance Report  NOVEMBER. – 2017</t>
  </si>
  <si>
    <t>TATA MOTORS</t>
  </si>
  <si>
    <t>LT</t>
  </si>
  <si>
    <t>JAIN IRRIGATION</t>
  </si>
  <si>
    <t>HDFC BANK</t>
  </si>
  <si>
    <t>INFOSYS</t>
  </si>
  <si>
    <t>BIOCON</t>
  </si>
  <si>
    <t>EQUITY CASH Daily Call Performance Report  DECEMBER. – 2017</t>
  </si>
  <si>
    <t>TVS MOTORS</t>
  </si>
  <si>
    <t>SBI</t>
  </si>
  <si>
    <t>ICICI BANK</t>
  </si>
  <si>
    <t>TCS</t>
  </si>
  <si>
    <t>YEAS BANK</t>
  </si>
  <si>
    <t>ARVIND LTD</t>
  </si>
  <si>
    <t>EQUITY CASH Daily Call Performance Report  JANUARY – 2018</t>
  </si>
  <si>
    <t>PC JEWELLERS</t>
  </si>
  <si>
    <t>RELIANCE CAPITAL</t>
  </si>
  <si>
    <t>HDFC LTD.</t>
  </si>
  <si>
    <t>RELIANCE CAPILTAL</t>
  </si>
  <si>
    <t>EQUITY CASH Daily Call Performance Report  FEBRURY – 2018</t>
  </si>
  <si>
    <t>BARAMPUR CHINI</t>
  </si>
  <si>
    <t>MOTHERSONSUMI</t>
  </si>
  <si>
    <t>JSW STEEL</t>
  </si>
  <si>
    <t>EQUITY CASH Daily Call Performance Report  MARCH – 2018</t>
  </si>
  <si>
    <t>IDBI BANK</t>
  </si>
  <si>
    <t>BALRAMPURCHINI</t>
  </si>
  <si>
    <t>BHEL</t>
  </si>
  <si>
    <t>COAL INDIA</t>
  </si>
  <si>
    <t>IRB INFRA</t>
  </si>
  <si>
    <t>EQUITY CASH Daily Call Performance Report  APRIL – 2018</t>
  </si>
  <si>
    <t>JET AIRWAYS</t>
  </si>
  <si>
    <t>NIIT TECH</t>
  </si>
  <si>
    <t>INFY</t>
  </si>
  <si>
    <t>HOLD</t>
  </si>
  <si>
    <t>EQUITY CASH Daily Call Performance Report  MAY – 2018</t>
  </si>
  <si>
    <t>KOTAK MAHINDRA BANK</t>
  </si>
  <si>
    <t>GAIL</t>
  </si>
  <si>
    <t>PETRONET LNG</t>
  </si>
  <si>
    <t>BAJAJ FINANCE</t>
  </si>
  <si>
    <t>TATA ELXSI</t>
  </si>
  <si>
    <t>RELIANCE CAP.</t>
  </si>
  <si>
    <t>LIC HOUSING</t>
  </si>
  <si>
    <t>EQUITY CASH Daily Call Performance Report  JUNE – 2018</t>
  </si>
  <si>
    <t>SAIL</t>
  </si>
  <si>
    <t>AURO PHARMA</t>
  </si>
  <si>
    <t>SUN PHARMA</t>
  </si>
  <si>
    <t>AMBUJA CEMENT</t>
  </si>
  <si>
    <t>JUST DIAL</t>
  </si>
  <si>
    <t>TATA GLOBAL</t>
  </si>
  <si>
    <t>FEDERAL BANK</t>
  </si>
  <si>
    <t>CAN BANK</t>
  </si>
  <si>
    <t>SMART MONEY Daily Call Performance Report  JULY – 2018</t>
  </si>
  <si>
    <t>NCC</t>
  </si>
  <si>
    <t>2 nd floor 201-202 Radha Krishna Apartment,Block “A”,Manorama Ganj, M.G. Road, Indore (M.P.) PIN : 452010.</t>
  </si>
  <si>
    <t>PH: +91-7987573460,+91-8878924480</t>
  </si>
  <si>
    <t>EQUITY CASH Daily Call Performance Report NOVEMBER 2018</t>
  </si>
  <si>
    <t>HNI-CASH</t>
  </si>
  <si>
    <t>UJJIVAN FINANCE</t>
  </si>
  <si>
    <t>GODREJ CONSUMER</t>
  </si>
  <si>
    <t>GODFREY PHILIPS</t>
  </si>
  <si>
    <t xml:space="preserve">PIRAMAL ENTERPRICE </t>
  </si>
  <si>
    <t>ESCORT</t>
  </si>
  <si>
    <t>EQUITY CASH Daily Call Performance Report OCTOBER 2018</t>
  </si>
  <si>
    <t>HCL TECH</t>
  </si>
  <si>
    <t>DIVIS LAB</t>
  </si>
  <si>
    <t>UNITED SPIRIT</t>
  </si>
  <si>
    <t>GRUH FINANCE</t>
  </si>
  <si>
    <t>WOCK PHARMA</t>
  </si>
  <si>
    <t>INDIABULL HOUSING</t>
  </si>
  <si>
    <t>JK PAPER</t>
  </si>
  <si>
    <t>MRPL</t>
  </si>
  <si>
    <t>DREDGING</t>
  </si>
  <si>
    <t>EQUITY CASH Daily Call Performance Report SEPTEMBER 2018</t>
  </si>
  <si>
    <t>UPL</t>
  </si>
  <si>
    <t>DABUR</t>
  </si>
  <si>
    <t>TATA COMM</t>
  </si>
  <si>
    <t>MINDTREE</t>
  </si>
  <si>
    <t>EQUITY FUTURES Daily Call Performance Report  NOVEMBER– 2018</t>
  </si>
  <si>
    <t>Buy / Sell</t>
  </si>
  <si>
    <t>Scrip</t>
  </si>
  <si>
    <t>HNI- FUTURE</t>
  </si>
  <si>
    <t>VODAFONEIDEA</t>
  </si>
  <si>
    <t>PFC</t>
  </si>
  <si>
    <t>RELIANCEIND.</t>
  </si>
  <si>
    <t>GLENMARK PHARMA</t>
  </si>
  <si>
    <t>EQUITY FUTURES Daily Call Performance Report  OCTOBER– 2018</t>
  </si>
  <si>
    <t>ADANIENT</t>
  </si>
  <si>
    <t>NIITTECH</t>
  </si>
  <si>
    <t>BANK BARODA</t>
  </si>
  <si>
    <t>INDIA BULL HOUSING</t>
  </si>
  <si>
    <t>EQUITY FUTURES Daily Call Performance Report  SEPTEMBER– 2018</t>
  </si>
  <si>
    <t xml:space="preserve">ARVIND </t>
  </si>
  <si>
    <t>EQUITY OPTION Daily Call Performance Report NOVEMBER– 2018</t>
  </si>
  <si>
    <t>STRIKE PRICE</t>
  </si>
  <si>
    <t>HNI-CALL</t>
  </si>
  <si>
    <t>BPCL</t>
  </si>
  <si>
    <t>EQUITY OPTION Daily Call Performance Report OCTOBER– 2018</t>
  </si>
  <si>
    <t>HEXAWARE TECH</t>
  </si>
  <si>
    <t>BANK INDIA</t>
  </si>
  <si>
    <t>UNION BANK</t>
  </si>
  <si>
    <t>HNI-PUT</t>
  </si>
  <si>
    <t>ASIAN PAINT</t>
  </si>
  <si>
    <t>HINDALCO</t>
  </si>
  <si>
    <t>TECH MAHINDRA</t>
  </si>
  <si>
    <t>DLF</t>
  </si>
  <si>
    <t xml:space="preserve">CAPITAL FIRST </t>
  </si>
  <si>
    <t>BHARTI AIRTEL</t>
  </si>
  <si>
    <t>DABUR INDIA</t>
  </si>
  <si>
    <t xml:space="preserve">IDFC BANK </t>
  </si>
  <si>
    <t>IDFC BANK</t>
  </si>
  <si>
    <t>CASTROL INDIA</t>
  </si>
  <si>
    <t>BALKRISHNA IND.</t>
  </si>
  <si>
    <t>GUJRAT STATE FERT</t>
  </si>
  <si>
    <t>EQUITY OPTION Daily Call Performance Report DECEMBER– 2018</t>
  </si>
  <si>
    <t>ADANIPORT</t>
  </si>
  <si>
    <t>EQUITY FUTURES Daily Call Performance Report  DECEMBER– 2018</t>
  </si>
  <si>
    <t>EQUITY CASH Daily Call Performance Report DECEMBER 2018</t>
  </si>
  <si>
    <t>JUBILIANTFOOD</t>
  </si>
  <si>
    <t>RADICO KHETAN</t>
  </si>
  <si>
    <t>BATA INDIA</t>
  </si>
  <si>
    <t>INDIABULLHOUSING</t>
  </si>
  <si>
    <t>WIPRO</t>
  </si>
  <si>
    <t>JETAIRWAYS</t>
  </si>
  <si>
    <t>RELIANCE INFRA.</t>
  </si>
  <si>
    <t>EQUITY CASH Daily Call Performance Report JANUARY-2019</t>
  </si>
  <si>
    <t>KIRI IND.</t>
  </si>
  <si>
    <t>AUROPHARMA</t>
  </si>
  <si>
    <t>BF UTILITY</t>
  </si>
  <si>
    <t>OBEROI REALITY</t>
  </si>
  <si>
    <t>ATUL AUTO</t>
  </si>
  <si>
    <t>JUSTDIAL</t>
  </si>
  <si>
    <t>EQUITY FUTURES Daily Call Performance Report  JANUARY-2019</t>
  </si>
  <si>
    <t>IBULHSGFIN</t>
  </si>
  <si>
    <t>M.ANDM.</t>
  </si>
  <si>
    <t>HINDPETRO</t>
  </si>
  <si>
    <t>ZEEL</t>
  </si>
  <si>
    <t>TITAN</t>
  </si>
  <si>
    <t>JINDAL STEEL</t>
  </si>
  <si>
    <t>EQUITY OPTION Daily Call Performance Report JANUARY-2019</t>
  </si>
  <si>
    <t>ASHOK LEYLEND</t>
  </si>
  <si>
    <t>HCLTECH</t>
  </si>
  <si>
    <t>RELIANCE CAP</t>
  </si>
  <si>
    <t>REC</t>
  </si>
  <si>
    <t>JET AIRWEYS</t>
  </si>
  <si>
    <t>STRIDES PHARMA</t>
  </si>
  <si>
    <t>ADANI TRANSPORT</t>
  </si>
  <si>
    <t>ICICI PRU</t>
  </si>
  <si>
    <t>YESBANK</t>
  </si>
  <si>
    <t>EQUITY CASH Daily Call Performance Report FEBRURY-2019</t>
  </si>
  <si>
    <t>KSCL</t>
  </si>
  <si>
    <t>PRAJ IND.</t>
  </si>
  <si>
    <t>EQUITY FUTURES Daily Call Performance Report  FEBRURY-2019</t>
  </si>
  <si>
    <t>RELIANCE</t>
  </si>
  <si>
    <t>STAR</t>
  </si>
  <si>
    <t>EQUITY OPTION Daily Call Performance Report FEBRURY-2019</t>
  </si>
  <si>
    <t>EQUITY OPTION Daily Call Performance Report SEPTEMBER– 2018</t>
  </si>
  <si>
    <t>TATASTEEL</t>
  </si>
  <si>
    <t>INDUSIND BANK</t>
  </si>
  <si>
    <t>RBL BANK</t>
  </si>
  <si>
    <t>IPCA LAB</t>
  </si>
  <si>
    <t>MPHASIS</t>
  </si>
  <si>
    <t>AJANTA PHARMA</t>
  </si>
  <si>
    <t>JUBILIANT LIEF</t>
  </si>
  <si>
    <t>BHARTI INFRATEL</t>
  </si>
  <si>
    <t>INDIGO</t>
  </si>
  <si>
    <t>RELIANCE IND</t>
  </si>
  <si>
    <t>MGL</t>
  </si>
  <si>
    <t>RELIANC EIND.</t>
  </si>
  <si>
    <t>DISHTV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</si>
</sst>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0;[Red]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mmm/yyyy"/>
    <numFmt numFmtId="178" formatCode="[$-409]dddd\,\ mmmm\ dd\,\ yyyy"/>
    <numFmt numFmtId="179" formatCode="[$-409]h:mm:ss\ AM/PM"/>
  </numFmts>
  <fonts count="83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60"/>
      <name val="Arial Black"/>
      <family val="2"/>
    </font>
    <font>
      <b/>
      <sz val="12"/>
      <name val="Arial"/>
      <family val="2"/>
    </font>
    <font>
      <b/>
      <sz val="12"/>
      <color indexed="16"/>
      <name val="Times New Roman"/>
      <family val="1"/>
    </font>
    <font>
      <b/>
      <sz val="12"/>
      <name val="Times New Roman"/>
      <family val="1"/>
    </font>
    <font>
      <b/>
      <sz val="12"/>
      <color indexed="9"/>
      <name val="Arial Narrow"/>
      <family val="2"/>
    </font>
    <font>
      <b/>
      <sz val="12"/>
      <color indexed="17"/>
      <name val="Calibri"/>
      <family val="2"/>
    </font>
    <font>
      <b/>
      <sz val="11"/>
      <color indexed="10"/>
      <name val="Calibri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b/>
      <sz val="9"/>
      <color indexed="10"/>
      <name val="Arial Narrow"/>
      <family val="2"/>
    </font>
    <font>
      <b/>
      <sz val="10"/>
      <name val="Arial Narrow"/>
      <family val="2"/>
    </font>
    <font>
      <b/>
      <sz val="11"/>
      <color indexed="56"/>
      <name val="Calibri"/>
      <family val="2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2"/>
      <color indexed="8"/>
      <name val="Arial Narrow"/>
      <family val="2"/>
    </font>
    <font>
      <b/>
      <u val="single"/>
      <sz val="9"/>
      <name val="Arial Narrow"/>
      <family val="2"/>
    </font>
    <font>
      <sz val="9"/>
      <color indexed="8"/>
      <name val="Calibri"/>
      <family val="2"/>
    </font>
    <font>
      <sz val="12"/>
      <color indexed="8"/>
      <name val="Arial Narrow"/>
      <family val="2"/>
    </font>
    <font>
      <b/>
      <sz val="11"/>
      <name val="Arial"/>
      <family val="2"/>
    </font>
    <font>
      <b/>
      <sz val="11"/>
      <name val="Arial Narrow"/>
      <family val="2"/>
    </font>
    <font>
      <b/>
      <u val="single"/>
      <sz val="11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7"/>
      <name val="Calibri"/>
      <family val="2"/>
    </font>
    <font>
      <b/>
      <sz val="11"/>
      <color indexed="8"/>
      <name val="Arial Narrow"/>
      <family val="2"/>
    </font>
    <font>
      <b/>
      <sz val="11"/>
      <color indexed="10"/>
      <name val="Arial Narrow"/>
      <family val="2"/>
    </font>
    <font>
      <b/>
      <sz val="12"/>
      <color indexed="10"/>
      <name val="Calibri"/>
      <family val="2"/>
    </font>
    <font>
      <b/>
      <sz val="11"/>
      <color indexed="60"/>
      <name val="Arial Black"/>
      <family val="2"/>
    </font>
    <font>
      <b/>
      <sz val="11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9900"/>
      <name val="Calibri"/>
      <family val="2"/>
    </font>
    <font>
      <b/>
      <sz val="11"/>
      <color rgb="FFFF0000"/>
      <name val="Calibri"/>
      <family val="2"/>
    </font>
    <font>
      <b/>
      <sz val="11"/>
      <color rgb="FF009900"/>
      <name val="Calibri"/>
      <family val="2"/>
    </font>
    <font>
      <b/>
      <sz val="9"/>
      <color rgb="FF000000"/>
      <name val="Arial Narrow"/>
      <family val="2"/>
    </font>
    <font>
      <b/>
      <sz val="9"/>
      <color rgb="FFFF0000"/>
      <name val="Arial Narrow"/>
      <family val="2"/>
    </font>
    <font>
      <b/>
      <sz val="11"/>
      <color rgb="FF002060"/>
      <name val="Calibri"/>
      <family val="2"/>
    </font>
    <font>
      <b/>
      <sz val="12"/>
      <color rgb="FFFF0000"/>
      <name val="Arial Narrow"/>
      <family val="2"/>
    </font>
    <font>
      <sz val="12"/>
      <color rgb="FF000000"/>
      <name val="Calibri"/>
      <family val="2"/>
    </font>
    <font>
      <b/>
      <sz val="12"/>
      <color rgb="FF000000"/>
      <name val="Arial Narrow"/>
      <family val="2"/>
    </font>
    <font>
      <sz val="12"/>
      <color rgb="FFFF0000"/>
      <name val="Calibri"/>
      <family val="2"/>
    </font>
    <font>
      <sz val="9"/>
      <color rgb="FF000000"/>
      <name val="Calibri"/>
      <family val="2"/>
    </font>
    <font>
      <b/>
      <sz val="11"/>
      <color rgb="FF000000"/>
      <name val="Arial Narrow"/>
      <family val="2"/>
    </font>
    <font>
      <b/>
      <sz val="11"/>
      <color rgb="FFFF0000"/>
      <name val="Arial Narrow"/>
      <family val="2"/>
    </font>
    <font>
      <sz val="11"/>
      <color rgb="FF000000"/>
      <name val="Calibri"/>
      <family val="2"/>
    </font>
    <font>
      <b/>
      <sz val="12"/>
      <color rgb="FFFF0000"/>
      <name val="Calibri"/>
      <family val="2"/>
    </font>
    <font>
      <b/>
      <sz val="12"/>
      <color rgb="FFFFFFFF"/>
      <name val="Arial Narrow"/>
      <family val="2"/>
    </font>
    <font>
      <b/>
      <sz val="12"/>
      <color rgb="FF993300"/>
      <name val="Arial Black"/>
      <family val="2"/>
    </font>
    <font>
      <b/>
      <sz val="11"/>
      <color rgb="FFFFFFFF"/>
      <name val="Arial Narrow"/>
      <family val="2"/>
    </font>
    <font>
      <b/>
      <sz val="11"/>
      <color rgb="FF993300"/>
      <name val="Arial Blac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FFFFFF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thin"/>
    </border>
    <border>
      <left style="medium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/>
    </border>
    <border>
      <left style="medium">
        <color rgb="FF5C616C"/>
      </left>
      <right style="medium">
        <color rgb="FF5C616C"/>
      </right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medium"/>
      <right/>
      <top style="thin"/>
      <bottom style="medium"/>
    </border>
    <border>
      <left/>
      <right style="thin"/>
      <top style="medium"/>
      <bottom style="thin"/>
    </border>
    <border>
      <left style="medium"/>
      <right style="medium"/>
      <top/>
      <bottom/>
    </border>
    <border>
      <left/>
      <right style="thin"/>
      <top style="thin"/>
      <bottom style="medium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1" fillId="0" borderId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3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72" fontId="9" fillId="0" borderId="10" xfId="0" applyNumberFormat="1" applyFont="1" applyBorder="1" applyAlignment="1">
      <alignment horizontal="center"/>
    </xf>
    <xf numFmtId="172" fontId="10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20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2" fontId="12" fillId="0" borderId="0" xfId="0" applyNumberFormat="1" applyFont="1" applyFill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172" fontId="15" fillId="0" borderId="11" xfId="0" applyNumberFormat="1" applyFont="1" applyFill="1" applyBorder="1" applyAlignment="1">
      <alignment horizontal="center" vertical="center"/>
    </xf>
    <xf numFmtId="20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2" fontId="16" fillId="0" borderId="0" xfId="0" applyNumberFormat="1" applyFont="1" applyFill="1" applyBorder="1" applyAlignment="1">
      <alignment horizontal="center"/>
    </xf>
    <xf numFmtId="2" fontId="17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17" fillId="0" borderId="0" xfId="0" applyNumberFormat="1" applyFont="1" applyAlignment="1">
      <alignment horizontal="center"/>
    </xf>
    <xf numFmtId="2" fontId="18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16" fillId="0" borderId="12" xfId="0" applyNumberFormat="1" applyFont="1" applyFill="1" applyBorder="1" applyAlignment="1">
      <alignment/>
    </xf>
    <xf numFmtId="2" fontId="16" fillId="0" borderId="13" xfId="0" applyNumberFormat="1" applyFont="1" applyBorder="1" applyAlignment="1">
      <alignment/>
    </xf>
    <xf numFmtId="2" fontId="16" fillId="0" borderId="0" xfId="0" applyNumberFormat="1" applyFont="1" applyBorder="1" applyAlignment="1">
      <alignment horizontal="center"/>
    </xf>
    <xf numFmtId="2" fontId="16" fillId="0" borderId="0" xfId="0" applyNumberFormat="1" applyFont="1" applyFill="1" applyBorder="1" applyAlignment="1">
      <alignment/>
    </xf>
    <xf numFmtId="2" fontId="16" fillId="0" borderId="10" xfId="0" applyNumberFormat="1" applyFont="1" applyFill="1" applyBorder="1" applyAlignment="1">
      <alignment/>
    </xf>
    <xf numFmtId="2" fontId="16" fillId="0" borderId="14" xfId="0" applyNumberFormat="1" applyFont="1" applyBorder="1" applyAlignment="1">
      <alignment/>
    </xf>
    <xf numFmtId="0" fontId="18" fillId="0" borderId="0" xfId="0" applyFont="1" applyFill="1" applyBorder="1" applyAlignment="1">
      <alignment horizontal="center"/>
    </xf>
    <xf numFmtId="2" fontId="3" fillId="0" borderId="0" xfId="0" applyNumberFormat="1" applyFont="1" applyAlignment="1">
      <alignment/>
    </xf>
    <xf numFmtId="2" fontId="2" fillId="0" borderId="0" xfId="0" applyNumberFormat="1" applyFont="1" applyFill="1" applyAlignment="1">
      <alignment/>
    </xf>
    <xf numFmtId="2" fontId="16" fillId="0" borderId="15" xfId="0" applyNumberFormat="1" applyFont="1" applyFill="1" applyBorder="1" applyAlignment="1">
      <alignment/>
    </xf>
    <xf numFmtId="2" fontId="16" fillId="0" borderId="16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/>
    </xf>
    <xf numFmtId="2" fontId="13" fillId="0" borderId="0" xfId="0" applyNumberFormat="1" applyFont="1" applyFill="1" applyBorder="1" applyAlignment="1">
      <alignment horizontal="center"/>
    </xf>
    <xf numFmtId="2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 horizontal="center"/>
    </xf>
    <xf numFmtId="2" fontId="20" fillId="0" borderId="0" xfId="0" applyNumberFormat="1" applyFont="1" applyAlignment="1">
      <alignment/>
    </xf>
    <xf numFmtId="2" fontId="13" fillId="0" borderId="0" xfId="0" applyNumberFormat="1" applyFont="1" applyAlignment="1">
      <alignment horizontal="center"/>
    </xf>
    <xf numFmtId="2" fontId="12" fillId="0" borderId="0" xfId="0" applyNumberFormat="1" applyFont="1" applyAlignment="1">
      <alignment horizontal="right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16" fontId="2" fillId="0" borderId="18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172" fontId="9" fillId="0" borderId="18" xfId="0" applyNumberFormat="1" applyFont="1" applyBorder="1" applyAlignment="1">
      <alignment horizontal="center"/>
    </xf>
    <xf numFmtId="172" fontId="10" fillId="0" borderId="18" xfId="0" applyNumberFormat="1" applyFont="1" applyFill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16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172" fontId="64" fillId="0" borderId="18" xfId="0" applyNumberFormat="1" applyFont="1" applyBorder="1" applyAlignment="1">
      <alignment horizontal="center"/>
    </xf>
    <xf numFmtId="172" fontId="65" fillId="0" borderId="18" xfId="0" applyNumberFormat="1" applyFont="1" applyBorder="1" applyAlignment="1">
      <alignment horizontal="center" vertical="center"/>
    </xf>
    <xf numFmtId="172" fontId="15" fillId="0" borderId="0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16" fontId="0" fillId="0" borderId="18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172" fontId="66" fillId="0" borderId="18" xfId="0" applyNumberFormat="1" applyFont="1" applyBorder="1" applyAlignment="1">
      <alignment horizontal="center"/>
    </xf>
    <xf numFmtId="172" fontId="65" fillId="0" borderId="18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2" fontId="0" fillId="0" borderId="18" xfId="0" applyNumberFormat="1" applyBorder="1" applyAlignment="1">
      <alignment horizontal="center"/>
    </xf>
    <xf numFmtId="0" fontId="67" fillId="0" borderId="0" xfId="0" applyFont="1" applyBorder="1" applyAlignment="1">
      <alignment/>
    </xf>
    <xf numFmtId="20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2" fontId="12" fillId="0" borderId="0" xfId="0" applyNumberFormat="1" applyFont="1" applyBorder="1" applyAlignment="1">
      <alignment horizontal="center"/>
    </xf>
    <xf numFmtId="2" fontId="68" fillId="0" borderId="0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172" fontId="69" fillId="0" borderId="0" xfId="0" applyNumberFormat="1" applyFont="1" applyBorder="1" applyAlignment="1">
      <alignment horizontal="center" vertical="center"/>
    </xf>
    <xf numFmtId="20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2" fontId="16" fillId="0" borderId="0" xfId="0" applyNumberFormat="1" applyFont="1" applyBorder="1" applyAlignment="1">
      <alignment horizontal="center"/>
    </xf>
    <xf numFmtId="2" fontId="70" fillId="0" borderId="0" xfId="0" applyNumberFormat="1" applyFont="1" applyBorder="1" applyAlignment="1">
      <alignment horizontal="center"/>
    </xf>
    <xf numFmtId="0" fontId="71" fillId="0" borderId="0" xfId="0" applyFont="1" applyAlignment="1">
      <alignment/>
    </xf>
    <xf numFmtId="0" fontId="71" fillId="0" borderId="0" xfId="0" applyFont="1" applyAlignment="1">
      <alignment horizontal="center"/>
    </xf>
    <xf numFmtId="2" fontId="71" fillId="0" borderId="0" xfId="0" applyNumberFormat="1" applyFont="1" applyBorder="1" applyAlignment="1">
      <alignment horizontal="center"/>
    </xf>
    <xf numFmtId="2" fontId="70" fillId="0" borderId="0" xfId="0" applyNumberFormat="1" applyFont="1" applyAlignment="1">
      <alignment horizontal="center"/>
    </xf>
    <xf numFmtId="2" fontId="72" fillId="0" borderId="0" xfId="0" applyNumberFormat="1" applyFont="1" applyAlignment="1">
      <alignment/>
    </xf>
    <xf numFmtId="2" fontId="71" fillId="0" borderId="0" xfId="0" applyNumberFormat="1" applyFont="1" applyAlignment="1">
      <alignment/>
    </xf>
    <xf numFmtId="2" fontId="16" fillId="0" borderId="0" xfId="0" applyNumberFormat="1" applyFont="1" applyBorder="1" applyAlignment="1">
      <alignment/>
    </xf>
    <xf numFmtId="2" fontId="71" fillId="0" borderId="0" xfId="0" applyNumberFormat="1" applyFont="1" applyAlignment="1">
      <alignment horizontal="center"/>
    </xf>
    <xf numFmtId="0" fontId="72" fillId="0" borderId="0" xfId="0" applyFont="1" applyBorder="1" applyAlignment="1">
      <alignment horizontal="center"/>
    </xf>
    <xf numFmtId="2" fontId="73" fillId="0" borderId="0" xfId="0" applyNumberFormat="1" applyFont="1" applyAlignment="1">
      <alignment/>
    </xf>
    <xf numFmtId="0" fontId="19" fillId="0" borderId="0" xfId="0" applyFont="1" applyBorder="1" applyAlignment="1">
      <alignment/>
    </xf>
    <xf numFmtId="2" fontId="12" fillId="0" borderId="0" xfId="0" applyNumberFormat="1" applyFont="1" applyAlignment="1">
      <alignment horizontal="center"/>
    </xf>
    <xf numFmtId="0" fontId="71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2" fontId="74" fillId="0" borderId="0" xfId="0" applyNumberFormat="1" applyFont="1" applyAlignment="1">
      <alignment/>
    </xf>
    <xf numFmtId="2" fontId="68" fillId="0" borderId="0" xfId="0" applyNumberFormat="1" applyFont="1" applyAlignment="1">
      <alignment horizontal="center"/>
    </xf>
    <xf numFmtId="2" fontId="12" fillId="0" borderId="0" xfId="0" applyNumberFormat="1" applyFont="1" applyAlignment="1">
      <alignment horizontal="right"/>
    </xf>
    <xf numFmtId="0" fontId="75" fillId="0" borderId="0" xfId="0" applyFont="1" applyFill="1" applyBorder="1" applyAlignment="1">
      <alignment/>
    </xf>
    <xf numFmtId="20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2" fontId="23" fillId="0" borderId="0" xfId="0" applyNumberFormat="1" applyFont="1" applyFill="1" applyBorder="1" applyAlignment="1">
      <alignment horizontal="center"/>
    </xf>
    <xf numFmtId="2" fontId="76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77" fillId="0" borderId="0" xfId="0" applyFont="1" applyBorder="1" applyAlignment="1">
      <alignment/>
    </xf>
    <xf numFmtId="0" fontId="0" fillId="0" borderId="0" xfId="0" applyFont="1" applyAlignment="1">
      <alignment/>
    </xf>
    <xf numFmtId="20" fontId="23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76" fillId="0" borderId="0" xfId="0" applyNumberFormat="1" applyFont="1" applyAlignment="1">
      <alignment horizontal="center"/>
    </xf>
    <xf numFmtId="2" fontId="75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77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2" fontId="23" fillId="0" borderId="0" xfId="0" applyNumberFormat="1" applyFont="1" applyBorder="1" applyAlignment="1">
      <alignment/>
    </xf>
    <xf numFmtId="0" fontId="75" fillId="0" borderId="0" xfId="0" applyFont="1" applyBorder="1" applyAlignment="1">
      <alignment horizontal="center"/>
    </xf>
    <xf numFmtId="2" fontId="63" fillId="0" borderId="0" xfId="0" applyNumberFormat="1" applyFont="1" applyAlignment="1">
      <alignment/>
    </xf>
    <xf numFmtId="2" fontId="0" fillId="0" borderId="0" xfId="0" applyNumberFormat="1" applyFont="1" applyAlignment="1">
      <alignment horizontal="center"/>
    </xf>
    <xf numFmtId="0" fontId="24" fillId="0" borderId="0" xfId="0" applyFont="1" applyBorder="1" applyAlignment="1">
      <alignment/>
    </xf>
    <xf numFmtId="2" fontId="76" fillId="0" borderId="0" xfId="0" applyNumberFormat="1" applyFont="1" applyBorder="1" applyAlignment="1">
      <alignment horizontal="center"/>
    </xf>
    <xf numFmtId="2" fontId="23" fillId="0" borderId="0" xfId="0" applyNumberFormat="1" applyFont="1" applyAlignment="1">
      <alignment horizont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2" fontId="23" fillId="0" borderId="0" xfId="0" applyNumberFormat="1" applyFont="1" applyAlignment="1">
      <alignment horizontal="right"/>
    </xf>
    <xf numFmtId="0" fontId="71" fillId="0" borderId="18" xfId="0" applyFont="1" applyBorder="1" applyAlignment="1">
      <alignment horizontal="center"/>
    </xf>
    <xf numFmtId="16" fontId="71" fillId="0" borderId="18" xfId="0" applyNumberFormat="1" applyFont="1" applyBorder="1" applyAlignment="1">
      <alignment horizontal="center"/>
    </xf>
    <xf numFmtId="172" fontId="64" fillId="0" borderId="18" xfId="0" applyNumberFormat="1" applyFont="1" applyBorder="1" applyAlignment="1">
      <alignment horizontal="center"/>
    </xf>
    <xf numFmtId="172" fontId="78" fillId="0" borderId="18" xfId="0" applyNumberFormat="1" applyFont="1" applyBorder="1" applyAlignment="1">
      <alignment horizontal="center" vertical="center"/>
    </xf>
    <xf numFmtId="2" fontId="16" fillId="0" borderId="21" xfId="0" applyNumberFormat="1" applyFont="1" applyBorder="1" applyAlignment="1">
      <alignment/>
    </xf>
    <xf numFmtId="2" fontId="16" fillId="0" borderId="22" xfId="0" applyNumberFormat="1" applyFont="1" applyBorder="1" applyAlignment="1">
      <alignment/>
    </xf>
    <xf numFmtId="2" fontId="16" fillId="0" borderId="18" xfId="0" applyNumberFormat="1" applyFont="1" applyBorder="1" applyAlignment="1">
      <alignment/>
    </xf>
    <xf numFmtId="2" fontId="16" fillId="0" borderId="23" xfId="0" applyNumberFormat="1" applyFont="1" applyBorder="1" applyAlignment="1">
      <alignment/>
    </xf>
    <xf numFmtId="2" fontId="16" fillId="0" borderId="24" xfId="0" applyNumberFormat="1" applyFont="1" applyBorder="1" applyAlignment="1">
      <alignment/>
    </xf>
    <xf numFmtId="2" fontId="16" fillId="0" borderId="25" xfId="0" applyNumberFormat="1" applyFont="1" applyBorder="1" applyAlignment="1">
      <alignment/>
    </xf>
    <xf numFmtId="172" fontId="65" fillId="0" borderId="18" xfId="0" applyNumberFormat="1" applyFont="1" applyBorder="1" applyAlignment="1">
      <alignment horizontal="center" vertical="center"/>
    </xf>
    <xf numFmtId="0" fontId="71" fillId="0" borderId="18" xfId="0" applyFont="1" applyBorder="1" applyAlignment="1">
      <alignment horizontal="center"/>
    </xf>
    <xf numFmtId="16" fontId="71" fillId="0" borderId="18" xfId="0" applyNumberFormat="1" applyFont="1" applyBorder="1" applyAlignment="1">
      <alignment horizontal="center"/>
    </xf>
    <xf numFmtId="172" fontId="64" fillId="0" borderId="18" xfId="0" applyNumberFormat="1" applyFont="1" applyBorder="1" applyAlignment="1">
      <alignment horizontal="center"/>
    </xf>
    <xf numFmtId="172" fontId="78" fillId="0" borderId="18" xfId="0" applyNumberFormat="1" applyFont="1" applyBorder="1" applyAlignment="1">
      <alignment horizontal="center" vertical="center"/>
    </xf>
    <xf numFmtId="16" fontId="77" fillId="0" borderId="18" xfId="0" applyNumberFormat="1" applyFont="1" applyBorder="1" applyAlignment="1">
      <alignment horizontal="center"/>
    </xf>
    <xf numFmtId="172" fontId="66" fillId="0" borderId="26" xfId="0" applyNumberFormat="1" applyFont="1" applyBorder="1" applyAlignment="1">
      <alignment horizontal="center"/>
    </xf>
    <xf numFmtId="172" fontId="65" fillId="0" borderId="26" xfId="0" applyNumberFormat="1" applyFont="1" applyBorder="1" applyAlignment="1">
      <alignment horizontal="center" vertical="center"/>
    </xf>
    <xf numFmtId="2" fontId="23" fillId="0" borderId="21" xfId="0" applyNumberFormat="1" applyFont="1" applyBorder="1" applyAlignment="1">
      <alignment/>
    </xf>
    <xf numFmtId="2" fontId="23" fillId="0" borderId="22" xfId="0" applyNumberFormat="1" applyFont="1" applyBorder="1" applyAlignment="1">
      <alignment/>
    </xf>
    <xf numFmtId="2" fontId="23" fillId="0" borderId="18" xfId="0" applyNumberFormat="1" applyFont="1" applyBorder="1" applyAlignment="1">
      <alignment/>
    </xf>
    <xf numFmtId="2" fontId="23" fillId="0" borderId="23" xfId="0" applyNumberFormat="1" applyFont="1" applyBorder="1" applyAlignment="1">
      <alignment/>
    </xf>
    <xf numFmtId="2" fontId="23" fillId="0" borderId="24" xfId="0" applyNumberFormat="1" applyFont="1" applyBorder="1" applyAlignment="1">
      <alignment/>
    </xf>
    <xf numFmtId="2" fontId="23" fillId="0" borderId="25" xfId="0" applyNumberFormat="1" applyFont="1" applyBorder="1" applyAlignment="1">
      <alignment/>
    </xf>
    <xf numFmtId="2" fontId="8" fillId="33" borderId="10" xfId="0" applyNumberFormat="1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2" fontId="8" fillId="33" borderId="28" xfId="0" applyNumberFormat="1" applyFont="1" applyFill="1" applyBorder="1" applyAlignment="1">
      <alignment horizontal="center" vertical="center" wrapText="1"/>
    </xf>
    <xf numFmtId="2" fontId="8" fillId="33" borderId="29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/>
    </xf>
    <xf numFmtId="2" fontId="5" fillId="34" borderId="31" xfId="0" applyNumberFormat="1" applyFont="1" applyFill="1" applyBorder="1" applyAlignment="1">
      <alignment horizontal="center"/>
    </xf>
    <xf numFmtId="2" fontId="5" fillId="34" borderId="32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16" fillId="0" borderId="33" xfId="0" applyFont="1" applyFill="1" applyBorder="1" applyAlignment="1">
      <alignment horizontal="center"/>
    </xf>
    <xf numFmtId="0" fontId="16" fillId="0" borderId="34" xfId="0" applyFont="1" applyFill="1" applyBorder="1" applyAlignment="1">
      <alignment horizontal="center"/>
    </xf>
    <xf numFmtId="0" fontId="16" fillId="0" borderId="35" xfId="0" applyFont="1" applyFill="1" applyBorder="1" applyAlignment="1">
      <alignment horizontal="center"/>
    </xf>
    <xf numFmtId="0" fontId="16" fillId="0" borderId="36" xfId="0" applyFont="1" applyFill="1" applyBorder="1" applyAlignment="1">
      <alignment horizontal="center"/>
    </xf>
    <xf numFmtId="0" fontId="16" fillId="0" borderId="37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8" fillId="33" borderId="38" xfId="0" applyFont="1" applyFill="1" applyBorder="1" applyAlignment="1">
      <alignment horizontal="center"/>
    </xf>
    <xf numFmtId="0" fontId="8" fillId="33" borderId="39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2" fontId="8" fillId="33" borderId="28" xfId="0" applyNumberFormat="1" applyFont="1" applyFill="1" applyBorder="1" applyAlignment="1">
      <alignment horizontal="center" vertical="center"/>
    </xf>
    <xf numFmtId="2" fontId="8" fillId="33" borderId="29" xfId="0" applyNumberFormat="1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2" fontId="5" fillId="34" borderId="43" xfId="0" applyNumberFormat="1" applyFont="1" applyFill="1" applyBorder="1" applyAlignment="1">
      <alignment horizontal="center"/>
    </xf>
    <xf numFmtId="2" fontId="5" fillId="34" borderId="0" xfId="0" applyNumberFormat="1" applyFont="1" applyFill="1" applyBorder="1" applyAlignment="1">
      <alignment horizontal="center"/>
    </xf>
    <xf numFmtId="2" fontId="5" fillId="34" borderId="44" xfId="0" applyNumberFormat="1" applyFont="1" applyFill="1" applyBorder="1" applyAlignment="1">
      <alignment horizontal="center"/>
    </xf>
    <xf numFmtId="2" fontId="5" fillId="34" borderId="45" xfId="0" applyNumberFormat="1" applyFont="1" applyFill="1" applyBorder="1" applyAlignment="1">
      <alignment horizontal="center"/>
    </xf>
    <xf numFmtId="2" fontId="5" fillId="34" borderId="46" xfId="0" applyNumberFormat="1" applyFont="1" applyFill="1" applyBorder="1" applyAlignment="1">
      <alignment horizontal="center"/>
    </xf>
    <xf numFmtId="2" fontId="5" fillId="34" borderId="47" xfId="0" applyNumberFormat="1" applyFont="1" applyFill="1" applyBorder="1" applyAlignment="1">
      <alignment horizontal="center"/>
    </xf>
    <xf numFmtId="0" fontId="8" fillId="33" borderId="48" xfId="0" applyFont="1" applyFill="1" applyBorder="1" applyAlignment="1">
      <alignment horizontal="center"/>
    </xf>
    <xf numFmtId="0" fontId="8" fillId="33" borderId="49" xfId="0" applyFont="1" applyFill="1" applyBorder="1" applyAlignment="1">
      <alignment horizontal="center"/>
    </xf>
    <xf numFmtId="0" fontId="8" fillId="33" borderId="34" xfId="0" applyFont="1" applyFill="1" applyBorder="1" applyAlignment="1">
      <alignment horizontal="center"/>
    </xf>
    <xf numFmtId="0" fontId="16" fillId="0" borderId="50" xfId="0" applyFont="1" applyFill="1" applyBorder="1" applyAlignment="1">
      <alignment horizontal="center"/>
    </xf>
    <xf numFmtId="0" fontId="16" fillId="0" borderId="51" xfId="0" applyFont="1" applyFill="1" applyBorder="1" applyAlignment="1">
      <alignment horizontal="center"/>
    </xf>
    <xf numFmtId="2" fontId="79" fillId="35" borderId="52" xfId="0" applyNumberFormat="1" applyFont="1" applyFill="1" applyBorder="1" applyAlignment="1">
      <alignment horizontal="center" vertical="center" wrapText="1"/>
    </xf>
    <xf numFmtId="0" fontId="16" fillId="0" borderId="53" xfId="0" applyFont="1" applyBorder="1" applyAlignment="1">
      <alignment horizontal="center"/>
    </xf>
    <xf numFmtId="0" fontId="16" fillId="0" borderId="54" xfId="0" applyFont="1" applyBorder="1" applyAlignment="1">
      <alignment horizontal="center"/>
    </xf>
    <xf numFmtId="2" fontId="79" fillId="35" borderId="18" xfId="0" applyNumberFormat="1" applyFont="1" applyFill="1" applyBorder="1" applyAlignment="1">
      <alignment horizontal="center" vertical="center" wrapText="1"/>
    </xf>
    <xf numFmtId="2" fontId="79" fillId="35" borderId="18" xfId="0" applyNumberFormat="1" applyFont="1" applyFill="1" applyBorder="1" applyAlignment="1">
      <alignment horizontal="center" vertical="center"/>
    </xf>
    <xf numFmtId="2" fontId="79" fillId="35" borderId="52" xfId="0" applyNumberFormat="1" applyFont="1" applyFill="1" applyBorder="1" applyAlignment="1">
      <alignment horizontal="center" vertical="center"/>
    </xf>
    <xf numFmtId="0" fontId="79" fillId="35" borderId="52" xfId="0" applyFont="1" applyFill="1" applyBorder="1" applyAlignment="1">
      <alignment horizontal="center" vertical="center" wrapText="1"/>
    </xf>
    <xf numFmtId="0" fontId="80" fillId="0" borderId="55" xfId="0" applyFont="1" applyBorder="1" applyAlignment="1">
      <alignment horizontal="center"/>
    </xf>
    <xf numFmtId="2" fontId="5" fillId="36" borderId="56" xfId="0" applyNumberFormat="1" applyFont="1" applyFill="1" applyBorder="1" applyAlignment="1">
      <alignment horizontal="center"/>
    </xf>
    <xf numFmtId="2" fontId="5" fillId="36" borderId="57" xfId="0" applyNumberFormat="1" applyFont="1" applyFill="1" applyBorder="1" applyAlignment="1">
      <alignment horizontal="center"/>
    </xf>
    <xf numFmtId="0" fontId="79" fillId="35" borderId="18" xfId="0" applyFont="1" applyFill="1" applyBorder="1" applyAlignment="1">
      <alignment horizontal="center"/>
    </xf>
    <xf numFmtId="0" fontId="16" fillId="0" borderId="58" xfId="0" applyFont="1" applyBorder="1" applyAlignment="1">
      <alignment horizontal="center"/>
    </xf>
    <xf numFmtId="2" fontId="81" fillId="35" borderId="52" xfId="0" applyNumberFormat="1" applyFont="1" applyFill="1" applyBorder="1" applyAlignment="1">
      <alignment horizontal="center" vertical="center" wrapText="1"/>
    </xf>
    <xf numFmtId="0" fontId="23" fillId="0" borderId="53" xfId="0" applyFont="1" applyBorder="1" applyAlignment="1">
      <alignment horizontal="center"/>
    </xf>
    <xf numFmtId="0" fontId="23" fillId="0" borderId="59" xfId="0" applyFont="1" applyBorder="1" applyAlignment="1">
      <alignment horizontal="center"/>
    </xf>
    <xf numFmtId="0" fontId="23" fillId="0" borderId="54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2" fontId="81" fillId="35" borderId="18" xfId="0" applyNumberFormat="1" applyFont="1" applyFill="1" applyBorder="1" applyAlignment="1">
      <alignment horizontal="center" vertical="center" wrapText="1"/>
    </xf>
    <xf numFmtId="2" fontId="81" fillId="35" borderId="18" xfId="0" applyNumberFormat="1" applyFont="1" applyFill="1" applyBorder="1" applyAlignment="1">
      <alignment horizontal="center" vertical="center"/>
    </xf>
    <xf numFmtId="2" fontId="81" fillId="35" borderId="52" xfId="0" applyNumberFormat="1" applyFont="1" applyFill="1" applyBorder="1" applyAlignment="1">
      <alignment horizontal="center" vertical="center"/>
    </xf>
    <xf numFmtId="0" fontId="81" fillId="35" borderId="52" xfId="0" applyFont="1" applyFill="1" applyBorder="1" applyAlignment="1">
      <alignment horizontal="center" vertical="center" wrapText="1"/>
    </xf>
    <xf numFmtId="0" fontId="82" fillId="0" borderId="52" xfId="0" applyFont="1" applyBorder="1" applyAlignment="1">
      <alignment horizontal="center"/>
    </xf>
    <xf numFmtId="0" fontId="82" fillId="0" borderId="55" xfId="0" applyFont="1" applyBorder="1" applyAlignment="1">
      <alignment horizontal="center"/>
    </xf>
    <xf numFmtId="2" fontId="22" fillId="36" borderId="60" xfId="0" applyNumberFormat="1" applyFont="1" applyFill="1" applyBorder="1" applyAlignment="1">
      <alignment horizontal="center"/>
    </xf>
    <xf numFmtId="2" fontId="22" fillId="36" borderId="57" xfId="0" applyNumberFormat="1" applyFont="1" applyFill="1" applyBorder="1" applyAlignment="1">
      <alignment horizontal="center"/>
    </xf>
    <xf numFmtId="0" fontId="81" fillId="35" borderId="18" xfId="0" applyFont="1" applyFill="1" applyBorder="1" applyAlignment="1">
      <alignment horizontal="center"/>
    </xf>
    <xf numFmtId="0" fontId="23" fillId="0" borderId="58" xfId="0" applyFont="1" applyBorder="1" applyAlignment="1">
      <alignment horizontal="center"/>
    </xf>
    <xf numFmtId="0" fontId="23" fillId="0" borderId="61" xfId="0" applyFont="1" applyBorder="1" applyAlignment="1">
      <alignment horizontal="center"/>
    </xf>
    <xf numFmtId="2" fontId="22" fillId="36" borderId="26" xfId="0" applyNumberFormat="1" applyFont="1" applyFill="1" applyBorder="1" applyAlignment="1">
      <alignment horizontal="center"/>
    </xf>
    <xf numFmtId="2" fontId="22" fillId="36" borderId="62" xfId="0" applyNumberFormat="1" applyFont="1" applyFill="1" applyBorder="1" applyAlignment="1">
      <alignment horizontal="center"/>
    </xf>
    <xf numFmtId="2" fontId="22" fillId="36" borderId="0" xfId="0" applyNumberFormat="1" applyFont="1" applyFill="1" applyBorder="1" applyAlignment="1">
      <alignment horizontal="center"/>
    </xf>
    <xf numFmtId="2" fontId="22" fillId="36" borderId="63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2"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b val="0"/>
        <sz val="11"/>
        <color indexed="17"/>
      </font>
    </dxf>
    <dxf>
      <font>
        <b val="0"/>
        <sz val="11"/>
        <color indexed="20"/>
      </font>
    </dxf>
    <dxf>
      <font>
        <b val="0"/>
        <sz val="11"/>
        <color rgb="FF800080"/>
      </font>
      <border/>
    </dxf>
    <dxf>
      <font>
        <b val="0"/>
        <sz val="11"/>
        <color rgb="FF008000"/>
      </font>
      <border/>
    </dxf>
    <dxf>
      <font>
        <color rgb="FF9C0006"/>
      </font>
      <border/>
    </dxf>
    <dxf>
      <font>
        <color rgb="FF00B05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C616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QUITY%20OPTION%20CALL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RMAL OPTION CALLS"/>
      <sheetName val="HNI OPTION CALLS"/>
      <sheetName val="BTST OPTION CALLS"/>
    </sheetNames>
    <sheetDataSet>
      <sheetData sheetId="1">
        <row r="14">
          <cell r="E14" t="str">
            <v>BUY</v>
          </cell>
          <cell r="G14">
            <v>4.5</v>
          </cell>
          <cell r="L14">
            <v>7</v>
          </cell>
          <cell r="M14">
            <v>2250</v>
          </cell>
          <cell r="N14">
            <v>5625</v>
          </cell>
        </row>
        <row r="15">
          <cell r="E15" t="str">
            <v>BUY</v>
          </cell>
          <cell r="G15">
            <v>18</v>
          </cell>
          <cell r="L15">
            <v>22</v>
          </cell>
          <cell r="M15">
            <v>1500</v>
          </cell>
          <cell r="N15">
            <v>6000</v>
          </cell>
        </row>
        <row r="16">
          <cell r="E16" t="str">
            <v>BUY</v>
          </cell>
          <cell r="G16">
            <v>2.9</v>
          </cell>
          <cell r="L16">
            <v>3.6</v>
          </cell>
          <cell r="M16">
            <v>8000</v>
          </cell>
          <cell r="N16">
            <v>5600.000000000002</v>
          </cell>
        </row>
        <row r="17">
          <cell r="E17" t="str">
            <v>BUY</v>
          </cell>
          <cell r="G17">
            <v>7</v>
          </cell>
          <cell r="L17">
            <v>11</v>
          </cell>
          <cell r="M17">
            <v>2500</v>
          </cell>
          <cell r="N17">
            <v>10000</v>
          </cell>
        </row>
        <row r="18">
          <cell r="E18" t="str">
            <v>BUY</v>
          </cell>
          <cell r="G18">
            <v>14</v>
          </cell>
          <cell r="L18">
            <v>19</v>
          </cell>
          <cell r="M18">
            <v>1061</v>
          </cell>
          <cell r="N18">
            <v>5305</v>
          </cell>
        </row>
        <row r="19">
          <cell r="E19" t="str">
            <v>BUY</v>
          </cell>
          <cell r="G19">
            <v>10</v>
          </cell>
          <cell r="L19">
            <v>12.5</v>
          </cell>
          <cell r="M19">
            <v>2000</v>
          </cell>
          <cell r="N19">
            <v>5000</v>
          </cell>
        </row>
        <row r="20">
          <cell r="E20" t="str">
            <v>BUY</v>
          </cell>
          <cell r="G20">
            <v>38</v>
          </cell>
          <cell r="L20">
            <v>62</v>
          </cell>
          <cell r="M20">
            <v>400</v>
          </cell>
          <cell r="N20">
            <v>9600</v>
          </cell>
        </row>
        <row r="21">
          <cell r="E21" t="str">
            <v>BUY</v>
          </cell>
          <cell r="G21">
            <v>34</v>
          </cell>
          <cell r="L21">
            <v>19</v>
          </cell>
          <cell r="M21">
            <v>500</v>
          </cell>
          <cell r="N21">
            <v>-7500</v>
          </cell>
        </row>
        <row r="22">
          <cell r="E22" t="str">
            <v>BUY</v>
          </cell>
          <cell r="G22">
            <v>31</v>
          </cell>
          <cell r="L22">
            <v>38</v>
          </cell>
          <cell r="M22">
            <v>750</v>
          </cell>
          <cell r="N22">
            <v>5250</v>
          </cell>
        </row>
        <row r="23">
          <cell r="E23" t="str">
            <v>BUY</v>
          </cell>
          <cell r="G23">
            <v>54</v>
          </cell>
          <cell r="L23">
            <v>69</v>
          </cell>
          <cell r="M23">
            <v>400</v>
          </cell>
          <cell r="N23">
            <v>6000</v>
          </cell>
        </row>
        <row r="24">
          <cell r="E24" t="str">
            <v>BUY</v>
          </cell>
          <cell r="G24">
            <v>170</v>
          </cell>
          <cell r="L24">
            <v>330</v>
          </cell>
          <cell r="M24">
            <v>75</v>
          </cell>
          <cell r="N24">
            <v>12000</v>
          </cell>
        </row>
        <row r="29">
          <cell r="F29">
            <v>11</v>
          </cell>
          <cell r="H29">
            <v>11</v>
          </cell>
        </row>
        <row r="30">
          <cell r="F30">
            <v>10</v>
          </cell>
          <cell r="H30">
            <v>10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1</v>
          </cell>
        </row>
        <row r="35">
          <cell r="F35">
            <v>0</v>
          </cell>
        </row>
        <row r="51">
          <cell r="E51" t="str">
            <v>BUY</v>
          </cell>
          <cell r="G51">
            <v>18.5</v>
          </cell>
          <cell r="L51">
            <v>23</v>
          </cell>
          <cell r="M51">
            <v>1200</v>
          </cell>
          <cell r="N51">
            <v>5400</v>
          </cell>
        </row>
        <row r="52">
          <cell r="E52" t="str">
            <v>BUY</v>
          </cell>
          <cell r="G52">
            <v>5.6</v>
          </cell>
          <cell r="L52">
            <v>7.2</v>
          </cell>
          <cell r="M52">
            <v>6000</v>
          </cell>
          <cell r="N52">
            <v>9600.000000000004</v>
          </cell>
        </row>
        <row r="53">
          <cell r="E53" t="str">
            <v>BUY</v>
          </cell>
          <cell r="G53">
            <v>21</v>
          </cell>
          <cell r="L53">
            <v>24</v>
          </cell>
          <cell r="M53">
            <v>1750</v>
          </cell>
          <cell r="N53">
            <v>5250</v>
          </cell>
        </row>
        <row r="54">
          <cell r="E54" t="str">
            <v>BUY</v>
          </cell>
          <cell r="G54">
            <v>15</v>
          </cell>
          <cell r="L54">
            <v>18</v>
          </cell>
          <cell r="M54">
            <v>1500</v>
          </cell>
          <cell r="N54">
            <v>4500</v>
          </cell>
        </row>
        <row r="55">
          <cell r="E55" t="str">
            <v>BUY</v>
          </cell>
          <cell r="G55">
            <v>4.7</v>
          </cell>
          <cell r="L55">
            <v>0.5</v>
          </cell>
          <cell r="M55">
            <v>3000</v>
          </cell>
          <cell r="N55">
            <v>-12600</v>
          </cell>
        </row>
        <row r="56">
          <cell r="E56" t="str">
            <v>BUY</v>
          </cell>
          <cell r="G56">
            <v>12</v>
          </cell>
          <cell r="L56">
            <v>12</v>
          </cell>
          <cell r="M56">
            <v>750</v>
          </cell>
          <cell r="N56">
            <v>0</v>
          </cell>
        </row>
        <row r="57">
          <cell r="E57" t="str">
            <v>BUY</v>
          </cell>
          <cell r="G57">
            <v>22</v>
          </cell>
          <cell r="L57">
            <v>32</v>
          </cell>
          <cell r="M57">
            <v>500</v>
          </cell>
          <cell r="N57">
            <v>5000</v>
          </cell>
        </row>
        <row r="58">
          <cell r="E58" t="str">
            <v>BUY</v>
          </cell>
          <cell r="G58">
            <v>5.7</v>
          </cell>
          <cell r="L58">
            <v>8</v>
          </cell>
          <cell r="M58">
            <v>3000</v>
          </cell>
          <cell r="N58">
            <v>6899.999999999999</v>
          </cell>
        </row>
        <row r="59">
          <cell r="E59" t="str">
            <v>BUY</v>
          </cell>
          <cell r="G59">
            <v>3</v>
          </cell>
          <cell r="L59">
            <v>1.5</v>
          </cell>
          <cell r="M59">
            <v>6500</v>
          </cell>
          <cell r="N59">
            <v>-9750</v>
          </cell>
        </row>
        <row r="60">
          <cell r="E60" t="str">
            <v>BUY</v>
          </cell>
          <cell r="G60">
            <v>25</v>
          </cell>
          <cell r="L60">
            <v>33</v>
          </cell>
          <cell r="M60">
            <v>500</v>
          </cell>
          <cell r="N60">
            <v>4000</v>
          </cell>
        </row>
        <row r="61">
          <cell r="E61" t="str">
            <v>BUY</v>
          </cell>
          <cell r="G61">
            <v>8.6</v>
          </cell>
          <cell r="L61">
            <v>11.8</v>
          </cell>
          <cell r="M61">
            <v>2400</v>
          </cell>
          <cell r="N61">
            <v>7680.000000000003</v>
          </cell>
        </row>
        <row r="62">
          <cell r="E62" t="str">
            <v>BUY</v>
          </cell>
          <cell r="G62">
            <v>22</v>
          </cell>
          <cell r="L62">
            <v>28</v>
          </cell>
          <cell r="M62">
            <v>1200</v>
          </cell>
          <cell r="N62">
            <v>7200</v>
          </cell>
        </row>
        <row r="63">
          <cell r="E63" t="str">
            <v>BUY</v>
          </cell>
          <cell r="G63">
            <v>9</v>
          </cell>
          <cell r="L63">
            <v>5.6</v>
          </cell>
          <cell r="M63">
            <v>2400</v>
          </cell>
          <cell r="N63">
            <v>-8160.000000000001</v>
          </cell>
        </row>
        <row r="64">
          <cell r="E64" t="str">
            <v>BUY</v>
          </cell>
          <cell r="G64">
            <v>13</v>
          </cell>
          <cell r="L64">
            <v>15.2</v>
          </cell>
          <cell r="M64">
            <v>1750</v>
          </cell>
          <cell r="N64">
            <v>3849.9999999999986</v>
          </cell>
        </row>
        <row r="65">
          <cell r="E65" t="str">
            <v>BUY</v>
          </cell>
          <cell r="G65">
            <v>12</v>
          </cell>
          <cell r="L65">
            <v>14.3</v>
          </cell>
          <cell r="M65">
            <v>1750</v>
          </cell>
          <cell r="N65">
            <v>4025.0000000000014</v>
          </cell>
        </row>
        <row r="66">
          <cell r="E66" t="str">
            <v>BUY</v>
          </cell>
          <cell r="G66">
            <v>19</v>
          </cell>
          <cell r="L66">
            <v>29.5</v>
          </cell>
          <cell r="M66">
            <v>1200</v>
          </cell>
          <cell r="N66">
            <v>12600</v>
          </cell>
        </row>
        <row r="67">
          <cell r="E67" t="str">
            <v>BUY</v>
          </cell>
          <cell r="G67">
            <v>4</v>
          </cell>
          <cell r="L67">
            <v>2</v>
          </cell>
          <cell r="M67">
            <v>4000</v>
          </cell>
          <cell r="N67">
            <v>-8000</v>
          </cell>
        </row>
        <row r="68">
          <cell r="E68" t="str">
            <v>BUY</v>
          </cell>
          <cell r="G68">
            <v>11</v>
          </cell>
          <cell r="L68">
            <v>12.8</v>
          </cell>
          <cell r="M68">
            <v>3000</v>
          </cell>
          <cell r="N68">
            <v>5400.000000000002</v>
          </cell>
        </row>
        <row r="69">
          <cell r="E69" t="str">
            <v>BUY</v>
          </cell>
          <cell r="G69">
            <v>12</v>
          </cell>
          <cell r="L69">
            <v>14</v>
          </cell>
          <cell r="M69">
            <v>2000</v>
          </cell>
          <cell r="N69">
            <v>4000</v>
          </cell>
        </row>
        <row r="70">
          <cell r="E70" t="str">
            <v>BUY</v>
          </cell>
          <cell r="G70">
            <v>26.5</v>
          </cell>
          <cell r="L70">
            <v>15</v>
          </cell>
          <cell r="M70">
            <v>700</v>
          </cell>
          <cell r="N70">
            <v>-8050</v>
          </cell>
        </row>
        <row r="71">
          <cell r="E71" t="str">
            <v>BUY</v>
          </cell>
          <cell r="G71">
            <v>11</v>
          </cell>
          <cell r="L71">
            <v>6</v>
          </cell>
          <cell r="M71">
            <v>1500</v>
          </cell>
          <cell r="N71">
            <v>-7500</v>
          </cell>
        </row>
        <row r="72">
          <cell r="E72" t="str">
            <v>BUY</v>
          </cell>
          <cell r="G72">
            <v>6.5</v>
          </cell>
          <cell r="L72">
            <v>4.3</v>
          </cell>
          <cell r="M72">
            <v>3500</v>
          </cell>
          <cell r="N72">
            <v>-7700.000000000001</v>
          </cell>
        </row>
        <row r="73">
          <cell r="E73" t="str">
            <v>BUY</v>
          </cell>
          <cell r="G73">
            <v>5</v>
          </cell>
          <cell r="L73">
            <v>5.5</v>
          </cell>
          <cell r="M73">
            <v>8000</v>
          </cell>
          <cell r="N73">
            <v>4000</v>
          </cell>
        </row>
        <row r="74">
          <cell r="E74" t="str">
            <v>BUY</v>
          </cell>
          <cell r="G74">
            <v>6.1</v>
          </cell>
          <cell r="L74">
            <v>7.1</v>
          </cell>
          <cell r="M74">
            <v>4000</v>
          </cell>
          <cell r="N74">
            <v>4000</v>
          </cell>
        </row>
        <row r="79">
          <cell r="F79">
            <v>23</v>
          </cell>
          <cell r="H79">
            <v>23</v>
          </cell>
        </row>
        <row r="80">
          <cell r="F80">
            <v>15</v>
          </cell>
          <cell r="H80">
            <v>15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6</v>
          </cell>
        </row>
        <row r="84">
          <cell r="F84">
            <v>0</v>
          </cell>
        </row>
        <row r="85">
          <cell r="F85">
            <v>0</v>
          </cell>
        </row>
        <row r="101">
          <cell r="E101" t="str">
            <v>BUY</v>
          </cell>
          <cell r="G101">
            <v>12</v>
          </cell>
          <cell r="L101">
            <v>6.75</v>
          </cell>
          <cell r="M101">
            <v>6000</v>
          </cell>
          <cell r="N101">
            <v>-31500</v>
          </cell>
        </row>
        <row r="102">
          <cell r="E102" t="str">
            <v>BUY</v>
          </cell>
          <cell r="G102">
            <v>6</v>
          </cell>
          <cell r="L102">
            <v>6.75</v>
          </cell>
          <cell r="M102">
            <v>6000</v>
          </cell>
          <cell r="N102">
            <v>4500</v>
          </cell>
        </row>
        <row r="103">
          <cell r="E103" t="str">
            <v>BUY</v>
          </cell>
          <cell r="G103">
            <v>13.5</v>
          </cell>
          <cell r="L103">
            <v>17</v>
          </cell>
          <cell r="M103">
            <v>1100</v>
          </cell>
          <cell r="N103">
            <v>3850</v>
          </cell>
        </row>
        <row r="104">
          <cell r="E104" t="str">
            <v>BUY</v>
          </cell>
          <cell r="G104">
            <v>24</v>
          </cell>
          <cell r="L104">
            <v>7</v>
          </cell>
          <cell r="M104">
            <v>500</v>
          </cell>
          <cell r="N104">
            <v>-8500</v>
          </cell>
        </row>
        <row r="105">
          <cell r="E105" t="str">
            <v>BUY</v>
          </cell>
          <cell r="G105">
            <v>11</v>
          </cell>
          <cell r="L105">
            <v>3</v>
          </cell>
          <cell r="M105">
            <v>1200</v>
          </cell>
          <cell r="N105">
            <v>-9600</v>
          </cell>
        </row>
        <row r="106">
          <cell r="E106" t="str">
            <v>BUY</v>
          </cell>
          <cell r="G106">
            <v>9</v>
          </cell>
          <cell r="L106">
            <v>14</v>
          </cell>
          <cell r="M106">
            <v>1100</v>
          </cell>
          <cell r="N106">
            <v>5500</v>
          </cell>
        </row>
        <row r="107">
          <cell r="E107" t="str">
            <v>BUY</v>
          </cell>
          <cell r="G107">
            <v>4</v>
          </cell>
          <cell r="L107">
            <v>5</v>
          </cell>
          <cell r="M107">
            <v>5500</v>
          </cell>
          <cell r="N107">
            <v>5500</v>
          </cell>
        </row>
        <row r="108">
          <cell r="E108" t="str">
            <v>BUY</v>
          </cell>
          <cell r="G108">
            <v>15</v>
          </cell>
          <cell r="L108">
            <v>18.4</v>
          </cell>
          <cell r="M108">
            <v>1200</v>
          </cell>
          <cell r="N108">
            <v>4079.999999999998</v>
          </cell>
        </row>
        <row r="109">
          <cell r="E109" t="str">
            <v>BUY</v>
          </cell>
          <cell r="G109">
            <v>4</v>
          </cell>
          <cell r="L109">
            <v>5</v>
          </cell>
          <cell r="M109">
            <v>5500</v>
          </cell>
          <cell r="N109">
            <v>5500</v>
          </cell>
        </row>
        <row r="110">
          <cell r="E110" t="str">
            <v>BUY</v>
          </cell>
          <cell r="G110">
            <v>23</v>
          </cell>
          <cell r="L110">
            <v>14</v>
          </cell>
          <cell r="M110">
            <v>1100</v>
          </cell>
          <cell r="N110">
            <v>-9900</v>
          </cell>
        </row>
        <row r="111">
          <cell r="E111" t="str">
            <v>BUY</v>
          </cell>
          <cell r="G111">
            <v>8</v>
          </cell>
          <cell r="L111">
            <v>10</v>
          </cell>
          <cell r="M111">
            <v>2400</v>
          </cell>
          <cell r="N111">
            <v>4800</v>
          </cell>
        </row>
        <row r="112">
          <cell r="E112" t="str">
            <v>BUY</v>
          </cell>
          <cell r="G112">
            <v>3</v>
          </cell>
          <cell r="L112">
            <v>3.8</v>
          </cell>
          <cell r="M112">
            <v>7500</v>
          </cell>
          <cell r="N112">
            <v>5999.999999999999</v>
          </cell>
        </row>
        <row r="117">
          <cell r="F117">
            <v>11</v>
          </cell>
          <cell r="H117">
            <v>11</v>
          </cell>
        </row>
        <row r="118">
          <cell r="F118">
            <v>8</v>
          </cell>
          <cell r="H118">
            <v>8</v>
          </cell>
        </row>
        <row r="119">
          <cell r="F119">
            <v>0</v>
          </cell>
        </row>
        <row r="120">
          <cell r="F120">
            <v>0</v>
          </cell>
        </row>
        <row r="121">
          <cell r="F121">
            <v>3</v>
          </cell>
        </row>
        <row r="122">
          <cell r="F122">
            <v>0</v>
          </cell>
        </row>
        <row r="123">
          <cell r="F123">
            <v>0</v>
          </cell>
        </row>
        <row r="140">
          <cell r="E140" t="str">
            <v>BUY</v>
          </cell>
          <cell r="G140">
            <v>14</v>
          </cell>
          <cell r="L140">
            <v>16</v>
          </cell>
          <cell r="M140">
            <v>2500</v>
          </cell>
          <cell r="N140">
            <v>5000</v>
          </cell>
        </row>
        <row r="141">
          <cell r="E141" t="str">
            <v>BUY</v>
          </cell>
          <cell r="G141">
            <v>50</v>
          </cell>
          <cell r="L141">
            <v>58</v>
          </cell>
          <cell r="M141">
            <v>750</v>
          </cell>
          <cell r="N141">
            <v>6000</v>
          </cell>
        </row>
        <row r="142">
          <cell r="E142" t="str">
            <v>BUY</v>
          </cell>
          <cell r="G142">
            <v>100</v>
          </cell>
          <cell r="L142">
            <v>120</v>
          </cell>
          <cell r="M142">
            <v>250</v>
          </cell>
          <cell r="N142">
            <v>5000</v>
          </cell>
        </row>
        <row r="143">
          <cell r="E143" t="str">
            <v>BUY</v>
          </cell>
          <cell r="G143">
            <v>3.5</v>
          </cell>
          <cell r="L143">
            <v>4.5</v>
          </cell>
          <cell r="M143">
            <v>5500</v>
          </cell>
          <cell r="N143">
            <v>5500</v>
          </cell>
        </row>
        <row r="144">
          <cell r="E144" t="str">
            <v>BUY</v>
          </cell>
          <cell r="G144">
            <v>19</v>
          </cell>
          <cell r="L144">
            <v>24</v>
          </cell>
          <cell r="M144">
            <v>1200</v>
          </cell>
          <cell r="N144">
            <v>6000</v>
          </cell>
        </row>
        <row r="145">
          <cell r="E145" t="str">
            <v>BUY</v>
          </cell>
          <cell r="G145">
            <v>4</v>
          </cell>
          <cell r="L145">
            <v>6</v>
          </cell>
          <cell r="M145">
            <v>2500</v>
          </cell>
          <cell r="N145">
            <v>5000</v>
          </cell>
        </row>
        <row r="146">
          <cell r="E146" t="str">
            <v>BUY</v>
          </cell>
          <cell r="G146">
            <v>5</v>
          </cell>
          <cell r="L146">
            <v>9</v>
          </cell>
          <cell r="M146">
            <v>1250</v>
          </cell>
          <cell r="N146">
            <v>5000</v>
          </cell>
        </row>
        <row r="147">
          <cell r="E147" t="str">
            <v>BUY</v>
          </cell>
          <cell r="G147">
            <v>1</v>
          </cell>
          <cell r="L147">
            <v>2.5</v>
          </cell>
          <cell r="M147">
            <v>11000</v>
          </cell>
          <cell r="N147">
            <v>16500</v>
          </cell>
        </row>
        <row r="148">
          <cell r="E148" t="str">
            <v>BUY</v>
          </cell>
          <cell r="G148">
            <v>2</v>
          </cell>
          <cell r="L148">
            <v>0.5</v>
          </cell>
          <cell r="M148">
            <v>6000</v>
          </cell>
          <cell r="N148">
            <v>-9000</v>
          </cell>
        </row>
        <row r="149">
          <cell r="E149" t="str">
            <v>BUY</v>
          </cell>
          <cell r="G149">
            <v>5.5</v>
          </cell>
          <cell r="L149">
            <v>1</v>
          </cell>
          <cell r="M149">
            <v>1500</v>
          </cell>
          <cell r="N149">
            <v>-6750</v>
          </cell>
        </row>
        <row r="150">
          <cell r="E150" t="str">
            <v>BUY</v>
          </cell>
          <cell r="G150">
            <v>11</v>
          </cell>
          <cell r="L150">
            <v>14</v>
          </cell>
          <cell r="M150">
            <v>1800</v>
          </cell>
          <cell r="N150">
            <v>5400</v>
          </cell>
        </row>
        <row r="151">
          <cell r="E151" t="str">
            <v>BUY</v>
          </cell>
          <cell r="G151">
            <v>14</v>
          </cell>
          <cell r="L151">
            <v>18</v>
          </cell>
          <cell r="M151">
            <v>1200</v>
          </cell>
          <cell r="N151">
            <v>4800</v>
          </cell>
        </row>
        <row r="152">
          <cell r="E152" t="str">
            <v>BUY</v>
          </cell>
          <cell r="G152">
            <v>10.5</v>
          </cell>
          <cell r="L152">
            <v>15</v>
          </cell>
          <cell r="M152">
            <v>1100</v>
          </cell>
          <cell r="N152">
            <v>4950</v>
          </cell>
        </row>
        <row r="153">
          <cell r="E153" t="str">
            <v>BUY</v>
          </cell>
          <cell r="G153">
            <v>8.5</v>
          </cell>
          <cell r="L153">
            <v>10</v>
          </cell>
          <cell r="M153">
            <v>2750</v>
          </cell>
          <cell r="N153">
            <v>4125</v>
          </cell>
        </row>
        <row r="154">
          <cell r="E154" t="str">
            <v>BUY</v>
          </cell>
          <cell r="G154">
            <v>9</v>
          </cell>
          <cell r="L154">
            <v>10.5</v>
          </cell>
          <cell r="M154">
            <v>3000</v>
          </cell>
          <cell r="N154">
            <v>4500</v>
          </cell>
        </row>
        <row r="155">
          <cell r="E155" t="str">
            <v>BUY</v>
          </cell>
          <cell r="G155">
            <v>23</v>
          </cell>
          <cell r="L155">
            <v>38</v>
          </cell>
          <cell r="M155">
            <v>1061</v>
          </cell>
          <cell r="N155">
            <v>15915</v>
          </cell>
        </row>
        <row r="156">
          <cell r="E156" t="str">
            <v>BUY</v>
          </cell>
          <cell r="G156">
            <v>28</v>
          </cell>
          <cell r="L156">
            <v>32</v>
          </cell>
          <cell r="M156">
            <v>1200</v>
          </cell>
          <cell r="N156">
            <v>4800</v>
          </cell>
        </row>
        <row r="161">
          <cell r="F161">
            <v>17</v>
          </cell>
          <cell r="H161">
            <v>17</v>
          </cell>
        </row>
        <row r="162">
          <cell r="F162">
            <v>15</v>
          </cell>
          <cell r="H162">
            <v>15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2</v>
          </cell>
        </row>
        <row r="167">
          <cell r="F167">
            <v>0</v>
          </cell>
        </row>
        <row r="183">
          <cell r="E183" t="str">
            <v>BUY</v>
          </cell>
          <cell r="G183">
            <v>27</v>
          </cell>
          <cell r="L183">
            <v>21</v>
          </cell>
          <cell r="M183">
            <v>700</v>
          </cell>
          <cell r="N183">
            <v>-4200</v>
          </cell>
        </row>
        <row r="184">
          <cell r="E184" t="str">
            <v>BUY</v>
          </cell>
          <cell r="G184">
            <v>5</v>
          </cell>
          <cell r="L184">
            <v>3</v>
          </cell>
          <cell r="M184">
            <v>6000</v>
          </cell>
          <cell r="N184">
            <v>-12000</v>
          </cell>
        </row>
        <row r="185">
          <cell r="E185" t="str">
            <v>BUY</v>
          </cell>
          <cell r="G185">
            <v>27</v>
          </cell>
          <cell r="L185">
            <v>19</v>
          </cell>
          <cell r="M185">
            <v>1061</v>
          </cell>
          <cell r="N185">
            <v>-8488</v>
          </cell>
        </row>
        <row r="186">
          <cell r="E186" t="str">
            <v>BUY</v>
          </cell>
          <cell r="G186">
            <v>115</v>
          </cell>
          <cell r="L186">
            <v>135</v>
          </cell>
          <cell r="M186">
            <v>250</v>
          </cell>
          <cell r="N186">
            <v>5000</v>
          </cell>
        </row>
        <row r="187">
          <cell r="E187" t="str">
            <v>BUY</v>
          </cell>
          <cell r="G187">
            <v>5</v>
          </cell>
          <cell r="L187">
            <v>5.8</v>
          </cell>
          <cell r="M187">
            <v>6000</v>
          </cell>
          <cell r="N187">
            <v>4799.999999999999</v>
          </cell>
        </row>
        <row r="188">
          <cell r="E188" t="str">
            <v>BUY</v>
          </cell>
          <cell r="G188">
            <v>28</v>
          </cell>
          <cell r="L188">
            <v>9</v>
          </cell>
          <cell r="M188">
            <v>500</v>
          </cell>
          <cell r="N188">
            <v>-9500</v>
          </cell>
        </row>
        <row r="189">
          <cell r="E189" t="str">
            <v>BUY</v>
          </cell>
          <cell r="G189">
            <v>22.5</v>
          </cell>
          <cell r="L189">
            <v>8</v>
          </cell>
          <cell r="M189">
            <v>600</v>
          </cell>
          <cell r="N189">
            <v>-8700</v>
          </cell>
        </row>
        <row r="190">
          <cell r="E190" t="str">
            <v>BUY</v>
          </cell>
          <cell r="G190">
            <v>54.5</v>
          </cell>
          <cell r="L190">
            <v>75</v>
          </cell>
          <cell r="M190">
            <v>500</v>
          </cell>
          <cell r="N190">
            <v>10250</v>
          </cell>
        </row>
        <row r="191">
          <cell r="E191" t="str">
            <v>BUY</v>
          </cell>
          <cell r="G191">
            <v>9.5</v>
          </cell>
          <cell r="L191">
            <v>12.95</v>
          </cell>
          <cell r="M191">
            <v>1200</v>
          </cell>
          <cell r="N191">
            <v>4139.999999999999</v>
          </cell>
        </row>
        <row r="192">
          <cell r="E192" t="str">
            <v>BUY</v>
          </cell>
          <cell r="G192">
            <v>15</v>
          </cell>
          <cell r="L192">
            <v>25.5</v>
          </cell>
          <cell r="M192">
            <v>1500</v>
          </cell>
          <cell r="N192">
            <v>15750</v>
          </cell>
        </row>
        <row r="193">
          <cell r="E193" t="str">
            <v>BUY</v>
          </cell>
          <cell r="G193">
            <v>20</v>
          </cell>
          <cell r="L193">
            <v>25</v>
          </cell>
          <cell r="M193">
            <v>1500</v>
          </cell>
          <cell r="N193">
            <v>7500</v>
          </cell>
        </row>
        <row r="194">
          <cell r="E194" t="str">
            <v>BUY</v>
          </cell>
          <cell r="G194">
            <v>30</v>
          </cell>
          <cell r="L194">
            <v>44</v>
          </cell>
          <cell r="M194">
            <v>700</v>
          </cell>
          <cell r="N194">
            <v>9800</v>
          </cell>
        </row>
        <row r="195">
          <cell r="E195" t="str">
            <v>BUY</v>
          </cell>
          <cell r="G195">
            <v>11</v>
          </cell>
          <cell r="L195">
            <v>12.5</v>
          </cell>
          <cell r="M195">
            <v>3500</v>
          </cell>
          <cell r="N195">
            <v>5250</v>
          </cell>
        </row>
        <row r="200">
          <cell r="F200">
            <v>13</v>
          </cell>
          <cell r="H200">
            <v>13</v>
          </cell>
        </row>
        <row r="201">
          <cell r="F201">
            <v>8</v>
          </cell>
          <cell r="H201">
            <v>8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5</v>
          </cell>
        </row>
        <row r="205">
          <cell r="F205">
            <v>0</v>
          </cell>
        </row>
        <row r="206">
          <cell r="F206">
            <v>0</v>
          </cell>
        </row>
        <row r="222">
          <cell r="E222" t="str">
            <v>BUY</v>
          </cell>
          <cell r="G222">
            <v>28</v>
          </cell>
          <cell r="L222">
            <v>32</v>
          </cell>
          <cell r="M222">
            <v>1200</v>
          </cell>
          <cell r="N222">
            <v>4800</v>
          </cell>
        </row>
        <row r="223">
          <cell r="E223" t="str">
            <v>BUY</v>
          </cell>
          <cell r="G223">
            <v>11</v>
          </cell>
          <cell r="L223">
            <v>14.6</v>
          </cell>
          <cell r="M223">
            <v>1500</v>
          </cell>
          <cell r="N223">
            <v>5399.999999999999</v>
          </cell>
        </row>
        <row r="224">
          <cell r="E224" t="str">
            <v>BUY</v>
          </cell>
          <cell r="G224">
            <v>10</v>
          </cell>
          <cell r="L224">
            <v>16</v>
          </cell>
          <cell r="M224">
            <v>1750</v>
          </cell>
          <cell r="N224">
            <v>10500</v>
          </cell>
        </row>
        <row r="225">
          <cell r="E225" t="str">
            <v>BUY</v>
          </cell>
          <cell r="G225">
            <v>13.5</v>
          </cell>
          <cell r="L225">
            <v>17.8</v>
          </cell>
          <cell r="M225">
            <v>1200</v>
          </cell>
          <cell r="N225">
            <v>5160.000000000001</v>
          </cell>
        </row>
        <row r="226">
          <cell r="E226" t="str">
            <v>BUY</v>
          </cell>
          <cell r="G226">
            <v>9</v>
          </cell>
          <cell r="L226">
            <v>11.5</v>
          </cell>
          <cell r="M226">
            <v>2000</v>
          </cell>
          <cell r="N226">
            <v>5000</v>
          </cell>
        </row>
        <row r="227">
          <cell r="E227" t="str">
            <v>BUY</v>
          </cell>
          <cell r="G227">
            <v>15</v>
          </cell>
          <cell r="L227">
            <v>20</v>
          </cell>
          <cell r="M227">
            <v>1061</v>
          </cell>
          <cell r="N227">
            <v>5305</v>
          </cell>
        </row>
        <row r="228">
          <cell r="E228" t="str">
            <v>BUY</v>
          </cell>
          <cell r="G228">
            <v>6</v>
          </cell>
          <cell r="L228">
            <v>2</v>
          </cell>
          <cell r="M228">
            <v>3000</v>
          </cell>
          <cell r="N228">
            <v>-12000</v>
          </cell>
        </row>
        <row r="229">
          <cell r="E229" t="str">
            <v>BUY</v>
          </cell>
          <cell r="G229">
            <v>7</v>
          </cell>
          <cell r="L229">
            <v>3.5</v>
          </cell>
          <cell r="M229">
            <v>2500</v>
          </cell>
          <cell r="N229">
            <v>-8750</v>
          </cell>
        </row>
        <row r="230">
          <cell r="E230" t="str">
            <v>BUY</v>
          </cell>
          <cell r="G230">
            <v>9.5</v>
          </cell>
          <cell r="L230">
            <v>16.5</v>
          </cell>
          <cell r="M230">
            <v>1500</v>
          </cell>
          <cell r="N230">
            <v>10500</v>
          </cell>
        </row>
        <row r="231">
          <cell r="E231" t="str">
            <v>BUY</v>
          </cell>
          <cell r="G231">
            <v>29</v>
          </cell>
          <cell r="L231">
            <v>5</v>
          </cell>
          <cell r="M231">
            <v>300</v>
          </cell>
          <cell r="N231">
            <v>-7200</v>
          </cell>
        </row>
        <row r="232">
          <cell r="E232" t="str">
            <v>BUY</v>
          </cell>
          <cell r="G232">
            <v>9.5</v>
          </cell>
          <cell r="L232">
            <v>4</v>
          </cell>
          <cell r="M232">
            <v>1750</v>
          </cell>
          <cell r="N232">
            <v>-9625</v>
          </cell>
        </row>
        <row r="237">
          <cell r="F237">
            <v>11</v>
          </cell>
          <cell r="H237">
            <v>11</v>
          </cell>
        </row>
        <row r="238">
          <cell r="F238">
            <v>7</v>
          </cell>
          <cell r="H238">
            <v>7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4</v>
          </cell>
        </row>
        <row r="242">
          <cell r="F242">
            <v>0</v>
          </cell>
        </row>
        <row r="243">
          <cell r="F24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U752"/>
  <sheetViews>
    <sheetView tabSelected="1" zoomScalePageLayoutView="0" workbookViewId="0" topLeftCell="A1">
      <selection activeCell="O28" sqref="O28"/>
    </sheetView>
  </sheetViews>
  <sheetFormatPr defaultColWidth="9.140625" defaultRowHeight="15" customHeight="1"/>
  <cols>
    <col min="1" max="1" width="14.57421875" style="1" customWidth="1"/>
    <col min="2" max="3" width="13.8515625" style="1" customWidth="1"/>
    <col min="4" max="4" width="10.8515625" style="1" customWidth="1"/>
    <col min="5" max="5" width="27.57421875" style="1" customWidth="1"/>
    <col min="6" max="6" width="12.28125" style="2" customWidth="1"/>
    <col min="7" max="7" width="12.421875" style="3" customWidth="1"/>
    <col min="8" max="8" width="14.140625" style="2" customWidth="1"/>
    <col min="9" max="9" width="12.140625" style="2" customWidth="1"/>
    <col min="10" max="10" width="12.00390625" style="2" customWidth="1"/>
    <col min="11" max="11" width="11.8515625" style="2" customWidth="1"/>
    <col min="12" max="12" width="8.140625" style="1" customWidth="1"/>
    <col min="13" max="13" width="17.57421875" style="1" customWidth="1"/>
    <col min="14" max="14" width="12.28125" style="1" customWidth="1"/>
    <col min="15" max="16384" width="9.140625" style="1" customWidth="1"/>
  </cols>
  <sheetData>
    <row r="1" ht="15" customHeight="1" thickBot="1"/>
    <row r="2" spans="1:14" ht="15" customHeight="1" thickBot="1">
      <c r="A2" s="165" t="s">
        <v>0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</row>
    <row r="3" spans="1:14" ht="15" customHeight="1" thickBot="1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</row>
    <row r="4" spans="1:14" ht="1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</row>
    <row r="5" spans="1:14" ht="15" customHeight="1">
      <c r="A5" s="166" t="s">
        <v>136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</row>
    <row r="6" spans="1:14" ht="15" customHeight="1">
      <c r="A6" s="166" t="s">
        <v>137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</row>
    <row r="7" spans="1:14" ht="15" customHeight="1" thickBot="1">
      <c r="A7" s="167" t="s">
        <v>3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</row>
    <row r="8" spans="1:14" ht="15" customHeight="1">
      <c r="A8" s="168" t="s">
        <v>231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</row>
    <row r="9" spans="1:14" ht="15" customHeight="1">
      <c r="A9" s="168" t="s">
        <v>5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</row>
    <row r="10" spans="1:14" ht="15" customHeight="1">
      <c r="A10" s="162" t="s">
        <v>6</v>
      </c>
      <c r="B10" s="163" t="s">
        <v>7</v>
      </c>
      <c r="C10" s="159" t="s">
        <v>8</v>
      </c>
      <c r="D10" s="162" t="s">
        <v>9</v>
      </c>
      <c r="E10" s="159" t="s">
        <v>10</v>
      </c>
      <c r="F10" s="159" t="s">
        <v>11</v>
      </c>
      <c r="G10" s="159" t="s">
        <v>12</v>
      </c>
      <c r="H10" s="159" t="s">
        <v>13</v>
      </c>
      <c r="I10" s="159" t="s">
        <v>14</v>
      </c>
      <c r="J10" s="159" t="s">
        <v>15</v>
      </c>
      <c r="K10" s="161" t="s">
        <v>16</v>
      </c>
      <c r="L10" s="159" t="s">
        <v>17</v>
      </c>
      <c r="M10" s="159" t="s">
        <v>18</v>
      </c>
      <c r="N10" s="159" t="s">
        <v>19</v>
      </c>
    </row>
    <row r="11" spans="1:14" ht="15" customHeight="1">
      <c r="A11" s="162"/>
      <c r="B11" s="164"/>
      <c r="C11" s="159"/>
      <c r="D11" s="162"/>
      <c r="E11" s="163"/>
      <c r="F11" s="159"/>
      <c r="G11" s="159"/>
      <c r="H11" s="159"/>
      <c r="I11" s="159"/>
      <c r="J11" s="159"/>
      <c r="K11" s="161"/>
      <c r="L11" s="159"/>
      <c r="M11" s="159"/>
      <c r="N11" s="159"/>
    </row>
    <row r="12" spans="1:14" ht="15" customHeight="1">
      <c r="A12" s="57">
        <v>1</v>
      </c>
      <c r="B12" s="52">
        <v>43518</v>
      </c>
      <c r="C12" s="57" t="s">
        <v>139</v>
      </c>
      <c r="D12" s="57" t="s">
        <v>21</v>
      </c>
      <c r="E12" s="57" t="s">
        <v>44</v>
      </c>
      <c r="F12" s="58">
        <v>597</v>
      </c>
      <c r="G12" s="58">
        <v>579</v>
      </c>
      <c r="H12" s="58">
        <v>607</v>
      </c>
      <c r="I12" s="58">
        <v>617</v>
      </c>
      <c r="J12" s="58">
        <v>627</v>
      </c>
      <c r="K12" s="58" t="s">
        <v>116</v>
      </c>
      <c r="L12" s="53">
        <f>100000/F12</f>
        <v>167.50418760469012</v>
      </c>
      <c r="M12" s="54">
        <v>0</v>
      </c>
      <c r="N12" s="55">
        <v>0</v>
      </c>
    </row>
    <row r="13" spans="1:14" ht="15" customHeight="1">
      <c r="A13" s="57">
        <v>2</v>
      </c>
      <c r="B13" s="52">
        <v>43517</v>
      </c>
      <c r="C13" s="57" t="s">
        <v>139</v>
      </c>
      <c r="D13" s="57" t="s">
        <v>21</v>
      </c>
      <c r="E13" s="57" t="s">
        <v>220</v>
      </c>
      <c r="F13" s="58">
        <v>153</v>
      </c>
      <c r="G13" s="58">
        <v>148</v>
      </c>
      <c r="H13" s="58">
        <v>156</v>
      </c>
      <c r="I13" s="58">
        <v>159</v>
      </c>
      <c r="J13" s="58">
        <v>162</v>
      </c>
      <c r="K13" s="58">
        <v>156</v>
      </c>
      <c r="L13" s="53">
        <f>100000/F13</f>
        <v>653.59477124183</v>
      </c>
      <c r="M13" s="54">
        <f>IF(D13="BUY",(K13-F13)*(L13),(F13-K13)*(L13))</f>
        <v>1960.78431372549</v>
      </c>
      <c r="N13" s="55">
        <f>M13/(L13)/F13%</f>
        <v>1.9607843137254901</v>
      </c>
    </row>
    <row r="14" spans="1:14" ht="15" customHeight="1">
      <c r="A14" s="57">
        <v>3</v>
      </c>
      <c r="B14" s="52">
        <v>43516</v>
      </c>
      <c r="C14" s="57" t="s">
        <v>139</v>
      </c>
      <c r="D14" s="57" t="s">
        <v>21</v>
      </c>
      <c r="E14" s="57" t="s">
        <v>241</v>
      </c>
      <c r="F14" s="58">
        <v>554</v>
      </c>
      <c r="G14" s="58">
        <v>536</v>
      </c>
      <c r="H14" s="58">
        <v>564</v>
      </c>
      <c r="I14" s="58">
        <v>574</v>
      </c>
      <c r="J14" s="58">
        <v>584</v>
      </c>
      <c r="K14" s="58">
        <v>564</v>
      </c>
      <c r="L14" s="53">
        <f>100000/F14</f>
        <v>180.50541516245488</v>
      </c>
      <c r="M14" s="54">
        <f>IF(D14="BUY",(K14-F14)*(L14),(F14-K14)*(L14))</f>
        <v>1805.054151624549</v>
      </c>
      <c r="N14" s="55">
        <f>M14/(L14)/F14%</f>
        <v>1.8050541516245486</v>
      </c>
    </row>
    <row r="15" spans="1:14" ht="15" customHeight="1">
      <c r="A15" s="57">
        <v>4</v>
      </c>
      <c r="B15" s="52">
        <v>43515</v>
      </c>
      <c r="C15" s="57" t="s">
        <v>139</v>
      </c>
      <c r="D15" s="57" t="s">
        <v>21</v>
      </c>
      <c r="E15" s="57" t="s">
        <v>84</v>
      </c>
      <c r="F15" s="58">
        <v>165</v>
      </c>
      <c r="G15" s="58">
        <v>160</v>
      </c>
      <c r="H15" s="58">
        <v>168</v>
      </c>
      <c r="I15" s="58">
        <v>171</v>
      </c>
      <c r="J15" s="58">
        <v>174</v>
      </c>
      <c r="K15" s="58">
        <v>168</v>
      </c>
      <c r="L15" s="53">
        <f aca="true" t="shared" si="0" ref="L15:L20">100000/F15</f>
        <v>606.060606060606</v>
      </c>
      <c r="M15" s="54">
        <f>IF(D15="BUY",(K15-F15)*(L15),(F15-K15)*(L15))</f>
        <v>1818.181818181818</v>
      </c>
      <c r="N15" s="55">
        <f>M15/(L15)/F15%</f>
        <v>1.8181818181818183</v>
      </c>
    </row>
    <row r="16" spans="1:14" ht="15" customHeight="1">
      <c r="A16" s="57">
        <v>5</v>
      </c>
      <c r="B16" s="52">
        <v>43514</v>
      </c>
      <c r="C16" s="57" t="s">
        <v>139</v>
      </c>
      <c r="D16" s="57" t="s">
        <v>21</v>
      </c>
      <c r="E16" s="57" t="s">
        <v>242</v>
      </c>
      <c r="F16" s="58">
        <v>828</v>
      </c>
      <c r="G16" s="58">
        <v>800</v>
      </c>
      <c r="H16" s="58">
        <v>845</v>
      </c>
      <c r="I16" s="58">
        <v>862</v>
      </c>
      <c r="J16" s="58">
        <v>878</v>
      </c>
      <c r="K16" s="58">
        <v>800</v>
      </c>
      <c r="L16" s="53">
        <f t="shared" si="0"/>
        <v>120.77294685990339</v>
      </c>
      <c r="M16" s="54">
        <f>IF(D16="BUY",(K16-F16)*(L16),(F16-K16)*(L16))</f>
        <v>-3381.6425120772947</v>
      </c>
      <c r="N16" s="55">
        <f>M16/(L16)/F16%</f>
        <v>-3.381642512077295</v>
      </c>
    </row>
    <row r="17" spans="1:14" ht="15" customHeight="1">
      <c r="A17" s="57">
        <v>6</v>
      </c>
      <c r="B17" s="52">
        <v>43509</v>
      </c>
      <c r="C17" s="57" t="s">
        <v>139</v>
      </c>
      <c r="D17" s="57" t="s">
        <v>21</v>
      </c>
      <c r="E17" s="57" t="s">
        <v>243</v>
      </c>
      <c r="F17" s="58">
        <v>1040</v>
      </c>
      <c r="G17" s="58">
        <v>1015</v>
      </c>
      <c r="H17" s="58">
        <v>1060</v>
      </c>
      <c r="I17" s="58">
        <v>1080</v>
      </c>
      <c r="J17" s="58">
        <v>1100</v>
      </c>
      <c r="K17" s="58">
        <v>1060</v>
      </c>
      <c r="L17" s="53">
        <f t="shared" si="0"/>
        <v>96.15384615384616</v>
      </c>
      <c r="M17" s="54">
        <f aca="true" t="shared" si="1" ref="M17:M25">IF(D17="BUY",(K17-F17)*(L17),(F17-K17)*(L17))</f>
        <v>1923.0769230769233</v>
      </c>
      <c r="N17" s="55">
        <f aca="true" t="shared" si="2" ref="N17:N25">M17/(L17)/F17%</f>
        <v>1.923076923076923</v>
      </c>
    </row>
    <row r="18" spans="1:14" ht="15" customHeight="1">
      <c r="A18" s="57">
        <v>7</v>
      </c>
      <c r="B18" s="52">
        <v>43508</v>
      </c>
      <c r="C18" s="57" t="s">
        <v>139</v>
      </c>
      <c r="D18" s="57" t="s">
        <v>21</v>
      </c>
      <c r="E18" s="57" t="s">
        <v>244</v>
      </c>
      <c r="F18" s="58">
        <v>1020</v>
      </c>
      <c r="G18" s="58">
        <v>987</v>
      </c>
      <c r="H18" s="58">
        <v>1040</v>
      </c>
      <c r="I18" s="58">
        <v>1060</v>
      </c>
      <c r="J18" s="58">
        <v>1080</v>
      </c>
      <c r="K18" s="58">
        <v>987</v>
      </c>
      <c r="L18" s="53">
        <f t="shared" si="0"/>
        <v>98.03921568627452</v>
      </c>
      <c r="M18" s="54">
        <f t="shared" si="1"/>
        <v>-3235.294117647059</v>
      </c>
      <c r="N18" s="55">
        <f t="shared" si="2"/>
        <v>-3.235294117647059</v>
      </c>
    </row>
    <row r="19" spans="1:14" ht="15" customHeight="1">
      <c r="A19" s="57">
        <v>8</v>
      </c>
      <c r="B19" s="52">
        <v>43507</v>
      </c>
      <c r="C19" s="57" t="s">
        <v>139</v>
      </c>
      <c r="D19" s="57" t="s">
        <v>21</v>
      </c>
      <c r="E19" s="57" t="s">
        <v>170</v>
      </c>
      <c r="F19" s="58">
        <v>1326</v>
      </c>
      <c r="G19" s="58">
        <v>1296</v>
      </c>
      <c r="H19" s="58">
        <v>1346</v>
      </c>
      <c r="I19" s="58">
        <v>1366</v>
      </c>
      <c r="J19" s="58">
        <v>1386</v>
      </c>
      <c r="K19" s="58">
        <v>1296</v>
      </c>
      <c r="L19" s="53">
        <f t="shared" si="0"/>
        <v>75.41478129713424</v>
      </c>
      <c r="M19" s="54">
        <f t="shared" si="1"/>
        <v>-2262.4434389140274</v>
      </c>
      <c r="N19" s="55">
        <f t="shared" si="2"/>
        <v>-2.2624434389140275</v>
      </c>
    </row>
    <row r="20" spans="1:14" ht="15" customHeight="1">
      <c r="A20" s="57">
        <v>9</v>
      </c>
      <c r="B20" s="52">
        <v>43504</v>
      </c>
      <c r="C20" s="57" t="s">
        <v>139</v>
      </c>
      <c r="D20" s="57" t="s">
        <v>21</v>
      </c>
      <c r="E20" s="57" t="s">
        <v>245</v>
      </c>
      <c r="F20" s="58">
        <v>760</v>
      </c>
      <c r="G20" s="58">
        <v>738</v>
      </c>
      <c r="H20" s="58">
        <v>775</v>
      </c>
      <c r="I20" s="58">
        <v>790</v>
      </c>
      <c r="J20" s="58">
        <v>800</v>
      </c>
      <c r="K20" s="58">
        <v>738</v>
      </c>
      <c r="L20" s="53">
        <f t="shared" si="0"/>
        <v>131.57894736842104</v>
      </c>
      <c r="M20" s="54">
        <f t="shared" si="1"/>
        <v>-2894.736842105263</v>
      </c>
      <c r="N20" s="55">
        <f t="shared" si="2"/>
        <v>-2.8947368421052633</v>
      </c>
    </row>
    <row r="21" spans="1:14" ht="15" customHeight="1">
      <c r="A21" s="57">
        <v>10</v>
      </c>
      <c r="B21" s="52">
        <v>43503</v>
      </c>
      <c r="C21" s="57" t="s">
        <v>139</v>
      </c>
      <c r="D21" s="57" t="s">
        <v>21</v>
      </c>
      <c r="E21" s="57" t="s">
        <v>246</v>
      </c>
      <c r="F21" s="58">
        <v>305</v>
      </c>
      <c r="G21" s="58">
        <v>293</v>
      </c>
      <c r="H21" s="58">
        <v>311</v>
      </c>
      <c r="I21" s="58">
        <v>317</v>
      </c>
      <c r="J21" s="58">
        <v>323</v>
      </c>
      <c r="K21" s="58">
        <v>317</v>
      </c>
      <c r="L21" s="53">
        <f>100000/F21</f>
        <v>327.8688524590164</v>
      </c>
      <c r="M21" s="54">
        <f t="shared" si="1"/>
        <v>3934.426229508197</v>
      </c>
      <c r="N21" s="55">
        <f t="shared" si="2"/>
        <v>3.934426229508197</v>
      </c>
    </row>
    <row r="22" spans="1:14" ht="15" customHeight="1">
      <c r="A22" s="57">
        <v>11</v>
      </c>
      <c r="B22" s="52">
        <v>43502</v>
      </c>
      <c r="C22" s="57" t="s">
        <v>139</v>
      </c>
      <c r="D22" s="57" t="s">
        <v>21</v>
      </c>
      <c r="E22" s="57" t="s">
        <v>247</v>
      </c>
      <c r="F22" s="58">
        <v>1205</v>
      </c>
      <c r="G22" s="58">
        <v>1170</v>
      </c>
      <c r="H22" s="58">
        <v>1225</v>
      </c>
      <c r="I22" s="58">
        <v>1245</v>
      </c>
      <c r="J22" s="58">
        <v>1265</v>
      </c>
      <c r="K22" s="58">
        <v>1170</v>
      </c>
      <c r="L22" s="53">
        <f>100000/F22</f>
        <v>82.98755186721992</v>
      </c>
      <c r="M22" s="54">
        <f t="shared" si="1"/>
        <v>-2904.564315352697</v>
      </c>
      <c r="N22" s="55">
        <f t="shared" si="2"/>
        <v>-2.904564315352697</v>
      </c>
    </row>
    <row r="23" spans="1:14" ht="15" customHeight="1">
      <c r="A23" s="57">
        <v>12</v>
      </c>
      <c r="B23" s="52">
        <v>43501</v>
      </c>
      <c r="C23" s="57" t="s">
        <v>139</v>
      </c>
      <c r="D23" s="57" t="s">
        <v>21</v>
      </c>
      <c r="E23" s="57" t="s">
        <v>248</v>
      </c>
      <c r="F23" s="58">
        <v>1300</v>
      </c>
      <c r="G23" s="58">
        <v>1272</v>
      </c>
      <c r="H23" s="58">
        <v>1315</v>
      </c>
      <c r="I23" s="58">
        <v>1330</v>
      </c>
      <c r="J23" s="58">
        <v>1345</v>
      </c>
      <c r="K23" s="58">
        <v>1315</v>
      </c>
      <c r="L23" s="53">
        <f>100000/F23</f>
        <v>76.92307692307692</v>
      </c>
      <c r="M23" s="54">
        <f t="shared" si="1"/>
        <v>1153.8461538461538</v>
      </c>
      <c r="N23" s="55">
        <f t="shared" si="2"/>
        <v>1.1538461538461537</v>
      </c>
    </row>
    <row r="24" spans="1:14" ht="15" customHeight="1">
      <c r="A24" s="57">
        <v>13</v>
      </c>
      <c r="B24" s="52">
        <v>43500</v>
      </c>
      <c r="C24" s="57" t="s">
        <v>139</v>
      </c>
      <c r="D24" s="57" t="s">
        <v>21</v>
      </c>
      <c r="E24" s="57" t="s">
        <v>201</v>
      </c>
      <c r="F24" s="58">
        <v>438</v>
      </c>
      <c r="G24" s="58">
        <v>423</v>
      </c>
      <c r="H24" s="58">
        <v>446</v>
      </c>
      <c r="I24" s="58">
        <v>454</v>
      </c>
      <c r="J24" s="58">
        <v>460</v>
      </c>
      <c r="K24" s="58">
        <v>445.8</v>
      </c>
      <c r="L24" s="53">
        <f>100000/F24</f>
        <v>228.31050228310502</v>
      </c>
      <c r="M24" s="54">
        <f t="shared" si="1"/>
        <v>1780.8219178082218</v>
      </c>
      <c r="N24" s="55">
        <f t="shared" si="2"/>
        <v>1.7808219178082219</v>
      </c>
    </row>
    <row r="25" spans="1:14" ht="15" customHeight="1">
      <c r="A25" s="57">
        <v>14</v>
      </c>
      <c r="B25" s="52">
        <v>43497</v>
      </c>
      <c r="C25" s="57" t="s">
        <v>139</v>
      </c>
      <c r="D25" s="57" t="s">
        <v>21</v>
      </c>
      <c r="E25" s="57" t="s">
        <v>232</v>
      </c>
      <c r="F25" s="58">
        <v>615</v>
      </c>
      <c r="G25" s="58">
        <v>593</v>
      </c>
      <c r="H25" s="58">
        <v>627</v>
      </c>
      <c r="I25" s="58">
        <v>639</v>
      </c>
      <c r="J25" s="58">
        <v>650</v>
      </c>
      <c r="K25" s="58">
        <v>593</v>
      </c>
      <c r="L25" s="53">
        <f>100000/F25</f>
        <v>162.60162601626016</v>
      </c>
      <c r="M25" s="54">
        <f t="shared" si="1"/>
        <v>-3577.2357723577234</v>
      </c>
      <c r="N25" s="55">
        <f t="shared" si="2"/>
        <v>-3.5772357723577235</v>
      </c>
    </row>
    <row r="26" spans="1:14" ht="15" customHeight="1">
      <c r="A26" s="9" t="s">
        <v>26</v>
      </c>
      <c r="B26" s="19"/>
      <c r="C26" s="11"/>
      <c r="D26" s="12"/>
      <c r="E26" s="13"/>
      <c r="F26" s="13"/>
      <c r="G26" s="14"/>
      <c r="H26" s="13"/>
      <c r="I26" s="13"/>
      <c r="J26" s="13"/>
      <c r="K26" s="16"/>
      <c r="L26" s="17"/>
      <c r="N26"/>
    </row>
    <row r="27" spans="1:14" ht="15" customHeight="1">
      <c r="A27" s="9" t="s">
        <v>26</v>
      </c>
      <c r="B27" s="19"/>
      <c r="C27" s="20"/>
      <c r="D27" s="21"/>
      <c r="E27" s="22"/>
      <c r="F27" s="22"/>
      <c r="G27" s="23"/>
      <c r="H27" s="22"/>
      <c r="I27" s="22"/>
      <c r="J27" s="22"/>
      <c r="K27" s="22"/>
      <c r="L27"/>
      <c r="M27"/>
      <c r="N27"/>
    </row>
    <row r="28" spans="1:14" ht="15" customHeight="1" thickBot="1">
      <c r="A28"/>
      <c r="B28"/>
      <c r="C28" s="22"/>
      <c r="D28" s="22"/>
      <c r="E28" s="22"/>
      <c r="F28" s="25"/>
      <c r="G28" s="26"/>
      <c r="H28" s="27" t="s">
        <v>27</v>
      </c>
      <c r="I28" s="27"/>
      <c r="J28"/>
      <c r="K28"/>
      <c r="L28"/>
      <c r="M28"/>
      <c r="N28"/>
    </row>
    <row r="29" spans="1:14" ht="15" customHeight="1">
      <c r="A29"/>
      <c r="B29"/>
      <c r="C29" s="160" t="s">
        <v>28</v>
      </c>
      <c r="D29" s="160"/>
      <c r="E29" s="29">
        <v>13</v>
      </c>
      <c r="F29" s="30">
        <f>F30+F31+F32+F33+F34+F35</f>
        <v>100</v>
      </c>
      <c r="G29" s="31">
        <v>13</v>
      </c>
      <c r="H29" s="32">
        <f>G30/G29%</f>
        <v>53.84615384615385</v>
      </c>
      <c r="I29" s="32"/>
      <c r="J29"/>
      <c r="K29"/>
      <c r="L29"/>
      <c r="M29"/>
      <c r="N29"/>
    </row>
    <row r="30" spans="1:14" ht="15" customHeight="1">
      <c r="A30"/>
      <c r="B30"/>
      <c r="C30" s="172" t="s">
        <v>29</v>
      </c>
      <c r="D30" s="172"/>
      <c r="E30" s="33">
        <v>7</v>
      </c>
      <c r="F30" s="34">
        <f>(E30/E29)*100</f>
        <v>53.84615384615385</v>
      </c>
      <c r="G30" s="31">
        <v>7</v>
      </c>
      <c r="H30" s="28"/>
      <c r="I30" s="28"/>
      <c r="J30"/>
      <c r="K30"/>
      <c r="L30"/>
      <c r="M30"/>
      <c r="N30"/>
    </row>
    <row r="31" spans="1:14" ht="15" customHeight="1">
      <c r="A31"/>
      <c r="B31"/>
      <c r="C31" s="172" t="s">
        <v>31</v>
      </c>
      <c r="D31" s="172"/>
      <c r="E31" s="33">
        <v>0</v>
      </c>
      <c r="F31" s="34">
        <f>(E31/E29)*100</f>
        <v>0</v>
      </c>
      <c r="G31" s="36"/>
      <c r="H31" s="31"/>
      <c r="I31" s="31"/>
      <c r="J31"/>
      <c r="K31"/>
      <c r="L31"/>
      <c r="M31"/>
      <c r="N31"/>
    </row>
    <row r="32" spans="1:14" ht="15" customHeight="1">
      <c r="A32"/>
      <c r="B32"/>
      <c r="C32" s="172" t="s">
        <v>32</v>
      </c>
      <c r="D32" s="172"/>
      <c r="E32" s="33">
        <v>0</v>
      </c>
      <c r="F32" s="34">
        <f>(E32/E29)*100</f>
        <v>0</v>
      </c>
      <c r="G32" s="36"/>
      <c r="H32" s="31"/>
      <c r="I32" s="31"/>
      <c r="J32"/>
      <c r="K32"/>
      <c r="L32"/>
      <c r="M32"/>
      <c r="N32"/>
    </row>
    <row r="33" spans="1:14" ht="15" customHeight="1">
      <c r="A33"/>
      <c r="B33"/>
      <c r="C33" s="172" t="s">
        <v>33</v>
      </c>
      <c r="D33" s="172"/>
      <c r="E33" s="33">
        <v>6</v>
      </c>
      <c r="F33" s="34">
        <f>(E33/E29)*100</f>
        <v>46.15384615384615</v>
      </c>
      <c r="G33" s="36"/>
      <c r="H33" s="22" t="s">
        <v>34</v>
      </c>
      <c r="I33" s="22"/>
      <c r="J33"/>
      <c r="K33"/>
      <c r="L33"/>
      <c r="M33"/>
      <c r="N33"/>
    </row>
    <row r="34" spans="1:14" ht="15" customHeight="1">
      <c r="A34"/>
      <c r="B34"/>
      <c r="C34" s="172" t="s">
        <v>35</v>
      </c>
      <c r="D34" s="172"/>
      <c r="E34" s="33">
        <v>0</v>
      </c>
      <c r="F34" s="34">
        <f>(E34/E29)*100</f>
        <v>0</v>
      </c>
      <c r="G34" s="36"/>
      <c r="H34" s="22"/>
      <c r="I34" s="22"/>
      <c r="J34"/>
      <c r="K34"/>
      <c r="L34"/>
      <c r="M34"/>
      <c r="N34"/>
    </row>
    <row r="35" spans="1:14" ht="15" customHeight="1" thickBot="1">
      <c r="A35"/>
      <c r="B35"/>
      <c r="C35" s="171" t="s">
        <v>36</v>
      </c>
      <c r="D35" s="171"/>
      <c r="E35" s="38"/>
      <c r="F35" s="39">
        <f>(E35/E29)*100</f>
        <v>0</v>
      </c>
      <c r="G35" s="36"/>
      <c r="H35" s="22"/>
      <c r="I35"/>
      <c r="J35"/>
      <c r="K35"/>
      <c r="L35"/>
      <c r="M35"/>
      <c r="N35"/>
    </row>
    <row r="36" spans="1:14" ht="15" customHeight="1">
      <c r="A36" s="41" t="s">
        <v>37</v>
      </c>
      <c r="B36" s="10"/>
      <c r="C36" s="11"/>
      <c r="D36" s="11"/>
      <c r="E36" s="13"/>
      <c r="F36" s="13"/>
      <c r="G36" s="42"/>
      <c r="H36" s="43"/>
      <c r="I36" s="22"/>
      <c r="J36" s="43"/>
      <c r="K36" s="13"/>
      <c r="L36" s="17"/>
      <c r="M36"/>
      <c r="N36"/>
    </row>
    <row r="37" spans="1:14" ht="15" customHeight="1">
      <c r="A37" s="12" t="s">
        <v>38</v>
      </c>
      <c r="B37" s="10"/>
      <c r="C37" s="44"/>
      <c r="D37" s="45"/>
      <c r="E37" s="46"/>
      <c r="F37" s="43"/>
      <c r="G37" s="42"/>
      <c r="H37" s="43"/>
      <c r="I37" s="43"/>
      <c r="J37" s="43"/>
      <c r="K37" s="13"/>
      <c r="L37" s="17"/>
      <c r="M37"/>
      <c r="N37"/>
    </row>
    <row r="38" spans="1:14" ht="15" customHeight="1">
      <c r="A38" s="12" t="s">
        <v>39</v>
      </c>
      <c r="B38" s="10"/>
      <c r="C38" s="11"/>
      <c r="D38" s="45"/>
      <c r="E38" s="46"/>
      <c r="F38" s="43"/>
      <c r="G38" s="42"/>
      <c r="H38" s="47"/>
      <c r="I38" s="47"/>
      <c r="J38" s="47"/>
      <c r="K38" s="13"/>
      <c r="L38" s="17"/>
      <c r="M38"/>
      <c r="N38"/>
    </row>
    <row r="39" spans="1:14" ht="15" customHeight="1">
      <c r="A39" s="12" t="s">
        <v>40</v>
      </c>
      <c r="B39" s="44"/>
      <c r="C39" s="11"/>
      <c r="D39" s="45"/>
      <c r="E39" s="46"/>
      <c r="F39" s="43"/>
      <c r="G39" s="48"/>
      <c r="H39" s="47"/>
      <c r="I39" s="47"/>
      <c r="J39" s="47"/>
      <c r="K39" s="13"/>
      <c r="L39" s="17"/>
      <c r="M39"/>
      <c r="N39" s="24"/>
    </row>
    <row r="40" spans="1:14" ht="15" customHeight="1">
      <c r="A40" s="12" t="s">
        <v>41</v>
      </c>
      <c r="B40" s="35"/>
      <c r="C40" s="11"/>
      <c r="D40" s="49"/>
      <c r="E40" s="43"/>
      <c r="F40" s="43"/>
      <c r="G40" s="48"/>
      <c r="H40" s="47"/>
      <c r="I40" s="47"/>
      <c r="J40" s="47"/>
      <c r="K40" s="43"/>
      <c r="L40" s="17"/>
      <c r="M40"/>
      <c r="N40" s="17"/>
    </row>
    <row r="41" spans="1:14" ht="15" customHeight="1" thickBot="1">
      <c r="A41" s="12" t="s">
        <v>41</v>
      </c>
      <c r="B41" s="35"/>
      <c r="C41" s="11"/>
      <c r="D41" s="49"/>
      <c r="E41" s="43"/>
      <c r="F41" s="43"/>
      <c r="G41" s="48"/>
      <c r="H41" s="47"/>
      <c r="I41" s="47"/>
      <c r="J41" s="47"/>
      <c r="K41" s="43"/>
      <c r="L41" s="17"/>
      <c r="M41" s="17"/>
      <c r="N41" s="17"/>
    </row>
    <row r="42" spans="1:14" ht="15" customHeight="1" thickBot="1">
      <c r="A42" s="165" t="s">
        <v>0</v>
      </c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</row>
    <row r="43" spans="1:14" ht="15" customHeight="1" thickBot="1">
      <c r="A43" s="165"/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</row>
    <row r="44" spans="1:14" ht="15" customHeight="1">
      <c r="A44" s="165"/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</row>
    <row r="45" spans="1:14" ht="15" customHeight="1">
      <c r="A45" s="166" t="s">
        <v>136</v>
      </c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</row>
    <row r="46" spans="1:14" ht="15" customHeight="1">
      <c r="A46" s="166" t="s">
        <v>137</v>
      </c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</row>
    <row r="47" spans="1:14" ht="15" customHeight="1" thickBot="1">
      <c r="A47" s="167" t="s">
        <v>3</v>
      </c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</row>
    <row r="48" spans="1:14" ht="15" customHeight="1">
      <c r="A48" s="168" t="s">
        <v>207</v>
      </c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</row>
    <row r="49" spans="1:14" ht="15" customHeight="1">
      <c r="A49" s="168" t="s">
        <v>5</v>
      </c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</row>
    <row r="50" spans="1:14" ht="15" customHeight="1">
      <c r="A50" s="162" t="s">
        <v>6</v>
      </c>
      <c r="B50" s="163" t="s">
        <v>7</v>
      </c>
      <c r="C50" s="159" t="s">
        <v>8</v>
      </c>
      <c r="D50" s="162" t="s">
        <v>9</v>
      </c>
      <c r="E50" s="159" t="s">
        <v>10</v>
      </c>
      <c r="F50" s="159" t="s">
        <v>11</v>
      </c>
      <c r="G50" s="159" t="s">
        <v>12</v>
      </c>
      <c r="H50" s="159" t="s">
        <v>13</v>
      </c>
      <c r="I50" s="159" t="s">
        <v>14</v>
      </c>
      <c r="J50" s="159" t="s">
        <v>15</v>
      </c>
      <c r="K50" s="161" t="s">
        <v>16</v>
      </c>
      <c r="L50" s="159" t="s">
        <v>17</v>
      </c>
      <c r="M50" s="159" t="s">
        <v>18</v>
      </c>
      <c r="N50" s="159" t="s">
        <v>19</v>
      </c>
    </row>
    <row r="51" spans="1:14" ht="15" customHeight="1">
      <c r="A51" s="162"/>
      <c r="B51" s="164"/>
      <c r="C51" s="159"/>
      <c r="D51" s="162"/>
      <c r="E51" s="163"/>
      <c r="F51" s="159"/>
      <c r="G51" s="159"/>
      <c r="H51" s="159"/>
      <c r="I51" s="159"/>
      <c r="J51" s="159"/>
      <c r="K51" s="161"/>
      <c r="L51" s="159"/>
      <c r="M51" s="159"/>
      <c r="N51" s="159"/>
    </row>
    <row r="52" spans="1:14" ht="15" customHeight="1">
      <c r="A52" s="57">
        <v>1</v>
      </c>
      <c r="B52" s="52">
        <v>43496</v>
      </c>
      <c r="C52" s="57" t="s">
        <v>139</v>
      </c>
      <c r="D52" s="57" t="s">
        <v>21</v>
      </c>
      <c r="E52" s="57" t="s">
        <v>219</v>
      </c>
      <c r="F52" s="58">
        <v>995</v>
      </c>
      <c r="G52" s="58">
        <v>967</v>
      </c>
      <c r="H52" s="58">
        <v>1015</v>
      </c>
      <c r="I52" s="58">
        <v>1035</v>
      </c>
      <c r="J52" s="58">
        <v>1055</v>
      </c>
      <c r="K52" s="58" t="s">
        <v>116</v>
      </c>
      <c r="L52" s="53">
        <f aca="true" t="shared" si="3" ref="L52:L66">100000/F52</f>
        <v>100.50251256281408</v>
      </c>
      <c r="M52" s="54">
        <v>0</v>
      </c>
      <c r="N52" s="55">
        <v>0</v>
      </c>
    </row>
    <row r="53" spans="1:14" ht="15" customHeight="1">
      <c r="A53" s="57">
        <v>2</v>
      </c>
      <c r="B53" s="52">
        <v>43496</v>
      </c>
      <c r="C53" s="57" t="s">
        <v>139</v>
      </c>
      <c r="D53" s="57" t="s">
        <v>21</v>
      </c>
      <c r="E53" s="57" t="s">
        <v>94</v>
      </c>
      <c r="F53" s="58">
        <v>2010</v>
      </c>
      <c r="G53" s="58">
        <v>1960</v>
      </c>
      <c r="H53" s="58">
        <v>2040</v>
      </c>
      <c r="I53" s="58">
        <v>2070</v>
      </c>
      <c r="J53" s="58">
        <v>2100</v>
      </c>
      <c r="K53" s="58" t="s">
        <v>116</v>
      </c>
      <c r="L53" s="53">
        <f>100000/F53</f>
        <v>49.75124378109453</v>
      </c>
      <c r="M53" s="54">
        <v>0</v>
      </c>
      <c r="N53" s="55">
        <v>0</v>
      </c>
    </row>
    <row r="54" spans="1:14" ht="15" customHeight="1">
      <c r="A54" s="57">
        <v>3</v>
      </c>
      <c r="B54" s="52">
        <v>43495</v>
      </c>
      <c r="C54" s="57" t="s">
        <v>139</v>
      </c>
      <c r="D54" s="57" t="s">
        <v>21</v>
      </c>
      <c r="E54" s="57" t="s">
        <v>156</v>
      </c>
      <c r="F54" s="58">
        <v>768</v>
      </c>
      <c r="G54" s="58">
        <v>748</v>
      </c>
      <c r="H54" s="58">
        <v>780</v>
      </c>
      <c r="I54" s="58">
        <v>792</v>
      </c>
      <c r="J54" s="58">
        <v>804</v>
      </c>
      <c r="K54" s="58">
        <v>780</v>
      </c>
      <c r="L54" s="53">
        <f>100000/F54</f>
        <v>130.20833333333334</v>
      </c>
      <c r="M54" s="54">
        <f>IF(D54="BUY",(K54-F54)*(L54),(F54-K54)*(L54))</f>
        <v>1562.5</v>
      </c>
      <c r="N54" s="55">
        <f>M54/(L54)/F54%</f>
        <v>1.5625</v>
      </c>
    </row>
    <row r="55" spans="1:14" ht="15" customHeight="1">
      <c r="A55" s="57">
        <v>4</v>
      </c>
      <c r="B55" s="52">
        <v>43494</v>
      </c>
      <c r="C55" s="57" t="s">
        <v>139</v>
      </c>
      <c r="D55" s="57" t="s">
        <v>21</v>
      </c>
      <c r="E55" s="57" t="s">
        <v>111</v>
      </c>
      <c r="F55" s="58">
        <v>148</v>
      </c>
      <c r="G55" s="58">
        <v>142</v>
      </c>
      <c r="H55" s="58">
        <v>151</v>
      </c>
      <c r="I55" s="58">
        <v>154</v>
      </c>
      <c r="J55" s="58">
        <v>157</v>
      </c>
      <c r="K55" s="58" t="s">
        <v>116</v>
      </c>
      <c r="L55" s="53">
        <f>100000/F55</f>
        <v>675.6756756756756</v>
      </c>
      <c r="M55" s="54">
        <v>0</v>
      </c>
      <c r="N55" s="55">
        <f aca="true" t="shared" si="4" ref="N55:N66">M55/(L55)/F55%</f>
        <v>0</v>
      </c>
    </row>
    <row r="56" spans="1:14" ht="15" customHeight="1">
      <c r="A56" s="57">
        <v>5</v>
      </c>
      <c r="B56" s="52">
        <v>43489</v>
      </c>
      <c r="C56" s="57" t="s">
        <v>139</v>
      </c>
      <c r="D56" s="57" t="s">
        <v>53</v>
      </c>
      <c r="E56" s="57" t="s">
        <v>52</v>
      </c>
      <c r="F56" s="58">
        <v>225</v>
      </c>
      <c r="G56" s="58">
        <v>233</v>
      </c>
      <c r="H56" s="58">
        <v>220</v>
      </c>
      <c r="I56" s="58">
        <v>215</v>
      </c>
      <c r="J56" s="58">
        <v>210</v>
      </c>
      <c r="K56" s="58">
        <v>220</v>
      </c>
      <c r="L56" s="53">
        <f>100000/F56</f>
        <v>444.44444444444446</v>
      </c>
      <c r="M56" s="54">
        <f aca="true" t="shared" si="5" ref="M56:M71">IF(D56="BUY",(K56-F56)*(L56),(F56-K56)*(L56))</f>
        <v>2222.222222222222</v>
      </c>
      <c r="N56" s="55">
        <f t="shared" si="4"/>
        <v>2.2222222222222223</v>
      </c>
    </row>
    <row r="57" spans="1:14" ht="15" customHeight="1">
      <c r="A57" s="57">
        <v>6</v>
      </c>
      <c r="B57" s="52">
        <v>43489</v>
      </c>
      <c r="C57" s="57" t="s">
        <v>139</v>
      </c>
      <c r="D57" s="57" t="s">
        <v>21</v>
      </c>
      <c r="E57" s="57" t="s">
        <v>186</v>
      </c>
      <c r="F57" s="58">
        <v>728</v>
      </c>
      <c r="G57" s="58">
        <v>702</v>
      </c>
      <c r="H57" s="58">
        <v>742</v>
      </c>
      <c r="I57" s="58">
        <v>756</v>
      </c>
      <c r="J57" s="58">
        <v>770</v>
      </c>
      <c r="K57" s="58">
        <v>742</v>
      </c>
      <c r="L57" s="53">
        <f t="shared" si="3"/>
        <v>137.36263736263737</v>
      </c>
      <c r="M57" s="54">
        <f t="shared" si="5"/>
        <v>1923.0769230769233</v>
      </c>
      <c r="N57" s="55">
        <f t="shared" si="4"/>
        <v>1.923076923076923</v>
      </c>
    </row>
    <row r="58" spans="1:14" ht="15" customHeight="1">
      <c r="A58" s="57">
        <v>7</v>
      </c>
      <c r="B58" s="52">
        <v>43487</v>
      </c>
      <c r="C58" s="57" t="s">
        <v>139</v>
      </c>
      <c r="D58" s="57" t="s">
        <v>21</v>
      </c>
      <c r="E58" s="57" t="s">
        <v>170</v>
      </c>
      <c r="F58" s="58">
        <v>1300</v>
      </c>
      <c r="G58" s="58">
        <v>1268</v>
      </c>
      <c r="H58" s="58">
        <v>1320</v>
      </c>
      <c r="I58" s="58">
        <v>1340</v>
      </c>
      <c r="J58" s="58">
        <v>1360</v>
      </c>
      <c r="K58" s="58">
        <v>1320</v>
      </c>
      <c r="L58" s="53">
        <f t="shared" si="3"/>
        <v>76.92307692307692</v>
      </c>
      <c r="M58" s="54">
        <f t="shared" si="5"/>
        <v>1538.4615384615383</v>
      </c>
      <c r="N58" s="55">
        <f t="shared" si="4"/>
        <v>1.5384615384615385</v>
      </c>
    </row>
    <row r="59" spans="1:14" ht="15" customHeight="1">
      <c r="A59" s="57">
        <v>8</v>
      </c>
      <c r="B59" s="52">
        <v>43487</v>
      </c>
      <c r="C59" s="57" t="s">
        <v>139</v>
      </c>
      <c r="D59" s="57" t="s">
        <v>21</v>
      </c>
      <c r="E59" s="57" t="s">
        <v>219</v>
      </c>
      <c r="F59" s="58">
        <v>977</v>
      </c>
      <c r="G59" s="58">
        <v>947</v>
      </c>
      <c r="H59" s="58">
        <v>995</v>
      </c>
      <c r="I59" s="58">
        <v>1013</v>
      </c>
      <c r="J59" s="58">
        <v>1030</v>
      </c>
      <c r="K59" s="58">
        <v>995</v>
      </c>
      <c r="L59" s="53">
        <f t="shared" si="3"/>
        <v>102.35414534288638</v>
      </c>
      <c r="M59" s="54">
        <f t="shared" si="5"/>
        <v>1842.3746161719548</v>
      </c>
      <c r="N59" s="55">
        <f t="shared" si="4"/>
        <v>1.842374616171955</v>
      </c>
    </row>
    <row r="60" spans="1:14" ht="15" customHeight="1">
      <c r="A60" s="57">
        <v>9</v>
      </c>
      <c r="B60" s="52">
        <v>43486</v>
      </c>
      <c r="C60" s="57" t="s">
        <v>139</v>
      </c>
      <c r="D60" s="57" t="s">
        <v>21</v>
      </c>
      <c r="E60" s="57" t="s">
        <v>118</v>
      </c>
      <c r="F60" s="58">
        <v>1260</v>
      </c>
      <c r="G60" s="58">
        <v>1228</v>
      </c>
      <c r="H60" s="58">
        <v>1280</v>
      </c>
      <c r="I60" s="58">
        <v>1300</v>
      </c>
      <c r="J60" s="58">
        <v>1320</v>
      </c>
      <c r="K60" s="58">
        <v>1280</v>
      </c>
      <c r="L60" s="53">
        <f t="shared" si="3"/>
        <v>79.36507936507937</v>
      </c>
      <c r="M60" s="54">
        <f t="shared" si="5"/>
        <v>1587.3015873015875</v>
      </c>
      <c r="N60" s="55">
        <f t="shared" si="4"/>
        <v>1.5873015873015874</v>
      </c>
    </row>
    <row r="61" spans="1:14" ht="15" customHeight="1">
      <c r="A61" s="57">
        <v>10</v>
      </c>
      <c r="B61" s="52">
        <v>43482</v>
      </c>
      <c r="C61" s="57" t="s">
        <v>139</v>
      </c>
      <c r="D61" s="57" t="s">
        <v>53</v>
      </c>
      <c r="E61" s="57" t="s">
        <v>233</v>
      </c>
      <c r="F61" s="58">
        <v>147</v>
      </c>
      <c r="G61" s="58">
        <v>153</v>
      </c>
      <c r="H61" s="58">
        <v>144</v>
      </c>
      <c r="I61" s="58">
        <v>141</v>
      </c>
      <c r="J61" s="58">
        <v>138</v>
      </c>
      <c r="K61" s="58">
        <v>144</v>
      </c>
      <c r="L61" s="53">
        <f t="shared" si="3"/>
        <v>680.2721088435375</v>
      </c>
      <c r="M61" s="54">
        <f t="shared" si="5"/>
        <v>2040.8163265306125</v>
      </c>
      <c r="N61" s="55">
        <f t="shared" si="4"/>
        <v>2.0408163265306123</v>
      </c>
    </row>
    <row r="62" spans="1:14" ht="15" customHeight="1">
      <c r="A62" s="57">
        <v>11</v>
      </c>
      <c r="B62" s="52">
        <v>43481</v>
      </c>
      <c r="C62" s="57" t="s">
        <v>139</v>
      </c>
      <c r="D62" s="57" t="s">
        <v>53</v>
      </c>
      <c r="E62" s="57" t="s">
        <v>226</v>
      </c>
      <c r="F62" s="58">
        <v>275.5</v>
      </c>
      <c r="G62" s="58">
        <v>285.5</v>
      </c>
      <c r="H62" s="58">
        <v>270.5</v>
      </c>
      <c r="I62" s="58">
        <v>265.5</v>
      </c>
      <c r="J62" s="58">
        <v>260.5</v>
      </c>
      <c r="K62" s="58">
        <v>265.5</v>
      </c>
      <c r="L62" s="53">
        <f t="shared" si="3"/>
        <v>362.9764065335753</v>
      </c>
      <c r="M62" s="54">
        <f t="shared" si="5"/>
        <v>3629.764065335753</v>
      </c>
      <c r="N62" s="55">
        <f t="shared" si="4"/>
        <v>3.6297640653357535</v>
      </c>
    </row>
    <row r="63" spans="1:14" ht="15" customHeight="1">
      <c r="A63" s="57">
        <v>12</v>
      </c>
      <c r="B63" s="52">
        <v>43480</v>
      </c>
      <c r="C63" s="57" t="s">
        <v>139</v>
      </c>
      <c r="D63" s="57" t="s">
        <v>21</v>
      </c>
      <c r="E63" s="57" t="s">
        <v>61</v>
      </c>
      <c r="F63" s="58">
        <v>208</v>
      </c>
      <c r="G63" s="58">
        <v>200</v>
      </c>
      <c r="H63" s="58">
        <v>212</v>
      </c>
      <c r="I63" s="58">
        <v>216</v>
      </c>
      <c r="J63" s="58">
        <v>220</v>
      </c>
      <c r="K63" s="58">
        <v>200</v>
      </c>
      <c r="L63" s="53">
        <f t="shared" si="3"/>
        <v>480.7692307692308</v>
      </c>
      <c r="M63" s="54">
        <f t="shared" si="5"/>
        <v>-3846.153846153846</v>
      </c>
      <c r="N63" s="55">
        <f t="shared" si="4"/>
        <v>-3.846153846153846</v>
      </c>
    </row>
    <row r="64" spans="1:14" ht="15" customHeight="1">
      <c r="A64" s="57">
        <v>13</v>
      </c>
      <c r="B64" s="52">
        <v>43479</v>
      </c>
      <c r="C64" s="57" t="s">
        <v>139</v>
      </c>
      <c r="D64" s="57" t="s">
        <v>21</v>
      </c>
      <c r="E64" s="57" t="s">
        <v>227</v>
      </c>
      <c r="F64" s="58">
        <v>509</v>
      </c>
      <c r="G64" s="58">
        <v>489</v>
      </c>
      <c r="H64" s="58">
        <v>519</v>
      </c>
      <c r="I64" s="58">
        <v>529</v>
      </c>
      <c r="J64" s="58">
        <v>539</v>
      </c>
      <c r="K64" s="58">
        <v>519</v>
      </c>
      <c r="L64" s="53">
        <f t="shared" si="3"/>
        <v>196.46365422396858</v>
      </c>
      <c r="M64" s="54">
        <f t="shared" si="5"/>
        <v>1964.6365422396857</v>
      </c>
      <c r="N64" s="55">
        <f t="shared" si="4"/>
        <v>1.9646365422396856</v>
      </c>
    </row>
    <row r="65" spans="1:14" ht="15" customHeight="1">
      <c r="A65" s="57">
        <v>14</v>
      </c>
      <c r="B65" s="52">
        <v>43476</v>
      </c>
      <c r="C65" s="57" t="s">
        <v>139</v>
      </c>
      <c r="D65" s="57" t="s">
        <v>21</v>
      </c>
      <c r="E65" s="57" t="s">
        <v>228</v>
      </c>
      <c r="F65" s="58">
        <v>228.5</v>
      </c>
      <c r="G65" s="58">
        <v>220.5</v>
      </c>
      <c r="H65" s="58">
        <v>232.5</v>
      </c>
      <c r="I65" s="58">
        <v>236.5</v>
      </c>
      <c r="J65" s="58">
        <v>240.5</v>
      </c>
      <c r="K65" s="58">
        <v>220.5</v>
      </c>
      <c r="L65" s="53">
        <f t="shared" si="3"/>
        <v>437.636761487965</v>
      </c>
      <c r="M65" s="54">
        <f t="shared" si="5"/>
        <v>-3501.09409190372</v>
      </c>
      <c r="N65" s="55">
        <f t="shared" si="4"/>
        <v>-3.50109409190372</v>
      </c>
    </row>
    <row r="66" spans="1:14" ht="15" customHeight="1">
      <c r="A66" s="57">
        <v>15</v>
      </c>
      <c r="B66" s="52">
        <v>43474</v>
      </c>
      <c r="C66" s="57" t="s">
        <v>139</v>
      </c>
      <c r="D66" s="57" t="s">
        <v>21</v>
      </c>
      <c r="E66" s="57" t="s">
        <v>208</v>
      </c>
      <c r="F66" s="58">
        <v>500</v>
      </c>
      <c r="G66" s="58">
        <v>480</v>
      </c>
      <c r="H66" s="58">
        <v>510</v>
      </c>
      <c r="I66" s="58">
        <v>520</v>
      </c>
      <c r="J66" s="58">
        <v>530</v>
      </c>
      <c r="K66" s="58">
        <v>480</v>
      </c>
      <c r="L66" s="53">
        <f t="shared" si="3"/>
        <v>200</v>
      </c>
      <c r="M66" s="54">
        <f t="shared" si="5"/>
        <v>-4000</v>
      </c>
      <c r="N66" s="55">
        <f t="shared" si="4"/>
        <v>-4</v>
      </c>
    </row>
    <row r="67" spans="1:14" ht="15" customHeight="1">
      <c r="A67" s="57">
        <v>16</v>
      </c>
      <c r="B67" s="52">
        <v>43473</v>
      </c>
      <c r="C67" s="57" t="s">
        <v>139</v>
      </c>
      <c r="D67" s="57" t="s">
        <v>21</v>
      </c>
      <c r="E67" s="57" t="s">
        <v>209</v>
      </c>
      <c r="F67" s="58">
        <v>743</v>
      </c>
      <c r="G67" s="58">
        <v>720</v>
      </c>
      <c r="H67" s="58">
        <v>755</v>
      </c>
      <c r="I67" s="58">
        <v>767</v>
      </c>
      <c r="J67" s="58">
        <v>779</v>
      </c>
      <c r="K67" s="58">
        <v>755</v>
      </c>
      <c r="L67" s="53">
        <f>100000/F67</f>
        <v>134.58950201884252</v>
      </c>
      <c r="M67" s="54">
        <f t="shared" si="5"/>
        <v>1615.0740242261104</v>
      </c>
      <c r="N67" s="55">
        <f>M67/(L67)/F67%</f>
        <v>1.6150740242261103</v>
      </c>
    </row>
    <row r="68" spans="1:14" ht="15" customHeight="1">
      <c r="A68" s="57">
        <v>17</v>
      </c>
      <c r="B68" s="52">
        <v>43472</v>
      </c>
      <c r="C68" s="57" t="s">
        <v>139</v>
      </c>
      <c r="D68" s="57" t="s">
        <v>21</v>
      </c>
      <c r="E68" s="57" t="s">
        <v>210</v>
      </c>
      <c r="F68" s="58">
        <v>233</v>
      </c>
      <c r="G68" s="58">
        <v>223</v>
      </c>
      <c r="H68" s="58">
        <v>238</v>
      </c>
      <c r="I68" s="58">
        <v>243</v>
      </c>
      <c r="J68" s="58">
        <v>248</v>
      </c>
      <c r="K68" s="58">
        <v>238</v>
      </c>
      <c r="L68" s="53">
        <f>100000/F68</f>
        <v>429.18454935622316</v>
      </c>
      <c r="M68" s="54">
        <f t="shared" si="5"/>
        <v>2145.9227467811156</v>
      </c>
      <c r="N68" s="55">
        <f>M68/(L68)/F68%</f>
        <v>2.1459227467811157</v>
      </c>
    </row>
    <row r="69" spans="1:14" ht="15" customHeight="1">
      <c r="A69" s="57">
        <v>18</v>
      </c>
      <c r="B69" s="52">
        <v>43468</v>
      </c>
      <c r="C69" s="57" t="s">
        <v>139</v>
      </c>
      <c r="D69" s="57" t="s">
        <v>21</v>
      </c>
      <c r="E69" s="57" t="s">
        <v>144</v>
      </c>
      <c r="F69" s="58">
        <v>725</v>
      </c>
      <c r="G69" s="58">
        <v>695</v>
      </c>
      <c r="H69" s="58">
        <v>740</v>
      </c>
      <c r="I69" s="58">
        <v>755</v>
      </c>
      <c r="J69" s="58">
        <v>770</v>
      </c>
      <c r="K69" s="58">
        <v>740</v>
      </c>
      <c r="L69" s="53">
        <f>100000/F69</f>
        <v>137.93103448275863</v>
      </c>
      <c r="M69" s="54">
        <f t="shared" si="5"/>
        <v>2068.9655172413795</v>
      </c>
      <c r="N69" s="55">
        <f>M69/(L69)/F69%</f>
        <v>2.0689655172413794</v>
      </c>
    </row>
    <row r="70" spans="1:14" ht="15" customHeight="1">
      <c r="A70" s="57">
        <v>19</v>
      </c>
      <c r="B70" s="52">
        <v>43467</v>
      </c>
      <c r="C70" s="57" t="s">
        <v>139</v>
      </c>
      <c r="D70" s="57" t="s">
        <v>21</v>
      </c>
      <c r="E70" s="57" t="s">
        <v>211</v>
      </c>
      <c r="F70" s="58">
        <v>462</v>
      </c>
      <c r="G70" s="58">
        <v>446</v>
      </c>
      <c r="H70" s="58">
        <v>770</v>
      </c>
      <c r="I70" s="58">
        <v>478</v>
      </c>
      <c r="J70" s="58">
        <v>486</v>
      </c>
      <c r="K70" s="58">
        <v>446</v>
      </c>
      <c r="L70" s="53">
        <f>100000/F70</f>
        <v>216.45021645021646</v>
      </c>
      <c r="M70" s="54">
        <f t="shared" si="5"/>
        <v>-3463.2034632034633</v>
      </c>
      <c r="N70" s="55">
        <f>M70/(L70)/F70%</f>
        <v>-3.463203463203463</v>
      </c>
    </row>
    <row r="71" spans="1:14" ht="15" customHeight="1">
      <c r="A71" s="57">
        <v>20</v>
      </c>
      <c r="B71" s="52">
        <v>43466</v>
      </c>
      <c r="C71" s="57" t="s">
        <v>139</v>
      </c>
      <c r="D71" s="57" t="s">
        <v>21</v>
      </c>
      <c r="E71" s="57" t="s">
        <v>212</v>
      </c>
      <c r="F71" s="58">
        <v>319</v>
      </c>
      <c r="G71" s="58">
        <v>307</v>
      </c>
      <c r="H71" s="58">
        <v>325</v>
      </c>
      <c r="I71" s="58">
        <v>331</v>
      </c>
      <c r="J71" s="58">
        <v>337</v>
      </c>
      <c r="K71" s="58">
        <v>337</v>
      </c>
      <c r="L71" s="53">
        <f>100000/F71</f>
        <v>313.47962382445144</v>
      </c>
      <c r="M71" s="54">
        <f t="shared" si="5"/>
        <v>5642.633228840126</v>
      </c>
      <c r="N71" s="55">
        <f>M71/(L71)/F71%</f>
        <v>5.6426332288401255</v>
      </c>
    </row>
    <row r="72" spans="1:14" ht="15" customHeight="1">
      <c r="A72" s="9" t="s">
        <v>26</v>
      </c>
      <c r="B72" s="19"/>
      <c r="C72" s="11"/>
      <c r="D72" s="12"/>
      <c r="E72" s="13"/>
      <c r="F72" s="13"/>
      <c r="G72" s="14"/>
      <c r="H72" s="13"/>
      <c r="I72" s="13"/>
      <c r="J72" s="13"/>
      <c r="K72" s="16"/>
      <c r="L72" s="17"/>
      <c r="N72"/>
    </row>
    <row r="73" spans="1:14" ht="15" customHeight="1">
      <c r="A73" s="9" t="s">
        <v>26</v>
      </c>
      <c r="B73" s="19"/>
      <c r="C73" s="20"/>
      <c r="D73" s="21"/>
      <c r="E73" s="22"/>
      <c r="F73" s="22"/>
      <c r="G73" s="23"/>
      <c r="H73" s="22"/>
      <c r="I73" s="22"/>
      <c r="J73" s="22"/>
      <c r="K73" s="22"/>
      <c r="L73"/>
      <c r="M73"/>
      <c r="N73"/>
    </row>
    <row r="74" spans="1:14" ht="15" customHeight="1">
      <c r="A74"/>
      <c r="B74"/>
      <c r="C74"/>
      <c r="D74"/>
      <c r="E74"/>
      <c r="F74"/>
      <c r="G74"/>
      <c r="H74"/>
      <c r="I74"/>
      <c r="J74"/>
      <c r="K74"/>
      <c r="L74" s="17"/>
      <c r="M74"/>
      <c r="N74"/>
    </row>
    <row r="75" spans="1:14" ht="15" customHeight="1" thickBot="1">
      <c r="A75"/>
      <c r="B75"/>
      <c r="C75" s="22"/>
      <c r="D75" s="22"/>
      <c r="E75" s="22"/>
      <c r="F75" s="25"/>
      <c r="G75" s="26"/>
      <c r="H75" s="27" t="s">
        <v>27</v>
      </c>
      <c r="I75" s="27"/>
      <c r="J75"/>
      <c r="K75"/>
      <c r="L75"/>
      <c r="M75"/>
      <c r="N75"/>
    </row>
    <row r="76" spans="1:14" ht="15" customHeight="1">
      <c r="A76"/>
      <c r="B76"/>
      <c r="C76" s="160" t="s">
        <v>28</v>
      </c>
      <c r="D76" s="160"/>
      <c r="E76" s="29">
        <v>15</v>
      </c>
      <c r="F76" s="30">
        <f>F77+F78+F79+F80+F81+F82</f>
        <v>100</v>
      </c>
      <c r="G76" s="31">
        <v>15</v>
      </c>
      <c r="H76" s="32">
        <f>G77/G76%</f>
        <v>73.33333333333334</v>
      </c>
      <c r="I76" s="32"/>
      <c r="J76"/>
      <c r="K76"/>
      <c r="L76"/>
      <c r="M76"/>
      <c r="N76"/>
    </row>
    <row r="77" spans="1:14" ht="15" customHeight="1">
      <c r="A77"/>
      <c r="B77"/>
      <c r="C77" s="172" t="s">
        <v>29</v>
      </c>
      <c r="D77" s="172"/>
      <c r="E77" s="33">
        <v>11</v>
      </c>
      <c r="F77" s="34">
        <f>(E77/E76)*100</f>
        <v>73.33333333333333</v>
      </c>
      <c r="G77" s="31">
        <v>11</v>
      </c>
      <c r="H77" s="28"/>
      <c r="I77" s="28"/>
      <c r="J77"/>
      <c r="K77"/>
      <c r="L77"/>
      <c r="M77"/>
      <c r="N77"/>
    </row>
    <row r="78" spans="1:14" ht="15" customHeight="1">
      <c r="A78"/>
      <c r="B78"/>
      <c r="C78" s="172" t="s">
        <v>31</v>
      </c>
      <c r="D78" s="172"/>
      <c r="E78" s="33">
        <v>0</v>
      </c>
      <c r="F78" s="34">
        <f>(E78/E76)*100</f>
        <v>0</v>
      </c>
      <c r="G78" s="36"/>
      <c r="H78" s="31"/>
      <c r="I78" s="31"/>
      <c r="J78"/>
      <c r="K78"/>
      <c r="L78"/>
      <c r="M78"/>
      <c r="N78"/>
    </row>
    <row r="79" spans="1:14" ht="15" customHeight="1">
      <c r="A79"/>
      <c r="B79"/>
      <c r="C79" s="172" t="s">
        <v>32</v>
      </c>
      <c r="D79" s="172"/>
      <c r="E79" s="33">
        <v>0</v>
      </c>
      <c r="F79" s="34">
        <f>(E79/E76)*100</f>
        <v>0</v>
      </c>
      <c r="G79" s="36"/>
      <c r="H79" s="31"/>
      <c r="I79" s="31"/>
      <c r="J79"/>
      <c r="K79"/>
      <c r="L79"/>
      <c r="M79"/>
      <c r="N79"/>
    </row>
    <row r="80" spans="1:14" ht="15" customHeight="1">
      <c r="A80"/>
      <c r="B80"/>
      <c r="C80" s="172" t="s">
        <v>33</v>
      </c>
      <c r="D80" s="172"/>
      <c r="E80" s="33">
        <v>4</v>
      </c>
      <c r="F80" s="34">
        <f>(E80/E76)*100</f>
        <v>26.666666666666668</v>
      </c>
      <c r="G80" s="36"/>
      <c r="H80" s="22" t="s">
        <v>34</v>
      </c>
      <c r="I80" s="22"/>
      <c r="J80"/>
      <c r="K80"/>
      <c r="L80"/>
      <c r="M80"/>
      <c r="N80"/>
    </row>
    <row r="81" spans="1:14" ht="15" customHeight="1">
      <c r="A81"/>
      <c r="B81"/>
      <c r="C81" s="172" t="s">
        <v>35</v>
      </c>
      <c r="D81" s="172"/>
      <c r="E81" s="33">
        <v>0</v>
      </c>
      <c r="F81" s="34">
        <f>(E81/E76)*100</f>
        <v>0</v>
      </c>
      <c r="G81" s="36"/>
      <c r="H81" s="22"/>
      <c r="I81" s="22"/>
      <c r="J81"/>
      <c r="K81"/>
      <c r="L81"/>
      <c r="M81"/>
      <c r="N81"/>
    </row>
    <row r="82" spans="1:14" ht="15" customHeight="1" thickBot="1">
      <c r="A82"/>
      <c r="B82"/>
      <c r="C82" s="171" t="s">
        <v>36</v>
      </c>
      <c r="D82" s="171"/>
      <c r="E82" s="38"/>
      <c r="F82" s="39">
        <f>(E82/E76)*100</f>
        <v>0</v>
      </c>
      <c r="G82" s="36"/>
      <c r="H82" s="22"/>
      <c r="I82" s="22"/>
      <c r="J82"/>
      <c r="K82"/>
      <c r="L82"/>
      <c r="M82"/>
      <c r="N82"/>
    </row>
    <row r="83" spans="1:14" ht="15" customHeight="1">
      <c r="A83" s="41" t="s">
        <v>37</v>
      </c>
      <c r="B83" s="10"/>
      <c r="C83" s="11"/>
      <c r="D83" s="11"/>
      <c r="E83" s="13"/>
      <c r="F83" s="13"/>
      <c r="G83" s="42"/>
      <c r="H83" s="43"/>
      <c r="I83" s="43"/>
      <c r="J83" s="43"/>
      <c r="K83" s="13"/>
      <c r="L83" s="17"/>
      <c r="M83"/>
      <c r="N83"/>
    </row>
    <row r="84" spans="1:14" ht="15" customHeight="1">
      <c r="A84" s="12" t="s">
        <v>38</v>
      </c>
      <c r="B84" s="10"/>
      <c r="C84" s="44"/>
      <c r="D84" s="45"/>
      <c r="E84" s="46"/>
      <c r="F84" s="43"/>
      <c r="G84" s="42"/>
      <c r="H84" s="43"/>
      <c r="I84" s="43"/>
      <c r="J84" s="43"/>
      <c r="K84" s="13"/>
      <c r="L84" s="17"/>
      <c r="M84"/>
      <c r="N84"/>
    </row>
    <row r="85" spans="1:14" ht="15" customHeight="1">
      <c r="A85" s="12" t="s">
        <v>39</v>
      </c>
      <c r="B85" s="10"/>
      <c r="C85" s="11"/>
      <c r="D85" s="45"/>
      <c r="E85" s="46"/>
      <c r="F85" s="43"/>
      <c r="G85" s="42"/>
      <c r="H85" s="47"/>
      <c r="I85" s="47"/>
      <c r="J85" s="47"/>
      <c r="K85" s="13"/>
      <c r="L85" s="17"/>
      <c r="M85"/>
      <c r="N85"/>
    </row>
    <row r="86" spans="1:14" ht="15" customHeight="1">
      <c r="A86" s="12" t="s">
        <v>40</v>
      </c>
      <c r="B86" s="44"/>
      <c r="C86" s="11"/>
      <c r="D86" s="45"/>
      <c r="E86" s="46"/>
      <c r="F86" s="43"/>
      <c r="G86" s="48"/>
      <c r="H86" s="47"/>
      <c r="I86" s="47"/>
      <c r="J86" s="47"/>
      <c r="K86" s="13"/>
      <c r="L86" s="17"/>
      <c r="M86"/>
      <c r="N86" s="24"/>
    </row>
    <row r="87" spans="1:14" ht="15" customHeight="1">
      <c r="A87" s="12" t="s">
        <v>41</v>
      </c>
      <c r="B87" s="35"/>
      <c r="C87" s="11"/>
      <c r="D87" s="49"/>
      <c r="E87" s="43"/>
      <c r="F87" s="43"/>
      <c r="G87" s="48"/>
      <c r="H87" s="47"/>
      <c r="I87" s="47"/>
      <c r="J87" s="47"/>
      <c r="K87" s="43"/>
      <c r="L87" s="17"/>
      <c r="M87"/>
      <c r="N87" s="17"/>
    </row>
    <row r="88" spans="1:14" ht="15" customHeight="1" thickBot="1">
      <c r="A88" s="12" t="s">
        <v>41</v>
      </c>
      <c r="B88" s="35"/>
      <c r="C88" s="11"/>
      <c r="D88" s="49"/>
      <c r="E88" s="43"/>
      <c r="F88" s="43"/>
      <c r="G88" s="48"/>
      <c r="H88" s="47"/>
      <c r="I88" s="47"/>
      <c r="J88" s="47"/>
      <c r="K88" s="43"/>
      <c r="L88" s="17"/>
      <c r="M88" s="17"/>
      <c r="N88" s="17"/>
    </row>
    <row r="89" spans="1:14" ht="15" customHeight="1" thickBot="1">
      <c r="A89" s="165" t="s">
        <v>0</v>
      </c>
      <c r="B89" s="165"/>
      <c r="C89" s="165"/>
      <c r="D89" s="165"/>
      <c r="E89" s="165"/>
      <c r="F89" s="165"/>
      <c r="G89" s="165"/>
      <c r="H89" s="165"/>
      <c r="I89" s="165"/>
      <c r="J89" s="165"/>
      <c r="K89" s="165"/>
      <c r="L89" s="165"/>
      <c r="M89" s="165"/>
      <c r="N89" s="165"/>
    </row>
    <row r="90" spans="1:14" ht="15" customHeight="1" thickBot="1">
      <c r="A90" s="165"/>
      <c r="B90" s="165"/>
      <c r="C90" s="165"/>
      <c r="D90" s="165"/>
      <c r="E90" s="165"/>
      <c r="F90" s="165"/>
      <c r="G90" s="165"/>
      <c r="H90" s="165"/>
      <c r="I90" s="165"/>
      <c r="J90" s="165"/>
      <c r="K90" s="165"/>
      <c r="L90" s="165"/>
      <c r="M90" s="165"/>
      <c r="N90" s="165"/>
    </row>
    <row r="91" spans="1:14" ht="15" customHeight="1">
      <c r="A91" s="165"/>
      <c r="B91" s="165"/>
      <c r="C91" s="165"/>
      <c r="D91" s="165"/>
      <c r="E91" s="165"/>
      <c r="F91" s="165"/>
      <c r="G91" s="165"/>
      <c r="H91" s="165"/>
      <c r="I91" s="165"/>
      <c r="J91" s="165"/>
      <c r="K91" s="165"/>
      <c r="L91" s="165"/>
      <c r="M91" s="165"/>
      <c r="N91" s="165"/>
    </row>
    <row r="92" spans="1:14" ht="15" customHeight="1">
      <c r="A92" s="166" t="s">
        <v>136</v>
      </c>
      <c r="B92" s="166"/>
      <c r="C92" s="166"/>
      <c r="D92" s="166"/>
      <c r="E92" s="166"/>
      <c r="F92" s="166"/>
      <c r="G92" s="166"/>
      <c r="H92" s="166"/>
      <c r="I92" s="166"/>
      <c r="J92" s="166"/>
      <c r="K92" s="166"/>
      <c r="L92" s="166"/>
      <c r="M92" s="166"/>
      <c r="N92" s="166"/>
    </row>
    <row r="93" spans="1:14" ht="15" customHeight="1">
      <c r="A93" s="166" t="s">
        <v>137</v>
      </c>
      <c r="B93" s="166"/>
      <c r="C93" s="166"/>
      <c r="D93" s="166"/>
      <c r="E93" s="166"/>
      <c r="F93" s="166"/>
      <c r="G93" s="166"/>
      <c r="H93" s="166"/>
      <c r="I93" s="166"/>
      <c r="J93" s="166"/>
      <c r="K93" s="166"/>
      <c r="L93" s="166"/>
      <c r="M93" s="166"/>
      <c r="N93" s="166"/>
    </row>
    <row r="94" spans="1:14" ht="15" customHeight="1" thickBot="1">
      <c r="A94" s="167" t="s">
        <v>3</v>
      </c>
      <c r="B94" s="167"/>
      <c r="C94" s="167"/>
      <c r="D94" s="167"/>
      <c r="E94" s="167"/>
      <c r="F94" s="167"/>
      <c r="G94" s="167"/>
      <c r="H94" s="167"/>
      <c r="I94" s="167"/>
      <c r="J94" s="167"/>
      <c r="K94" s="167"/>
      <c r="L94" s="167"/>
      <c r="M94" s="167"/>
      <c r="N94" s="167"/>
    </row>
    <row r="95" spans="1:14" ht="15" customHeight="1">
      <c r="A95" s="168" t="s">
        <v>199</v>
      </c>
      <c r="B95" s="168"/>
      <c r="C95" s="168"/>
      <c r="D95" s="168"/>
      <c r="E95" s="168"/>
      <c r="F95" s="168"/>
      <c r="G95" s="168"/>
      <c r="H95" s="168"/>
      <c r="I95" s="168"/>
      <c r="J95" s="168"/>
      <c r="K95" s="168"/>
      <c r="L95" s="168"/>
      <c r="M95" s="168"/>
      <c r="N95" s="168"/>
    </row>
    <row r="96" spans="1:14" ht="15" customHeight="1">
      <c r="A96" s="168" t="s">
        <v>5</v>
      </c>
      <c r="B96" s="168"/>
      <c r="C96" s="168"/>
      <c r="D96" s="168"/>
      <c r="E96" s="168"/>
      <c r="F96" s="168"/>
      <c r="G96" s="168"/>
      <c r="H96" s="168"/>
      <c r="I96" s="168"/>
      <c r="J96" s="168"/>
      <c r="K96" s="168"/>
      <c r="L96" s="168"/>
      <c r="M96" s="168"/>
      <c r="N96" s="168"/>
    </row>
    <row r="97" spans="1:14" ht="15" customHeight="1">
      <c r="A97" s="162" t="s">
        <v>6</v>
      </c>
      <c r="B97" s="163" t="s">
        <v>7</v>
      </c>
      <c r="C97" s="159" t="s">
        <v>8</v>
      </c>
      <c r="D97" s="162" t="s">
        <v>9</v>
      </c>
      <c r="E97" s="159" t="s">
        <v>10</v>
      </c>
      <c r="F97" s="159" t="s">
        <v>11</v>
      </c>
      <c r="G97" s="159" t="s">
        <v>12</v>
      </c>
      <c r="H97" s="159" t="s">
        <v>13</v>
      </c>
      <c r="I97" s="159" t="s">
        <v>14</v>
      </c>
      <c r="J97" s="159" t="s">
        <v>15</v>
      </c>
      <c r="K97" s="161" t="s">
        <v>16</v>
      </c>
      <c r="L97" s="159" t="s">
        <v>17</v>
      </c>
      <c r="M97" s="159" t="s">
        <v>18</v>
      </c>
      <c r="N97" s="159" t="s">
        <v>19</v>
      </c>
    </row>
    <row r="98" spans="1:14" ht="15" customHeight="1">
      <c r="A98" s="162"/>
      <c r="B98" s="164"/>
      <c r="C98" s="159"/>
      <c r="D98" s="162"/>
      <c r="E98" s="163"/>
      <c r="F98" s="159"/>
      <c r="G98" s="159"/>
      <c r="H98" s="159"/>
      <c r="I98" s="159"/>
      <c r="J98" s="159"/>
      <c r="K98" s="161"/>
      <c r="L98" s="159"/>
      <c r="M98" s="159"/>
      <c r="N98" s="159"/>
    </row>
    <row r="99" spans="1:14" ht="15" customHeight="1">
      <c r="A99" s="57">
        <v>1</v>
      </c>
      <c r="B99" s="52">
        <v>43465</v>
      </c>
      <c r="C99" s="57" t="s">
        <v>139</v>
      </c>
      <c r="D99" s="57" t="s">
        <v>21</v>
      </c>
      <c r="E99" s="57" t="s">
        <v>154</v>
      </c>
      <c r="F99" s="58">
        <v>424</v>
      </c>
      <c r="G99" s="58">
        <v>407</v>
      </c>
      <c r="H99" s="58">
        <v>432</v>
      </c>
      <c r="I99" s="58">
        <v>440</v>
      </c>
      <c r="J99" s="58">
        <v>448</v>
      </c>
      <c r="K99" s="58">
        <v>440</v>
      </c>
      <c r="L99" s="53">
        <f>100000/F99</f>
        <v>235.8490566037736</v>
      </c>
      <c r="M99" s="54">
        <f>IF(D99="BUY",(K99-F99)*(L99),(F99-K99)*(L99))</f>
        <v>3773.5849056603774</v>
      </c>
      <c r="N99" s="55">
        <f>M99/(L99)/F99%</f>
        <v>3.773584905660377</v>
      </c>
    </row>
    <row r="100" spans="1:14" ht="15" customHeight="1">
      <c r="A100" s="57">
        <v>2</v>
      </c>
      <c r="B100" s="52">
        <v>43462</v>
      </c>
      <c r="C100" s="57" t="s">
        <v>139</v>
      </c>
      <c r="D100" s="57" t="s">
        <v>21</v>
      </c>
      <c r="E100" s="57" t="s">
        <v>44</v>
      </c>
      <c r="F100" s="58">
        <v>610</v>
      </c>
      <c r="G100" s="58">
        <v>590</v>
      </c>
      <c r="H100" s="58">
        <v>622</v>
      </c>
      <c r="I100" s="58">
        <v>634</v>
      </c>
      <c r="J100" s="58">
        <v>646</v>
      </c>
      <c r="K100" s="58" t="s">
        <v>116</v>
      </c>
      <c r="L100" s="53">
        <f>100000/F100</f>
        <v>163.9344262295082</v>
      </c>
      <c r="M100" s="54">
        <v>0</v>
      </c>
      <c r="N100" s="55">
        <v>0</v>
      </c>
    </row>
    <row r="101" spans="1:14" ht="15" customHeight="1">
      <c r="A101" s="57">
        <v>3</v>
      </c>
      <c r="B101" s="52">
        <v>43461</v>
      </c>
      <c r="C101" s="57" t="s">
        <v>139</v>
      </c>
      <c r="D101" s="57" t="s">
        <v>21</v>
      </c>
      <c r="E101" s="57" t="s">
        <v>213</v>
      </c>
      <c r="F101" s="58">
        <v>500</v>
      </c>
      <c r="G101" s="58">
        <v>482</v>
      </c>
      <c r="H101" s="58">
        <v>510</v>
      </c>
      <c r="I101" s="58">
        <v>520</v>
      </c>
      <c r="J101" s="58">
        <v>530</v>
      </c>
      <c r="K101" s="58">
        <v>510</v>
      </c>
      <c r="L101" s="53">
        <f>100000/F101</f>
        <v>200</v>
      </c>
      <c r="M101" s="54">
        <f aca="true" t="shared" si="6" ref="M101:M114">IF(D101="BUY",(K101-F101)*(L101),(F101-K101)*(L101))</f>
        <v>2000</v>
      </c>
      <c r="N101" s="55">
        <f aca="true" t="shared" si="7" ref="N101:N114">M101/(L101)/F101%</f>
        <v>2</v>
      </c>
    </row>
    <row r="102" spans="1:14" ht="15" customHeight="1">
      <c r="A102" s="57">
        <v>4</v>
      </c>
      <c r="B102" s="52">
        <v>43460</v>
      </c>
      <c r="C102" s="57" t="s">
        <v>139</v>
      </c>
      <c r="D102" s="57" t="s">
        <v>21</v>
      </c>
      <c r="E102" s="57" t="s">
        <v>45</v>
      </c>
      <c r="F102" s="58">
        <v>890</v>
      </c>
      <c r="G102" s="58">
        <v>858</v>
      </c>
      <c r="H102" s="58">
        <v>910</v>
      </c>
      <c r="I102" s="58">
        <v>930</v>
      </c>
      <c r="J102" s="58">
        <v>950</v>
      </c>
      <c r="K102" s="58">
        <v>910</v>
      </c>
      <c r="L102" s="53">
        <f>100000/F102</f>
        <v>112.35955056179775</v>
      </c>
      <c r="M102" s="54">
        <f t="shared" si="6"/>
        <v>2247.191011235955</v>
      </c>
      <c r="N102" s="55">
        <f t="shared" si="7"/>
        <v>2.2471910112359548</v>
      </c>
    </row>
    <row r="103" spans="1:14" ht="15" customHeight="1">
      <c r="A103" s="57">
        <v>5</v>
      </c>
      <c r="B103" s="52">
        <v>43454</v>
      </c>
      <c r="C103" s="57" t="s">
        <v>139</v>
      </c>
      <c r="D103" s="57" t="s">
        <v>21</v>
      </c>
      <c r="E103" s="57" t="s">
        <v>91</v>
      </c>
      <c r="F103" s="58">
        <v>584</v>
      </c>
      <c r="G103" s="58">
        <v>567</v>
      </c>
      <c r="H103" s="58">
        <v>594</v>
      </c>
      <c r="I103" s="58">
        <v>604</v>
      </c>
      <c r="J103" s="58">
        <v>614</v>
      </c>
      <c r="K103" s="58">
        <v>567</v>
      </c>
      <c r="L103" s="53">
        <f>100000/F103</f>
        <v>171.23287671232876</v>
      </c>
      <c r="M103" s="54">
        <f t="shared" si="6"/>
        <v>-2910.9589041095887</v>
      </c>
      <c r="N103" s="55">
        <f t="shared" si="7"/>
        <v>-2.910958904109589</v>
      </c>
    </row>
    <row r="104" spans="1:14" ht="15" customHeight="1">
      <c r="A104" s="57">
        <v>6</v>
      </c>
      <c r="B104" s="52">
        <v>43454</v>
      </c>
      <c r="C104" s="57" t="s">
        <v>139</v>
      </c>
      <c r="D104" s="57" t="s">
        <v>21</v>
      </c>
      <c r="E104" s="57" t="s">
        <v>149</v>
      </c>
      <c r="F104" s="58">
        <v>314</v>
      </c>
      <c r="G104" s="58">
        <v>303</v>
      </c>
      <c r="H104" s="58">
        <v>320</v>
      </c>
      <c r="I104" s="58">
        <v>326</v>
      </c>
      <c r="J104" s="58">
        <v>332</v>
      </c>
      <c r="K104" s="58">
        <v>320</v>
      </c>
      <c r="L104" s="53">
        <f aca="true" t="shared" si="8" ref="L104:L109">100000/F104</f>
        <v>318.47133757961785</v>
      </c>
      <c r="M104" s="54">
        <f t="shared" si="6"/>
        <v>1910.8280254777071</v>
      </c>
      <c r="N104" s="55">
        <f t="shared" si="7"/>
        <v>1.910828025477707</v>
      </c>
    </row>
    <row r="105" spans="1:14" ht="15" customHeight="1">
      <c r="A105" s="57">
        <v>7</v>
      </c>
      <c r="B105" s="52">
        <v>43453</v>
      </c>
      <c r="C105" s="57" t="s">
        <v>139</v>
      </c>
      <c r="D105" s="57" t="s">
        <v>21</v>
      </c>
      <c r="E105" s="57" t="s">
        <v>111</v>
      </c>
      <c r="F105" s="58">
        <v>159</v>
      </c>
      <c r="G105" s="58">
        <v>151</v>
      </c>
      <c r="H105" s="58">
        <v>163</v>
      </c>
      <c r="I105" s="58">
        <v>167</v>
      </c>
      <c r="J105" s="58">
        <v>171</v>
      </c>
      <c r="K105" s="58">
        <v>163</v>
      </c>
      <c r="L105" s="53">
        <f t="shared" si="8"/>
        <v>628.930817610063</v>
      </c>
      <c r="M105" s="54">
        <f t="shared" si="6"/>
        <v>2515.723270440252</v>
      </c>
      <c r="N105" s="55">
        <f t="shared" si="7"/>
        <v>2.5157232704402515</v>
      </c>
    </row>
    <row r="106" spans="1:16" ht="16.5" customHeight="1">
      <c r="A106" s="57">
        <v>8</v>
      </c>
      <c r="B106" s="52">
        <v>43452</v>
      </c>
      <c r="C106" s="57" t="s">
        <v>139</v>
      </c>
      <c r="D106" s="57" t="s">
        <v>21</v>
      </c>
      <c r="E106" s="57" t="s">
        <v>200</v>
      </c>
      <c r="F106" s="58">
        <v>1286</v>
      </c>
      <c r="G106" s="58">
        <v>1252</v>
      </c>
      <c r="H106" s="58">
        <v>1306</v>
      </c>
      <c r="I106" s="58">
        <v>1326</v>
      </c>
      <c r="J106" s="58">
        <v>1346</v>
      </c>
      <c r="K106" s="58">
        <v>1346</v>
      </c>
      <c r="L106" s="53">
        <f t="shared" si="8"/>
        <v>77.76049766718506</v>
      </c>
      <c r="M106" s="54">
        <f t="shared" si="6"/>
        <v>4665.629860031104</v>
      </c>
      <c r="N106" s="55">
        <f t="shared" si="7"/>
        <v>4.665629860031104</v>
      </c>
      <c r="P106"/>
    </row>
    <row r="107" spans="1:14" ht="15" customHeight="1">
      <c r="A107" s="57">
        <v>9</v>
      </c>
      <c r="B107" s="52">
        <v>43451</v>
      </c>
      <c r="C107" s="57" t="s">
        <v>139</v>
      </c>
      <c r="D107" s="57" t="s">
        <v>21</v>
      </c>
      <c r="E107" s="57" t="s">
        <v>45</v>
      </c>
      <c r="F107" s="58">
        <v>842</v>
      </c>
      <c r="G107" s="58">
        <v>805</v>
      </c>
      <c r="H107" s="58">
        <v>860</v>
      </c>
      <c r="I107" s="58">
        <v>878</v>
      </c>
      <c r="J107" s="58">
        <v>900</v>
      </c>
      <c r="K107" s="58">
        <v>860</v>
      </c>
      <c r="L107" s="53">
        <f t="shared" si="8"/>
        <v>118.76484560570071</v>
      </c>
      <c r="M107" s="54">
        <f t="shared" si="6"/>
        <v>2137.7672209026127</v>
      </c>
      <c r="N107" s="55">
        <f t="shared" si="7"/>
        <v>2.137767220902613</v>
      </c>
    </row>
    <row r="108" spans="1:14" ht="15" customHeight="1">
      <c r="A108" s="57">
        <v>10</v>
      </c>
      <c r="B108" s="52">
        <v>43447</v>
      </c>
      <c r="C108" s="57" t="s">
        <v>139</v>
      </c>
      <c r="D108" s="57" t="s">
        <v>21</v>
      </c>
      <c r="E108" s="57" t="s">
        <v>88</v>
      </c>
      <c r="F108" s="58">
        <v>690</v>
      </c>
      <c r="G108" s="58">
        <v>665</v>
      </c>
      <c r="H108" s="58">
        <v>704</v>
      </c>
      <c r="I108" s="58">
        <v>718</v>
      </c>
      <c r="J108" s="58">
        <v>733</v>
      </c>
      <c r="K108" s="58">
        <v>704</v>
      </c>
      <c r="L108" s="53">
        <f t="shared" si="8"/>
        <v>144.92753623188406</v>
      </c>
      <c r="M108" s="54">
        <f t="shared" si="6"/>
        <v>2028.985507246377</v>
      </c>
      <c r="N108" s="55">
        <f t="shared" si="7"/>
        <v>2.0289855072463765</v>
      </c>
    </row>
    <row r="109" spans="1:14" ht="15" customHeight="1">
      <c r="A109" s="57">
        <v>11</v>
      </c>
      <c r="B109" s="52">
        <v>43446</v>
      </c>
      <c r="C109" s="57" t="s">
        <v>139</v>
      </c>
      <c r="D109" s="57" t="s">
        <v>21</v>
      </c>
      <c r="E109" s="57" t="s">
        <v>52</v>
      </c>
      <c r="F109" s="58">
        <v>187</v>
      </c>
      <c r="G109" s="58">
        <v>181</v>
      </c>
      <c r="H109" s="58">
        <v>190</v>
      </c>
      <c r="I109" s="58">
        <v>193</v>
      </c>
      <c r="J109" s="58">
        <v>196</v>
      </c>
      <c r="K109" s="58">
        <v>193</v>
      </c>
      <c r="L109" s="53">
        <f t="shared" si="8"/>
        <v>534.75935828877</v>
      </c>
      <c r="M109" s="54">
        <f t="shared" si="6"/>
        <v>3208.5561497326203</v>
      </c>
      <c r="N109" s="55">
        <f t="shared" si="7"/>
        <v>3.2085561497326203</v>
      </c>
    </row>
    <row r="110" spans="1:14" ht="15" customHeight="1">
      <c r="A110" s="57">
        <v>12</v>
      </c>
      <c r="B110" s="52">
        <v>43441</v>
      </c>
      <c r="C110" s="57" t="s">
        <v>139</v>
      </c>
      <c r="D110" s="57" t="s">
        <v>21</v>
      </c>
      <c r="E110" s="57" t="s">
        <v>202</v>
      </c>
      <c r="F110" s="58">
        <v>1077</v>
      </c>
      <c r="G110" s="58">
        <v>1049</v>
      </c>
      <c r="H110" s="58">
        <v>1077</v>
      </c>
      <c r="I110" s="58">
        <v>1087</v>
      </c>
      <c r="J110" s="58">
        <v>1097</v>
      </c>
      <c r="K110" s="58">
        <v>1049</v>
      </c>
      <c r="L110" s="53">
        <f>100000/F110</f>
        <v>92.85051067780873</v>
      </c>
      <c r="M110" s="54">
        <f t="shared" si="6"/>
        <v>-2599.8142989786443</v>
      </c>
      <c r="N110" s="55">
        <f t="shared" si="7"/>
        <v>-2.5998142989786444</v>
      </c>
    </row>
    <row r="111" spans="1:14" ht="15" customHeight="1">
      <c r="A111" s="57">
        <v>13</v>
      </c>
      <c r="B111" s="52">
        <v>43440</v>
      </c>
      <c r="C111" s="57" t="s">
        <v>139</v>
      </c>
      <c r="D111" s="57" t="s">
        <v>53</v>
      </c>
      <c r="E111" s="57" t="s">
        <v>129</v>
      </c>
      <c r="F111" s="58">
        <v>209</v>
      </c>
      <c r="G111" s="58">
        <v>215</v>
      </c>
      <c r="H111" s="58">
        <v>205</v>
      </c>
      <c r="I111" s="58">
        <v>201</v>
      </c>
      <c r="J111" s="58">
        <v>197</v>
      </c>
      <c r="K111" s="58">
        <v>207</v>
      </c>
      <c r="L111" s="53">
        <f>100000/F111</f>
        <v>478.4688995215311</v>
      </c>
      <c r="M111" s="54">
        <f t="shared" si="6"/>
        <v>956.9377990430622</v>
      </c>
      <c r="N111" s="55">
        <f t="shared" si="7"/>
        <v>0.9569377990430623</v>
      </c>
    </row>
    <row r="112" spans="1:14" ht="15" customHeight="1">
      <c r="A112" s="57">
        <v>14</v>
      </c>
      <c r="B112" s="52">
        <v>43439</v>
      </c>
      <c r="C112" s="57" t="s">
        <v>139</v>
      </c>
      <c r="D112" s="57" t="s">
        <v>53</v>
      </c>
      <c r="E112" s="57" t="s">
        <v>43</v>
      </c>
      <c r="F112" s="58">
        <v>429</v>
      </c>
      <c r="G112" s="58">
        <v>444</v>
      </c>
      <c r="H112" s="58">
        <v>423</v>
      </c>
      <c r="I112" s="58">
        <v>415</v>
      </c>
      <c r="J112" s="58">
        <v>407</v>
      </c>
      <c r="K112" s="58">
        <v>415</v>
      </c>
      <c r="L112" s="53">
        <f>100000/F112</f>
        <v>233.1002331002331</v>
      </c>
      <c r="M112" s="54">
        <f t="shared" si="6"/>
        <v>3263.4032634032637</v>
      </c>
      <c r="N112" s="55">
        <f t="shared" si="7"/>
        <v>3.2634032634032635</v>
      </c>
    </row>
    <row r="113" spans="1:14" ht="15" customHeight="1">
      <c r="A113" s="57">
        <v>15</v>
      </c>
      <c r="B113" s="52">
        <v>43438</v>
      </c>
      <c r="C113" s="57" t="s">
        <v>139</v>
      </c>
      <c r="D113" s="57" t="s">
        <v>21</v>
      </c>
      <c r="E113" s="57" t="s">
        <v>203</v>
      </c>
      <c r="F113" s="58">
        <v>815</v>
      </c>
      <c r="G113" s="58">
        <v>785</v>
      </c>
      <c r="H113" s="58">
        <v>830</v>
      </c>
      <c r="I113" s="58">
        <v>845</v>
      </c>
      <c r="J113" s="58">
        <v>860</v>
      </c>
      <c r="K113" s="58">
        <v>785</v>
      </c>
      <c r="L113" s="53">
        <f>100000/F113</f>
        <v>122.69938650306749</v>
      </c>
      <c r="M113" s="54">
        <f t="shared" si="6"/>
        <v>-3680.9815950920247</v>
      </c>
      <c r="N113" s="55">
        <f t="shared" si="7"/>
        <v>-3.680981595092024</v>
      </c>
    </row>
    <row r="114" spans="1:14" ht="15" customHeight="1">
      <c r="A114" s="57">
        <v>16</v>
      </c>
      <c r="B114" s="52">
        <v>43437</v>
      </c>
      <c r="C114" s="57" t="s">
        <v>139</v>
      </c>
      <c r="D114" s="57" t="s">
        <v>21</v>
      </c>
      <c r="E114" s="57" t="s">
        <v>200</v>
      </c>
      <c r="F114" s="58">
        <v>1330</v>
      </c>
      <c r="G114" s="58">
        <v>1295</v>
      </c>
      <c r="H114" s="58">
        <v>1350</v>
      </c>
      <c r="I114" s="58">
        <v>1370</v>
      </c>
      <c r="J114" s="58">
        <v>1390</v>
      </c>
      <c r="K114" s="58">
        <v>1350</v>
      </c>
      <c r="L114" s="53">
        <f>100000/F114</f>
        <v>75.18796992481202</v>
      </c>
      <c r="M114" s="54">
        <f t="shared" si="6"/>
        <v>1503.7593984962405</v>
      </c>
      <c r="N114" s="55">
        <f t="shared" si="7"/>
        <v>1.5037593984962405</v>
      </c>
    </row>
    <row r="115" spans="1:14" ht="15" customHeight="1">
      <c r="A115" s="9" t="s">
        <v>26</v>
      </c>
      <c r="B115" s="19"/>
      <c r="C115" s="11"/>
      <c r="D115" s="12"/>
      <c r="E115" s="13"/>
      <c r="F115" s="13"/>
      <c r="G115" s="14"/>
      <c r="H115" s="13"/>
      <c r="I115" s="13"/>
      <c r="J115" s="13"/>
      <c r="K115" s="16"/>
      <c r="L115" s="17"/>
      <c r="N115"/>
    </row>
    <row r="116" spans="1:14" ht="15" customHeight="1">
      <c r="A116" s="9" t="s">
        <v>26</v>
      </c>
      <c r="B116" s="19"/>
      <c r="C116" s="20"/>
      <c r="D116" s="21"/>
      <c r="E116" s="22"/>
      <c r="F116" s="22"/>
      <c r="G116" s="23"/>
      <c r="H116" s="22"/>
      <c r="I116" s="22"/>
      <c r="J116" s="22"/>
      <c r="K116" s="22"/>
      <c r="L116"/>
      <c r="M116"/>
      <c r="N116"/>
    </row>
    <row r="117" spans="1:14" ht="15" customHeight="1">
      <c r="A117"/>
      <c r="B117"/>
      <c r="C117"/>
      <c r="D117"/>
      <c r="E117"/>
      <c r="F117"/>
      <c r="G117"/>
      <c r="H117"/>
      <c r="I117"/>
      <c r="J117"/>
      <c r="K117"/>
      <c r="L117" s="17"/>
      <c r="M117"/>
      <c r="N117"/>
    </row>
    <row r="118" spans="1:14" ht="15" customHeight="1" thickBot="1">
      <c r="A118"/>
      <c r="B118"/>
      <c r="C118" s="22"/>
      <c r="D118" s="22"/>
      <c r="E118" s="22"/>
      <c r="F118" s="25"/>
      <c r="G118" s="26"/>
      <c r="H118" s="27" t="s">
        <v>27</v>
      </c>
      <c r="I118" s="27"/>
      <c r="J118"/>
      <c r="K118"/>
      <c r="L118"/>
      <c r="M118"/>
      <c r="N118"/>
    </row>
    <row r="119" spans="1:14" ht="15" customHeight="1">
      <c r="A119"/>
      <c r="B119"/>
      <c r="C119" s="160" t="s">
        <v>28</v>
      </c>
      <c r="D119" s="160"/>
      <c r="E119" s="29">
        <v>15</v>
      </c>
      <c r="F119" s="30">
        <f>F120+F121+F122+F123+F124+F125</f>
        <v>100</v>
      </c>
      <c r="G119" s="31">
        <v>15</v>
      </c>
      <c r="H119" s="32">
        <f>G120/G119%</f>
        <v>80</v>
      </c>
      <c r="I119" s="32"/>
      <c r="J119"/>
      <c r="K119"/>
      <c r="L119"/>
      <c r="M119"/>
      <c r="N119"/>
    </row>
    <row r="120" spans="1:14" ht="15" customHeight="1">
      <c r="A120"/>
      <c r="B120"/>
      <c r="C120" s="172" t="s">
        <v>29</v>
      </c>
      <c r="D120" s="172"/>
      <c r="E120" s="33">
        <v>12</v>
      </c>
      <c r="F120" s="34">
        <f>(E120/E119)*100</f>
        <v>80</v>
      </c>
      <c r="G120" s="31">
        <v>12</v>
      </c>
      <c r="H120" s="28"/>
      <c r="I120" s="28"/>
      <c r="J120"/>
      <c r="K120"/>
      <c r="L120"/>
      <c r="M120"/>
      <c r="N120"/>
    </row>
    <row r="121" spans="1:14" ht="15" customHeight="1">
      <c r="A121"/>
      <c r="B121"/>
      <c r="C121" s="172" t="s">
        <v>31</v>
      </c>
      <c r="D121" s="172"/>
      <c r="E121" s="33">
        <v>0</v>
      </c>
      <c r="F121" s="34">
        <f>(E121/E119)*100</f>
        <v>0</v>
      </c>
      <c r="G121" s="36"/>
      <c r="H121" s="31"/>
      <c r="I121" s="31"/>
      <c r="J121"/>
      <c r="K121"/>
      <c r="L121"/>
      <c r="M121"/>
      <c r="N121"/>
    </row>
    <row r="122" spans="1:14" ht="15" customHeight="1">
      <c r="A122"/>
      <c r="B122"/>
      <c r="C122" s="172" t="s">
        <v>32</v>
      </c>
      <c r="D122" s="172"/>
      <c r="E122" s="33">
        <v>0</v>
      </c>
      <c r="F122" s="34">
        <f>(E122/E119)*100</f>
        <v>0</v>
      </c>
      <c r="G122" s="36"/>
      <c r="H122" s="31"/>
      <c r="I122" s="31"/>
      <c r="J122"/>
      <c r="K122"/>
      <c r="L122"/>
      <c r="M122"/>
      <c r="N122"/>
    </row>
    <row r="123" spans="1:14" ht="15" customHeight="1">
      <c r="A123"/>
      <c r="B123"/>
      <c r="C123" s="172" t="s">
        <v>33</v>
      </c>
      <c r="D123" s="172"/>
      <c r="E123" s="33">
        <v>3</v>
      </c>
      <c r="F123" s="34">
        <f>(E123/E119)*100</f>
        <v>20</v>
      </c>
      <c r="G123" s="36"/>
      <c r="H123" s="22" t="s">
        <v>34</v>
      </c>
      <c r="I123" s="22"/>
      <c r="J123"/>
      <c r="K123"/>
      <c r="L123"/>
      <c r="M123"/>
      <c r="N123"/>
    </row>
    <row r="124" spans="1:14" ht="15" customHeight="1">
      <c r="A124"/>
      <c r="B124"/>
      <c r="C124" s="172" t="s">
        <v>35</v>
      </c>
      <c r="D124" s="172"/>
      <c r="E124" s="33">
        <v>0</v>
      </c>
      <c r="F124" s="34">
        <f>(E124/E119)*100</f>
        <v>0</v>
      </c>
      <c r="G124" s="36"/>
      <c r="H124" s="22"/>
      <c r="I124" s="22"/>
      <c r="J124"/>
      <c r="K124"/>
      <c r="L124"/>
      <c r="M124"/>
      <c r="N124"/>
    </row>
    <row r="125" spans="1:14" ht="15" customHeight="1" thickBot="1">
      <c r="A125"/>
      <c r="B125"/>
      <c r="C125" s="171" t="s">
        <v>36</v>
      </c>
      <c r="D125" s="171"/>
      <c r="E125" s="38"/>
      <c r="F125" s="39">
        <f>(E125/E119)*100</f>
        <v>0</v>
      </c>
      <c r="G125" s="36"/>
      <c r="H125" s="22"/>
      <c r="I125" s="22"/>
      <c r="J125"/>
      <c r="K125"/>
      <c r="L125"/>
      <c r="M125"/>
      <c r="N125"/>
    </row>
    <row r="126" spans="1:14" ht="15" customHeight="1">
      <c r="A126" s="41" t="s">
        <v>37</v>
      </c>
      <c r="B126" s="10"/>
      <c r="C126" s="11"/>
      <c r="D126" s="11"/>
      <c r="E126" s="13"/>
      <c r="F126" s="13"/>
      <c r="G126" s="42"/>
      <c r="H126" s="43"/>
      <c r="I126" s="43"/>
      <c r="J126" s="43"/>
      <c r="K126" s="13"/>
      <c r="L126" s="17"/>
      <c r="M126"/>
      <c r="N126" s="40"/>
    </row>
    <row r="127" spans="1:14" ht="15" customHeight="1">
      <c r="A127" s="12" t="s">
        <v>38</v>
      </c>
      <c r="B127" s="10"/>
      <c r="C127" s="44"/>
      <c r="D127" s="45"/>
      <c r="E127" s="46"/>
      <c r="F127" s="43"/>
      <c r="G127" s="42"/>
      <c r="H127" s="43"/>
      <c r="I127" s="43"/>
      <c r="J127" s="43"/>
      <c r="K127" s="13"/>
      <c r="L127" s="17"/>
      <c r="M127" s="24"/>
      <c r="N127"/>
    </row>
    <row r="128" spans="1:14" ht="15" customHeight="1">
      <c r="A128" s="12" t="s">
        <v>39</v>
      </c>
      <c r="B128" s="10"/>
      <c r="C128" s="11"/>
      <c r="D128" s="45"/>
      <c r="E128" s="46"/>
      <c r="F128" s="43"/>
      <c r="G128" s="42"/>
      <c r="H128" s="47"/>
      <c r="I128" s="47"/>
      <c r="J128" s="47"/>
      <c r="K128" s="13"/>
      <c r="L128" s="17"/>
      <c r="M128"/>
      <c r="N128" s="24"/>
    </row>
    <row r="129" spans="1:14" ht="15" customHeight="1">
      <c r="A129" s="12" t="s">
        <v>40</v>
      </c>
      <c r="B129" s="44"/>
      <c r="C129" s="11"/>
      <c r="D129" s="45"/>
      <c r="E129" s="46"/>
      <c r="F129" s="43"/>
      <c r="G129" s="48"/>
      <c r="H129" s="47"/>
      <c r="I129" s="47"/>
      <c r="J129" s="47"/>
      <c r="K129" s="13"/>
      <c r="L129" s="17"/>
      <c r="M129"/>
      <c r="N129" s="17"/>
    </row>
    <row r="130" spans="1:14" ht="15" customHeight="1">
      <c r="A130" s="12" t="s">
        <v>41</v>
      </c>
      <c r="B130" s="35"/>
      <c r="C130" s="11"/>
      <c r="D130" s="49"/>
      <c r="E130" s="43"/>
      <c r="F130" s="43"/>
      <c r="G130" s="48"/>
      <c r="H130" s="47"/>
      <c r="I130" s="47"/>
      <c r="J130" s="47"/>
      <c r="K130" s="43"/>
      <c r="L130" s="17"/>
      <c r="M130" s="17"/>
      <c r="N130" s="17"/>
    </row>
    <row r="131" spans="1:14" ht="15" customHeight="1" thickBot="1">
      <c r="A131" s="12" t="s">
        <v>41</v>
      </c>
      <c r="B131" s="35"/>
      <c r="C131" s="11"/>
      <c r="D131" s="49"/>
      <c r="E131" s="43"/>
      <c r="F131" s="43"/>
      <c r="G131" s="48"/>
      <c r="H131" s="47"/>
      <c r="I131" s="47"/>
      <c r="J131" s="47"/>
      <c r="K131" s="43"/>
      <c r="L131" s="17"/>
      <c r="M131" s="17"/>
      <c r="N131" s="17"/>
    </row>
    <row r="132" spans="1:14" ht="15" customHeight="1" thickBot="1">
      <c r="A132" s="165" t="s">
        <v>0</v>
      </c>
      <c r="B132" s="165"/>
      <c r="C132" s="165"/>
      <c r="D132" s="165"/>
      <c r="E132" s="165"/>
      <c r="F132" s="165"/>
      <c r="G132" s="165"/>
      <c r="H132" s="165"/>
      <c r="I132" s="165"/>
      <c r="J132" s="165"/>
      <c r="K132" s="165"/>
      <c r="L132" s="165"/>
      <c r="M132" s="165"/>
      <c r="N132" s="165"/>
    </row>
    <row r="133" spans="1:14" ht="15" customHeight="1" thickBot="1">
      <c r="A133" s="165"/>
      <c r="B133" s="165"/>
      <c r="C133" s="165"/>
      <c r="D133" s="165"/>
      <c r="E133" s="165"/>
      <c r="F133" s="165"/>
      <c r="G133" s="165"/>
      <c r="H133" s="165"/>
      <c r="I133" s="165"/>
      <c r="J133" s="165"/>
      <c r="K133" s="165"/>
      <c r="L133" s="165"/>
      <c r="M133" s="165"/>
      <c r="N133" s="165"/>
    </row>
    <row r="134" spans="1:14" ht="15" customHeight="1">
      <c r="A134" s="165"/>
      <c r="B134" s="165"/>
      <c r="C134" s="165"/>
      <c r="D134" s="165"/>
      <c r="E134" s="165"/>
      <c r="F134" s="165"/>
      <c r="G134" s="165"/>
      <c r="H134" s="165"/>
      <c r="I134" s="165"/>
      <c r="J134" s="165"/>
      <c r="K134" s="165"/>
      <c r="L134" s="165"/>
      <c r="M134" s="165"/>
      <c r="N134" s="165"/>
    </row>
    <row r="135" spans="1:14" ht="15" customHeight="1">
      <c r="A135" s="166" t="s">
        <v>136</v>
      </c>
      <c r="B135" s="166"/>
      <c r="C135" s="166"/>
      <c r="D135" s="166"/>
      <c r="E135" s="166"/>
      <c r="F135" s="166"/>
      <c r="G135" s="166"/>
      <c r="H135" s="166"/>
      <c r="I135" s="166"/>
      <c r="J135" s="166"/>
      <c r="K135" s="166"/>
      <c r="L135" s="166"/>
      <c r="M135" s="166"/>
      <c r="N135" s="166"/>
    </row>
    <row r="136" spans="1:14" ht="15" customHeight="1">
      <c r="A136" s="166" t="s">
        <v>137</v>
      </c>
      <c r="B136" s="166"/>
      <c r="C136" s="166"/>
      <c r="D136" s="166"/>
      <c r="E136" s="166"/>
      <c r="F136" s="166"/>
      <c r="G136" s="166"/>
      <c r="H136" s="166"/>
      <c r="I136" s="166"/>
      <c r="J136" s="166"/>
      <c r="K136" s="166"/>
      <c r="L136" s="166"/>
      <c r="M136" s="166"/>
      <c r="N136" s="166"/>
    </row>
    <row r="137" spans="1:14" ht="15" customHeight="1" thickBot="1">
      <c r="A137" s="167" t="s">
        <v>3</v>
      </c>
      <c r="B137" s="167"/>
      <c r="C137" s="167"/>
      <c r="D137" s="167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</row>
    <row r="138" spans="1:14" ht="15" customHeight="1">
      <c r="A138" s="168" t="s">
        <v>138</v>
      </c>
      <c r="B138" s="168"/>
      <c r="C138" s="168"/>
      <c r="D138" s="168"/>
      <c r="E138" s="168"/>
      <c r="F138" s="168"/>
      <c r="G138" s="168"/>
      <c r="H138" s="168"/>
      <c r="I138" s="168"/>
      <c r="J138" s="168"/>
      <c r="K138" s="168"/>
      <c r="L138" s="168"/>
      <c r="M138" s="168"/>
      <c r="N138" s="168"/>
    </row>
    <row r="139" spans="1:14" ht="15" customHeight="1">
      <c r="A139" s="168" t="s">
        <v>5</v>
      </c>
      <c r="B139" s="168"/>
      <c r="C139" s="168"/>
      <c r="D139" s="168"/>
      <c r="E139" s="168"/>
      <c r="F139" s="168"/>
      <c r="G139" s="168"/>
      <c r="H139" s="168"/>
      <c r="I139" s="168"/>
      <c r="J139" s="168"/>
      <c r="K139" s="168"/>
      <c r="L139" s="168"/>
      <c r="M139" s="168"/>
      <c r="N139" s="168"/>
    </row>
    <row r="140" spans="1:14" ht="15" customHeight="1">
      <c r="A140" s="162" t="s">
        <v>6</v>
      </c>
      <c r="B140" s="163" t="s">
        <v>7</v>
      </c>
      <c r="C140" s="159" t="s">
        <v>8</v>
      </c>
      <c r="D140" s="162" t="s">
        <v>9</v>
      </c>
      <c r="E140" s="159" t="s">
        <v>10</v>
      </c>
      <c r="F140" s="159" t="s">
        <v>11</v>
      </c>
      <c r="G140" s="159" t="s">
        <v>12</v>
      </c>
      <c r="H140" s="159" t="s">
        <v>13</v>
      </c>
      <c r="I140" s="159" t="s">
        <v>14</v>
      </c>
      <c r="J140" s="159" t="s">
        <v>15</v>
      </c>
      <c r="K140" s="161" t="s">
        <v>16</v>
      </c>
      <c r="L140" s="159" t="s">
        <v>17</v>
      </c>
      <c r="M140" s="159" t="s">
        <v>18</v>
      </c>
      <c r="N140" s="159" t="s">
        <v>19</v>
      </c>
    </row>
    <row r="141" spans="1:14" ht="15" customHeight="1">
      <c r="A141" s="162"/>
      <c r="B141" s="164"/>
      <c r="C141" s="159"/>
      <c r="D141" s="162"/>
      <c r="E141" s="163"/>
      <c r="F141" s="159"/>
      <c r="G141" s="159"/>
      <c r="H141" s="159"/>
      <c r="I141" s="159"/>
      <c r="J141" s="159"/>
      <c r="K141" s="161"/>
      <c r="L141" s="159"/>
      <c r="M141" s="159"/>
      <c r="N141" s="159"/>
    </row>
    <row r="142" spans="1:14" ht="15" customHeight="1">
      <c r="A142" s="57">
        <v>1</v>
      </c>
      <c r="B142" s="52">
        <v>43434</v>
      </c>
      <c r="C142" s="57" t="s">
        <v>139</v>
      </c>
      <c r="D142" s="57" t="s">
        <v>21</v>
      </c>
      <c r="E142" s="57" t="s">
        <v>201</v>
      </c>
      <c r="F142" s="58">
        <v>405</v>
      </c>
      <c r="G142" s="58">
        <v>390</v>
      </c>
      <c r="H142" s="58">
        <v>415</v>
      </c>
      <c r="I142" s="58">
        <v>425</v>
      </c>
      <c r="J142" s="58">
        <v>435</v>
      </c>
      <c r="K142" s="58">
        <v>415</v>
      </c>
      <c r="L142" s="53">
        <f aca="true" t="shared" si="9" ref="L142:L160">100000/F142</f>
        <v>246.91358024691357</v>
      </c>
      <c r="M142" s="54">
        <f>IF(D142="BUY",(K142-F142)*(L142),(F142-K142)*(L142))</f>
        <v>2469.135802469136</v>
      </c>
      <c r="N142" s="55">
        <f>M142/(L142)/F142%</f>
        <v>2.469135802469136</v>
      </c>
    </row>
    <row r="143" spans="1:14" ht="15" customHeight="1">
      <c r="A143" s="57">
        <v>2</v>
      </c>
      <c r="B143" s="52">
        <v>43433</v>
      </c>
      <c r="C143" s="57" t="s">
        <v>139</v>
      </c>
      <c r="D143" s="57" t="s">
        <v>21</v>
      </c>
      <c r="E143" s="57" t="s">
        <v>193</v>
      </c>
      <c r="F143" s="58">
        <v>159</v>
      </c>
      <c r="G143" s="58">
        <v>153</v>
      </c>
      <c r="H143" s="58">
        <v>162</v>
      </c>
      <c r="I143" s="58">
        <v>165</v>
      </c>
      <c r="J143" s="58">
        <v>167</v>
      </c>
      <c r="K143" s="58">
        <v>153</v>
      </c>
      <c r="L143" s="53">
        <f>100000/F143</f>
        <v>628.930817610063</v>
      </c>
      <c r="M143" s="54">
        <f>IF(D143="BUY",(K143-F143)*(L143),(F143-K143)*(L143))</f>
        <v>-3773.5849056603774</v>
      </c>
      <c r="N143" s="55">
        <f>M143/(L143)/F143%</f>
        <v>-3.773584905660377</v>
      </c>
    </row>
    <row r="144" spans="1:14" ht="15" customHeight="1">
      <c r="A144" s="57">
        <v>3</v>
      </c>
      <c r="B144" s="52">
        <v>43433</v>
      </c>
      <c r="C144" s="57" t="s">
        <v>139</v>
      </c>
      <c r="D144" s="57" t="s">
        <v>21</v>
      </c>
      <c r="E144" s="57" t="s">
        <v>169</v>
      </c>
      <c r="F144" s="58">
        <v>170</v>
      </c>
      <c r="G144" s="58">
        <v>164</v>
      </c>
      <c r="H144" s="58">
        <v>173</v>
      </c>
      <c r="I144" s="58">
        <v>176</v>
      </c>
      <c r="J144" s="58">
        <v>179</v>
      </c>
      <c r="K144" s="58">
        <v>173</v>
      </c>
      <c r="L144" s="53">
        <f>100000/F144</f>
        <v>588.2352941176471</v>
      </c>
      <c r="M144" s="54">
        <f>IF(D144="BUY",(K144-F144)*(L144),(F144-K144)*(L144))</f>
        <v>1764.7058823529412</v>
      </c>
      <c r="N144" s="55">
        <f>M144/(L144)/F144%</f>
        <v>1.7647058823529411</v>
      </c>
    </row>
    <row r="145" spans="1:14" ht="15" customHeight="1">
      <c r="A145" s="57">
        <v>4</v>
      </c>
      <c r="B145" s="52">
        <v>43432</v>
      </c>
      <c r="C145" s="57" t="s">
        <v>139</v>
      </c>
      <c r="D145" s="57" t="s">
        <v>21</v>
      </c>
      <c r="E145" s="57" t="s">
        <v>170</v>
      </c>
      <c r="F145" s="58">
        <v>1120</v>
      </c>
      <c r="G145" s="58">
        <v>1085</v>
      </c>
      <c r="H145" s="58">
        <v>1140</v>
      </c>
      <c r="I145" s="58">
        <v>1160</v>
      </c>
      <c r="J145" s="58">
        <v>1180</v>
      </c>
      <c r="K145" s="58">
        <v>1085</v>
      </c>
      <c r="L145" s="53">
        <f t="shared" si="9"/>
        <v>89.28571428571429</v>
      </c>
      <c r="M145" s="54">
        <f>IF(D145="BUY",(K145-F145)*(L145),(F145-K145)*(L145))</f>
        <v>-3125</v>
      </c>
      <c r="N145" s="55">
        <f>M145/(L145)/F145%</f>
        <v>-3.125</v>
      </c>
    </row>
    <row r="146" spans="1:14" ht="15" customHeight="1">
      <c r="A146" s="57">
        <v>5</v>
      </c>
      <c r="B146" s="52">
        <v>43431</v>
      </c>
      <c r="C146" s="57" t="s">
        <v>139</v>
      </c>
      <c r="D146" s="57" t="s">
        <v>21</v>
      </c>
      <c r="E146" s="57" t="s">
        <v>194</v>
      </c>
      <c r="F146" s="58">
        <v>980</v>
      </c>
      <c r="G146" s="58">
        <v>950</v>
      </c>
      <c r="H146" s="58">
        <v>1000</v>
      </c>
      <c r="I146" s="58">
        <v>1020</v>
      </c>
      <c r="J146" s="58">
        <v>1040</v>
      </c>
      <c r="K146" s="58">
        <v>1000</v>
      </c>
      <c r="L146" s="53">
        <f t="shared" si="9"/>
        <v>102.04081632653062</v>
      </c>
      <c r="M146" s="54">
        <f>IF(D146="BUY",(K146-F146)*(L146),(F146-K146)*(L146))</f>
        <v>2040.8163265306123</v>
      </c>
      <c r="N146" s="55">
        <f>M146/(L146)/F146%</f>
        <v>2.0408163265306123</v>
      </c>
    </row>
    <row r="147" spans="1:14" ht="15" customHeight="1">
      <c r="A147" s="57">
        <v>6</v>
      </c>
      <c r="B147" s="52">
        <v>43430</v>
      </c>
      <c r="C147" s="57" t="s">
        <v>139</v>
      </c>
      <c r="D147" s="57" t="s">
        <v>21</v>
      </c>
      <c r="E147" s="57" t="s">
        <v>190</v>
      </c>
      <c r="F147" s="58">
        <v>413</v>
      </c>
      <c r="G147" s="58">
        <v>390</v>
      </c>
      <c r="H147" s="58">
        <v>420</v>
      </c>
      <c r="I147" s="58">
        <v>427</v>
      </c>
      <c r="J147" s="58">
        <v>434</v>
      </c>
      <c r="K147" s="58">
        <v>420</v>
      </c>
      <c r="L147" s="53">
        <f t="shared" si="9"/>
        <v>242.13075060532688</v>
      </c>
      <c r="M147" s="54">
        <f aca="true" t="shared" si="10" ref="M147:M160">IF(D147="BUY",(K147-F147)*(L147),(F147-K147)*(L147))</f>
        <v>1694.915254237288</v>
      </c>
      <c r="N147" s="55">
        <f aca="true" t="shared" si="11" ref="N147:N160">M147/(L147)/F147%</f>
        <v>1.6949152542372883</v>
      </c>
    </row>
    <row r="148" spans="1:14" ht="15" customHeight="1">
      <c r="A148" s="57">
        <v>7</v>
      </c>
      <c r="B148" s="52">
        <v>43426</v>
      </c>
      <c r="C148" s="57" t="s">
        <v>139</v>
      </c>
      <c r="D148" s="57" t="s">
        <v>21</v>
      </c>
      <c r="E148" s="57" t="s">
        <v>188</v>
      </c>
      <c r="F148" s="58">
        <v>533</v>
      </c>
      <c r="G148" s="58">
        <v>515</v>
      </c>
      <c r="H148" s="58">
        <v>543</v>
      </c>
      <c r="I148" s="58">
        <v>553</v>
      </c>
      <c r="J148" s="58">
        <v>563</v>
      </c>
      <c r="K148" s="58">
        <v>543</v>
      </c>
      <c r="L148" s="53">
        <f t="shared" si="9"/>
        <v>187.6172607879925</v>
      </c>
      <c r="M148" s="54">
        <f t="shared" si="10"/>
        <v>1876.1726078799252</v>
      </c>
      <c r="N148" s="55">
        <f t="shared" si="11"/>
        <v>1.876172607879925</v>
      </c>
    </row>
    <row r="149" spans="1:14" ht="15" customHeight="1">
      <c r="A149" s="57">
        <v>8</v>
      </c>
      <c r="B149" s="52">
        <v>43425</v>
      </c>
      <c r="C149" s="57" t="s">
        <v>139</v>
      </c>
      <c r="D149" s="57" t="s">
        <v>21</v>
      </c>
      <c r="E149" s="57" t="s">
        <v>121</v>
      </c>
      <c r="F149" s="58">
        <v>2415</v>
      </c>
      <c r="G149" s="58">
        <v>2365</v>
      </c>
      <c r="H149" s="58">
        <v>2445</v>
      </c>
      <c r="I149" s="58">
        <v>2475</v>
      </c>
      <c r="J149" s="58">
        <v>2505</v>
      </c>
      <c r="K149" s="58">
        <v>2445</v>
      </c>
      <c r="L149" s="53">
        <f t="shared" si="9"/>
        <v>41.40786749482402</v>
      </c>
      <c r="M149" s="54">
        <f t="shared" si="10"/>
        <v>1242.2360248447205</v>
      </c>
      <c r="N149" s="55">
        <f t="shared" si="11"/>
        <v>1.2422360248447206</v>
      </c>
    </row>
    <row r="150" spans="1:14" ht="15" customHeight="1">
      <c r="A150" s="57">
        <v>9</v>
      </c>
      <c r="B150" s="52">
        <v>43425</v>
      </c>
      <c r="C150" s="57" t="s">
        <v>139</v>
      </c>
      <c r="D150" s="57" t="s">
        <v>21</v>
      </c>
      <c r="E150" s="57" t="s">
        <v>187</v>
      </c>
      <c r="F150" s="58">
        <v>182</v>
      </c>
      <c r="G150" s="58">
        <v>175</v>
      </c>
      <c r="H150" s="58">
        <v>186</v>
      </c>
      <c r="I150" s="58">
        <v>190</v>
      </c>
      <c r="J150" s="58">
        <v>194</v>
      </c>
      <c r="K150" s="58">
        <v>175</v>
      </c>
      <c r="L150" s="53">
        <f t="shared" si="9"/>
        <v>549.4505494505495</v>
      </c>
      <c r="M150" s="54">
        <f t="shared" si="10"/>
        <v>-3846.1538461538466</v>
      </c>
      <c r="N150" s="55">
        <f t="shared" si="11"/>
        <v>-3.846153846153846</v>
      </c>
    </row>
    <row r="151" spans="1:14" ht="15" customHeight="1">
      <c r="A151" s="57">
        <v>10</v>
      </c>
      <c r="B151" s="52">
        <v>43424</v>
      </c>
      <c r="C151" s="57" t="s">
        <v>139</v>
      </c>
      <c r="D151" s="57" t="s">
        <v>21</v>
      </c>
      <c r="E151" s="57" t="s">
        <v>189</v>
      </c>
      <c r="F151" s="58">
        <v>339</v>
      </c>
      <c r="G151" s="58">
        <v>328</v>
      </c>
      <c r="H151" s="58">
        <v>345</v>
      </c>
      <c r="I151" s="58">
        <v>351</v>
      </c>
      <c r="J151" s="58">
        <v>357</v>
      </c>
      <c r="K151" s="58">
        <v>328</v>
      </c>
      <c r="L151" s="53">
        <f t="shared" si="9"/>
        <v>294.9852507374631</v>
      </c>
      <c r="M151" s="54">
        <f t="shared" si="10"/>
        <v>-3244.837758112094</v>
      </c>
      <c r="N151" s="55">
        <f t="shared" si="11"/>
        <v>-3.2448377581120944</v>
      </c>
    </row>
    <row r="152" spans="1:14" ht="15" customHeight="1">
      <c r="A152" s="57">
        <v>11</v>
      </c>
      <c r="B152" s="52">
        <v>43423</v>
      </c>
      <c r="C152" s="57" t="s">
        <v>139</v>
      </c>
      <c r="D152" s="57" t="s">
        <v>21</v>
      </c>
      <c r="E152" s="57" t="s">
        <v>190</v>
      </c>
      <c r="F152" s="58">
        <v>405</v>
      </c>
      <c r="G152" s="58">
        <v>391</v>
      </c>
      <c r="H152" s="58">
        <v>412</v>
      </c>
      <c r="I152" s="58">
        <v>420</v>
      </c>
      <c r="J152" s="58">
        <v>428</v>
      </c>
      <c r="K152" s="58">
        <v>412</v>
      </c>
      <c r="L152" s="53">
        <f t="shared" si="9"/>
        <v>246.91358024691357</v>
      </c>
      <c r="M152" s="54">
        <f t="shared" si="10"/>
        <v>1728.395061728395</v>
      </c>
      <c r="N152" s="55">
        <f t="shared" si="11"/>
        <v>1.7283950617283952</v>
      </c>
    </row>
    <row r="153" spans="1:14" ht="15" customHeight="1">
      <c r="A153" s="57">
        <v>12</v>
      </c>
      <c r="B153" s="52">
        <v>43420</v>
      </c>
      <c r="C153" s="57" t="s">
        <v>139</v>
      </c>
      <c r="D153" s="57" t="s">
        <v>21</v>
      </c>
      <c r="E153" s="57" t="s">
        <v>92</v>
      </c>
      <c r="F153" s="58">
        <v>289</v>
      </c>
      <c r="G153" s="58">
        <v>280</v>
      </c>
      <c r="H153" s="58">
        <v>294</v>
      </c>
      <c r="I153" s="58">
        <v>299</v>
      </c>
      <c r="J153" s="58">
        <v>302</v>
      </c>
      <c r="K153" s="58">
        <v>293.6</v>
      </c>
      <c r="L153" s="53">
        <f t="shared" si="9"/>
        <v>346.02076124567475</v>
      </c>
      <c r="M153" s="54">
        <f t="shared" si="10"/>
        <v>1591.6955017301118</v>
      </c>
      <c r="N153" s="55">
        <f t="shared" si="11"/>
        <v>1.5916955017301115</v>
      </c>
    </row>
    <row r="154" spans="1:14" ht="15" customHeight="1">
      <c r="A154" s="57">
        <v>13</v>
      </c>
      <c r="B154" s="52">
        <v>43419</v>
      </c>
      <c r="C154" s="57" t="s">
        <v>139</v>
      </c>
      <c r="D154" s="57" t="s">
        <v>21</v>
      </c>
      <c r="E154" s="57" t="s">
        <v>140</v>
      </c>
      <c r="F154" s="58">
        <v>220</v>
      </c>
      <c r="G154" s="58">
        <v>230</v>
      </c>
      <c r="H154" s="58">
        <v>225</v>
      </c>
      <c r="I154" s="58">
        <v>230</v>
      </c>
      <c r="J154" s="58">
        <v>235</v>
      </c>
      <c r="K154" s="58">
        <v>235</v>
      </c>
      <c r="L154" s="53">
        <f t="shared" si="9"/>
        <v>454.54545454545456</v>
      </c>
      <c r="M154" s="54">
        <f t="shared" si="10"/>
        <v>6818.181818181818</v>
      </c>
      <c r="N154" s="55">
        <f t="shared" si="11"/>
        <v>6.8181818181818175</v>
      </c>
    </row>
    <row r="155" spans="1:14" ht="15" customHeight="1">
      <c r="A155" s="57">
        <v>14</v>
      </c>
      <c r="B155" s="52">
        <v>43418</v>
      </c>
      <c r="C155" s="57" t="s">
        <v>139</v>
      </c>
      <c r="D155" s="57" t="s">
        <v>21</v>
      </c>
      <c r="E155" s="57" t="s">
        <v>141</v>
      </c>
      <c r="F155" s="58">
        <v>714</v>
      </c>
      <c r="G155" s="58">
        <v>690</v>
      </c>
      <c r="H155" s="58">
        <v>726</v>
      </c>
      <c r="I155" s="58">
        <v>738</v>
      </c>
      <c r="J155" s="58">
        <v>750</v>
      </c>
      <c r="K155" s="58">
        <v>725.5</v>
      </c>
      <c r="L155" s="53">
        <f t="shared" si="9"/>
        <v>140.0560224089636</v>
      </c>
      <c r="M155" s="54">
        <f t="shared" si="10"/>
        <v>1610.6442577030814</v>
      </c>
      <c r="N155" s="55">
        <f t="shared" si="11"/>
        <v>1.6106442577030813</v>
      </c>
    </row>
    <row r="156" spans="1:14" ht="15" customHeight="1">
      <c r="A156" s="57">
        <v>15</v>
      </c>
      <c r="B156" s="52">
        <v>43417</v>
      </c>
      <c r="C156" s="57" t="s">
        <v>139</v>
      </c>
      <c r="D156" s="57" t="s">
        <v>21</v>
      </c>
      <c r="E156" s="57" t="s">
        <v>131</v>
      </c>
      <c r="F156" s="58">
        <v>218.5</v>
      </c>
      <c r="G156" s="58">
        <v>211</v>
      </c>
      <c r="H156" s="58">
        <v>223</v>
      </c>
      <c r="I156" s="58">
        <v>227</v>
      </c>
      <c r="J156" s="58">
        <v>231</v>
      </c>
      <c r="K156" s="58">
        <v>222</v>
      </c>
      <c r="L156" s="53">
        <f t="shared" si="9"/>
        <v>457.66590389016017</v>
      </c>
      <c r="M156" s="54">
        <f t="shared" si="10"/>
        <v>1601.8306636155605</v>
      </c>
      <c r="N156" s="55">
        <f t="shared" si="11"/>
        <v>1.6018306636155606</v>
      </c>
    </row>
    <row r="157" spans="1:14" ht="15" customHeight="1">
      <c r="A157" s="57">
        <v>16</v>
      </c>
      <c r="B157" s="52">
        <v>43413</v>
      </c>
      <c r="C157" s="57" t="s">
        <v>139</v>
      </c>
      <c r="D157" s="57" t="s">
        <v>21</v>
      </c>
      <c r="E157" s="57" t="s">
        <v>142</v>
      </c>
      <c r="F157" s="58">
        <v>820</v>
      </c>
      <c r="G157" s="58">
        <v>795</v>
      </c>
      <c r="H157" s="58">
        <v>835</v>
      </c>
      <c r="I157" s="58">
        <v>850</v>
      </c>
      <c r="J157" s="58">
        <v>865</v>
      </c>
      <c r="K157" s="58">
        <v>865</v>
      </c>
      <c r="L157" s="53">
        <f t="shared" si="9"/>
        <v>121.95121951219512</v>
      </c>
      <c r="M157" s="54">
        <f t="shared" si="10"/>
        <v>5487.804878048781</v>
      </c>
      <c r="N157" s="55">
        <f t="shared" si="11"/>
        <v>5.487804878048781</v>
      </c>
    </row>
    <row r="158" spans="1:14" ht="15" customHeight="1">
      <c r="A158" s="57">
        <v>17</v>
      </c>
      <c r="B158" s="52">
        <v>43409</v>
      </c>
      <c r="C158" s="57" t="s">
        <v>139</v>
      </c>
      <c r="D158" s="57" t="s">
        <v>21</v>
      </c>
      <c r="E158" s="57" t="s">
        <v>143</v>
      </c>
      <c r="F158" s="58">
        <v>2206</v>
      </c>
      <c r="G158" s="58">
        <v>2140</v>
      </c>
      <c r="H158" s="58">
        <v>2246</v>
      </c>
      <c r="I158" s="58">
        <v>2286</v>
      </c>
      <c r="J158" s="58">
        <v>2326</v>
      </c>
      <c r="K158" s="58">
        <v>2245</v>
      </c>
      <c r="L158" s="53">
        <f t="shared" si="9"/>
        <v>45.33091568449683</v>
      </c>
      <c r="M158" s="54">
        <f t="shared" si="10"/>
        <v>1767.9057116953763</v>
      </c>
      <c r="N158" s="55">
        <f t="shared" si="11"/>
        <v>1.7679057116953762</v>
      </c>
    </row>
    <row r="159" spans="1:14" ht="15" customHeight="1">
      <c r="A159" s="57">
        <v>18</v>
      </c>
      <c r="B159" s="52">
        <v>43406</v>
      </c>
      <c r="C159" s="57" t="s">
        <v>139</v>
      </c>
      <c r="D159" s="57" t="s">
        <v>21</v>
      </c>
      <c r="E159" s="57" t="s">
        <v>195</v>
      </c>
      <c r="F159" s="58">
        <v>116</v>
      </c>
      <c r="G159" s="58">
        <v>112</v>
      </c>
      <c r="H159" s="58">
        <v>118.5</v>
      </c>
      <c r="I159" s="58">
        <v>121</v>
      </c>
      <c r="J159" s="58">
        <v>123</v>
      </c>
      <c r="K159" s="58">
        <v>118.5</v>
      </c>
      <c r="L159" s="53">
        <f t="shared" si="9"/>
        <v>862.0689655172414</v>
      </c>
      <c r="M159" s="54">
        <f t="shared" si="10"/>
        <v>2155.1724137931033</v>
      </c>
      <c r="N159" s="55">
        <f t="shared" si="11"/>
        <v>2.155172413793103</v>
      </c>
    </row>
    <row r="160" spans="1:14" ht="15" customHeight="1">
      <c r="A160" s="57">
        <v>19</v>
      </c>
      <c r="B160" s="52">
        <v>43405</v>
      </c>
      <c r="C160" s="57" t="s">
        <v>139</v>
      </c>
      <c r="D160" s="57" t="s">
        <v>21</v>
      </c>
      <c r="E160" s="57" t="s">
        <v>144</v>
      </c>
      <c r="F160" s="58">
        <v>688</v>
      </c>
      <c r="G160" s="58">
        <v>663</v>
      </c>
      <c r="H160" s="58">
        <v>703</v>
      </c>
      <c r="I160" s="58">
        <v>718</v>
      </c>
      <c r="J160" s="58">
        <v>733</v>
      </c>
      <c r="K160" s="58">
        <v>663</v>
      </c>
      <c r="L160" s="53">
        <f t="shared" si="9"/>
        <v>145.34883720930233</v>
      </c>
      <c r="M160" s="54">
        <f t="shared" si="10"/>
        <v>-3633.720930232558</v>
      </c>
      <c r="N160" s="55">
        <f t="shared" si="11"/>
        <v>-3.6337209302325584</v>
      </c>
    </row>
    <row r="161" spans="1:14" ht="15" customHeight="1">
      <c r="A161" s="9" t="s">
        <v>26</v>
      </c>
      <c r="B161" s="19"/>
      <c r="C161" s="11"/>
      <c r="D161" s="12"/>
      <c r="E161" s="13"/>
      <c r="F161" s="13"/>
      <c r="G161" s="14"/>
      <c r="H161" s="13"/>
      <c r="I161" s="13"/>
      <c r="J161" s="13"/>
      <c r="K161" s="16"/>
      <c r="L161" s="17"/>
      <c r="N161"/>
    </row>
    <row r="162" spans="1:14" ht="15" customHeight="1">
      <c r="A162" s="9" t="s">
        <v>26</v>
      </c>
      <c r="B162" s="19"/>
      <c r="C162" s="20"/>
      <c r="D162" s="21"/>
      <c r="E162" s="22"/>
      <c r="F162" s="22"/>
      <c r="G162" s="23"/>
      <c r="H162" s="22"/>
      <c r="I162" s="22"/>
      <c r="J162" s="22"/>
      <c r="K162" s="22"/>
      <c r="L162"/>
      <c r="M162"/>
      <c r="N162"/>
    </row>
    <row r="163" spans="1:14" ht="15" customHeight="1">
      <c r="A163"/>
      <c r="B163"/>
      <c r="C163"/>
      <c r="D163"/>
      <c r="E163"/>
      <c r="F163"/>
      <c r="G163"/>
      <c r="H163"/>
      <c r="I163"/>
      <c r="J163"/>
      <c r="K163"/>
      <c r="L163" s="17"/>
      <c r="M163"/>
      <c r="N163"/>
    </row>
    <row r="164" spans="1:14" ht="15" customHeight="1" thickBot="1">
      <c r="A164"/>
      <c r="B164"/>
      <c r="C164" s="22"/>
      <c r="D164" s="22"/>
      <c r="E164" s="22"/>
      <c r="F164" s="25"/>
      <c r="G164" s="26"/>
      <c r="H164" s="27" t="s">
        <v>27</v>
      </c>
      <c r="I164" s="27"/>
      <c r="J164"/>
      <c r="K164"/>
      <c r="L164"/>
      <c r="M164"/>
      <c r="N164"/>
    </row>
    <row r="165" spans="1:14" ht="15" customHeight="1">
      <c r="A165"/>
      <c r="B165"/>
      <c r="C165" s="160" t="s">
        <v>28</v>
      </c>
      <c r="D165" s="160"/>
      <c r="E165" s="29">
        <v>19</v>
      </c>
      <c r="F165" s="30">
        <f>F166+F167+F168+F169+F170+F171</f>
        <v>99.99999999999999</v>
      </c>
      <c r="G165" s="31">
        <v>19</v>
      </c>
      <c r="H165" s="32">
        <f>G166/G165%</f>
        <v>73.6842105263158</v>
      </c>
      <c r="I165" s="32"/>
      <c r="J165"/>
      <c r="K165"/>
      <c r="L165"/>
      <c r="M165"/>
      <c r="N165"/>
    </row>
    <row r="166" spans="1:14" ht="15" customHeight="1">
      <c r="A166"/>
      <c r="B166"/>
      <c r="C166" s="172" t="s">
        <v>29</v>
      </c>
      <c r="D166" s="172"/>
      <c r="E166" s="33">
        <v>14</v>
      </c>
      <c r="F166" s="34">
        <f>(E166/E165)*100</f>
        <v>73.68421052631578</v>
      </c>
      <c r="G166" s="31">
        <v>14</v>
      </c>
      <c r="H166" s="28"/>
      <c r="I166" s="28"/>
      <c r="J166"/>
      <c r="K166"/>
      <c r="L166"/>
      <c r="M166"/>
      <c r="N166"/>
    </row>
    <row r="167" spans="1:14" ht="15" customHeight="1">
      <c r="A167"/>
      <c r="B167"/>
      <c r="C167" s="172" t="s">
        <v>31</v>
      </c>
      <c r="D167" s="172"/>
      <c r="E167" s="33">
        <v>0</v>
      </c>
      <c r="F167" s="34">
        <f>(E167/E165)*100</f>
        <v>0</v>
      </c>
      <c r="G167" s="36"/>
      <c r="H167" s="31"/>
      <c r="I167" s="31"/>
      <c r="J167"/>
      <c r="K167"/>
      <c r="L167"/>
      <c r="M167"/>
      <c r="N167"/>
    </row>
    <row r="168" spans="1:14" ht="15" customHeight="1">
      <c r="A168"/>
      <c r="B168"/>
      <c r="C168" s="172" t="s">
        <v>32</v>
      </c>
      <c r="D168" s="172"/>
      <c r="E168" s="33">
        <v>0</v>
      </c>
      <c r="F168" s="34">
        <f>(E168/E165)*100</f>
        <v>0</v>
      </c>
      <c r="G168" s="36"/>
      <c r="H168" s="31"/>
      <c r="I168" s="31"/>
      <c r="J168"/>
      <c r="K168"/>
      <c r="L168"/>
      <c r="M168"/>
      <c r="N168"/>
    </row>
    <row r="169" spans="1:14" ht="15" customHeight="1">
      <c r="A169"/>
      <c r="B169"/>
      <c r="C169" s="172" t="s">
        <v>33</v>
      </c>
      <c r="D169" s="172"/>
      <c r="E169" s="33">
        <v>5</v>
      </c>
      <c r="F169" s="34">
        <f>(E169/E165)*100</f>
        <v>26.31578947368421</v>
      </c>
      <c r="G169" s="36"/>
      <c r="H169" s="22" t="s">
        <v>34</v>
      </c>
      <c r="I169" s="22"/>
      <c r="J169"/>
      <c r="K169"/>
      <c r="L169"/>
      <c r="M169"/>
      <c r="N169"/>
    </row>
    <row r="170" spans="1:14" ht="15" customHeight="1">
      <c r="A170"/>
      <c r="B170"/>
      <c r="C170" s="172" t="s">
        <v>35</v>
      </c>
      <c r="D170" s="172"/>
      <c r="E170" s="33">
        <v>0</v>
      </c>
      <c r="F170" s="34">
        <f>(E170/E165)*100</f>
        <v>0</v>
      </c>
      <c r="G170" s="36"/>
      <c r="H170" s="22"/>
      <c r="I170" s="22"/>
      <c r="J170"/>
      <c r="K170"/>
      <c r="L170"/>
      <c r="M170"/>
      <c r="N170"/>
    </row>
    <row r="171" spans="1:14" ht="15" customHeight="1" thickBot="1">
      <c r="A171"/>
      <c r="B171"/>
      <c r="C171" s="171" t="s">
        <v>36</v>
      </c>
      <c r="D171" s="171"/>
      <c r="E171" s="38"/>
      <c r="F171" s="39">
        <f>(E171/E165)*100</f>
        <v>0</v>
      </c>
      <c r="G171" s="36"/>
      <c r="H171" s="22"/>
      <c r="I171" s="22"/>
      <c r="J171"/>
      <c r="K171"/>
      <c r="L171"/>
      <c r="M171"/>
      <c r="N171"/>
    </row>
    <row r="172" spans="1:14" ht="15" customHeight="1">
      <c r="A172" s="41" t="s">
        <v>37</v>
      </c>
      <c r="B172" s="10"/>
      <c r="C172" s="11"/>
      <c r="D172" s="11"/>
      <c r="E172" s="13"/>
      <c r="F172" s="13"/>
      <c r="G172" s="42"/>
      <c r="H172" s="43"/>
      <c r="I172" s="43"/>
      <c r="J172" s="43"/>
      <c r="K172" s="13"/>
      <c r="L172" s="17"/>
      <c r="M172"/>
      <c r="N172" s="40"/>
    </row>
    <row r="173" spans="1:14" ht="15" customHeight="1">
      <c r="A173" s="12" t="s">
        <v>38</v>
      </c>
      <c r="B173" s="10"/>
      <c r="C173" s="44"/>
      <c r="D173" s="45"/>
      <c r="E173" s="46"/>
      <c r="F173" s="43"/>
      <c r="G173" s="42"/>
      <c r="H173" s="43"/>
      <c r="I173" s="43"/>
      <c r="J173" s="43"/>
      <c r="K173" s="13"/>
      <c r="L173" s="17"/>
      <c r="M173" s="24"/>
      <c r="N173" s="24"/>
    </row>
    <row r="174" spans="1:14" ht="15" customHeight="1">
      <c r="A174" s="12" t="s">
        <v>39</v>
      </c>
      <c r="B174" s="10"/>
      <c r="C174" s="11"/>
      <c r="D174" s="45"/>
      <c r="E174" s="46"/>
      <c r="F174" s="43"/>
      <c r="G174" s="42"/>
      <c r="H174" s="47"/>
      <c r="I174" s="47"/>
      <c r="J174" s="47"/>
      <c r="K174" s="13"/>
      <c r="L174" s="17"/>
      <c r="M174"/>
      <c r="N174" s="17"/>
    </row>
    <row r="175" spans="1:14" ht="15" customHeight="1">
      <c r="A175" s="12" t="s">
        <v>40</v>
      </c>
      <c r="B175" s="44"/>
      <c r="C175" s="11"/>
      <c r="D175" s="45"/>
      <c r="E175" s="46"/>
      <c r="F175" s="43"/>
      <c r="G175" s="48"/>
      <c r="H175" s="47"/>
      <c r="I175" s="47"/>
      <c r="J175" s="47"/>
      <c r="K175" s="13"/>
      <c r="L175" s="17"/>
      <c r="M175"/>
      <c r="N175" s="17"/>
    </row>
    <row r="176" spans="1:14" ht="15" customHeight="1">
      <c r="A176" s="12" t="s">
        <v>41</v>
      </c>
      <c r="B176" s="35"/>
      <c r="C176" s="11"/>
      <c r="D176" s="49"/>
      <c r="E176" s="43"/>
      <c r="F176" s="43"/>
      <c r="G176" s="48"/>
      <c r="H176" s="47"/>
      <c r="I176" s="47"/>
      <c r="J176" s="47"/>
      <c r="K176" s="43"/>
      <c r="L176" s="17"/>
      <c r="M176" s="17"/>
      <c r="N176" s="17"/>
    </row>
    <row r="177" spans="1:14" ht="15" customHeight="1" thickBot="1">
      <c r="A177" s="12" t="s">
        <v>41</v>
      </c>
      <c r="B177" s="35"/>
      <c r="C177" s="11"/>
      <c r="D177" s="49"/>
      <c r="E177" s="43"/>
      <c r="F177" s="43"/>
      <c r="G177" s="48"/>
      <c r="H177" s="47"/>
      <c r="I177" s="47"/>
      <c r="J177" s="47"/>
      <c r="K177" s="43"/>
      <c r="L177" s="17"/>
      <c r="M177" s="17"/>
      <c r="N177" s="17"/>
    </row>
    <row r="178" spans="1:14" ht="15" customHeight="1" thickBot="1">
      <c r="A178" s="165" t="s">
        <v>0</v>
      </c>
      <c r="B178" s="165"/>
      <c r="C178" s="165"/>
      <c r="D178" s="165"/>
      <c r="E178" s="165"/>
      <c r="F178" s="165"/>
      <c r="G178" s="165"/>
      <c r="H178" s="165"/>
      <c r="I178" s="165"/>
      <c r="J178" s="165"/>
      <c r="K178" s="165"/>
      <c r="L178" s="165"/>
      <c r="M178" s="165"/>
      <c r="N178" s="165"/>
    </row>
    <row r="179" spans="1:14" ht="15" customHeight="1" thickBot="1">
      <c r="A179" s="165"/>
      <c r="B179" s="165"/>
      <c r="C179" s="165"/>
      <c r="D179" s="165"/>
      <c r="E179" s="165"/>
      <c r="F179" s="165"/>
      <c r="G179" s="165"/>
      <c r="H179" s="165"/>
      <c r="I179" s="165"/>
      <c r="J179" s="165"/>
      <c r="K179" s="165"/>
      <c r="L179" s="165"/>
      <c r="M179" s="165"/>
      <c r="N179" s="165"/>
    </row>
    <row r="180" spans="1:14" ht="15" customHeight="1">
      <c r="A180" s="165"/>
      <c r="B180" s="165"/>
      <c r="C180" s="165"/>
      <c r="D180" s="165"/>
      <c r="E180" s="165"/>
      <c r="F180" s="165"/>
      <c r="G180" s="165"/>
      <c r="H180" s="165"/>
      <c r="I180" s="165"/>
      <c r="J180" s="165"/>
      <c r="K180" s="165"/>
      <c r="L180" s="165"/>
      <c r="M180" s="165"/>
      <c r="N180" s="165"/>
    </row>
    <row r="181" spans="1:14" ht="15" customHeight="1">
      <c r="A181" s="166" t="s">
        <v>136</v>
      </c>
      <c r="B181" s="166"/>
      <c r="C181" s="166"/>
      <c r="D181" s="166"/>
      <c r="E181" s="166"/>
      <c r="F181" s="166"/>
      <c r="G181" s="166"/>
      <c r="H181" s="166"/>
      <c r="I181" s="166"/>
      <c r="J181" s="166"/>
      <c r="K181" s="166"/>
      <c r="L181" s="166"/>
      <c r="M181" s="166"/>
      <c r="N181" s="166"/>
    </row>
    <row r="182" spans="1:14" ht="15" customHeight="1">
      <c r="A182" s="166" t="s">
        <v>137</v>
      </c>
      <c r="B182" s="166"/>
      <c r="C182" s="166"/>
      <c r="D182" s="166"/>
      <c r="E182" s="166"/>
      <c r="F182" s="166"/>
      <c r="G182" s="166"/>
      <c r="H182" s="166"/>
      <c r="I182" s="166"/>
      <c r="J182" s="166"/>
      <c r="K182" s="166"/>
      <c r="L182" s="166"/>
      <c r="M182" s="166"/>
      <c r="N182" s="166"/>
    </row>
    <row r="183" spans="1:14" ht="15" customHeight="1" thickBot="1">
      <c r="A183" s="167" t="s">
        <v>3</v>
      </c>
      <c r="B183" s="167"/>
      <c r="C183" s="167"/>
      <c r="D183" s="167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</row>
    <row r="184" spans="1:14" ht="15" customHeight="1">
      <c r="A184" s="168" t="s">
        <v>145</v>
      </c>
      <c r="B184" s="168"/>
      <c r="C184" s="168"/>
      <c r="D184" s="168"/>
      <c r="E184" s="168"/>
      <c r="F184" s="168"/>
      <c r="G184" s="168"/>
      <c r="H184" s="168"/>
      <c r="I184" s="168"/>
      <c r="J184" s="168"/>
      <c r="K184" s="168"/>
      <c r="L184" s="168"/>
      <c r="M184" s="168"/>
      <c r="N184" s="168"/>
    </row>
    <row r="185" spans="1:14" ht="15" customHeight="1">
      <c r="A185" s="168" t="s">
        <v>5</v>
      </c>
      <c r="B185" s="168"/>
      <c r="C185" s="168"/>
      <c r="D185" s="168"/>
      <c r="E185" s="168"/>
      <c r="F185" s="168"/>
      <c r="G185" s="168"/>
      <c r="H185" s="168"/>
      <c r="I185" s="168"/>
      <c r="J185" s="168"/>
      <c r="K185" s="168"/>
      <c r="L185" s="168"/>
      <c r="M185" s="168"/>
      <c r="N185" s="168"/>
    </row>
    <row r="186" spans="1:14" ht="15" customHeight="1">
      <c r="A186" s="162" t="s">
        <v>6</v>
      </c>
      <c r="B186" s="163" t="s">
        <v>7</v>
      </c>
      <c r="C186" s="159" t="s">
        <v>8</v>
      </c>
      <c r="D186" s="162" t="s">
        <v>9</v>
      </c>
      <c r="E186" s="159" t="s">
        <v>10</v>
      </c>
      <c r="F186" s="159" t="s">
        <v>11</v>
      </c>
      <c r="G186" s="159" t="s">
        <v>12</v>
      </c>
      <c r="H186" s="159" t="s">
        <v>13</v>
      </c>
      <c r="I186" s="159" t="s">
        <v>14</v>
      </c>
      <c r="J186" s="159" t="s">
        <v>15</v>
      </c>
      <c r="K186" s="161" t="s">
        <v>16</v>
      </c>
      <c r="L186" s="159" t="s">
        <v>17</v>
      </c>
      <c r="M186" s="159" t="s">
        <v>18</v>
      </c>
      <c r="N186" s="159" t="s">
        <v>19</v>
      </c>
    </row>
    <row r="187" spans="1:14" ht="15" customHeight="1">
      <c r="A187" s="162"/>
      <c r="B187" s="164"/>
      <c r="C187" s="159"/>
      <c r="D187" s="162"/>
      <c r="E187" s="163"/>
      <c r="F187" s="159"/>
      <c r="G187" s="159"/>
      <c r="H187" s="159"/>
      <c r="I187" s="159"/>
      <c r="J187" s="159"/>
      <c r="K187" s="161"/>
      <c r="L187" s="159"/>
      <c r="M187" s="159"/>
      <c r="N187" s="159"/>
    </row>
    <row r="188" spans="1:14" ht="15" customHeight="1">
      <c r="A188" s="57">
        <v>1</v>
      </c>
      <c r="B188" s="52">
        <v>43404</v>
      </c>
      <c r="C188" s="57" t="s">
        <v>139</v>
      </c>
      <c r="D188" s="57" t="s">
        <v>21</v>
      </c>
      <c r="E188" s="57" t="s">
        <v>146</v>
      </c>
      <c r="F188" s="58">
        <v>1030</v>
      </c>
      <c r="G188" s="58">
        <v>995</v>
      </c>
      <c r="H188" s="58">
        <v>1050</v>
      </c>
      <c r="I188" s="58">
        <v>1070</v>
      </c>
      <c r="J188" s="58">
        <v>1090</v>
      </c>
      <c r="K188" s="58">
        <v>1050</v>
      </c>
      <c r="L188" s="53">
        <f>100000/F188</f>
        <v>97.0873786407767</v>
      </c>
      <c r="M188" s="54">
        <f>IF(D188="BUY",(K188-F188)*(L188),(F188-K188)*(L188))</f>
        <v>1941.747572815534</v>
      </c>
      <c r="N188" s="55">
        <f>M188/(L188)/F188%</f>
        <v>1.9417475728155338</v>
      </c>
    </row>
    <row r="189" spans="1:14" ht="15" customHeight="1">
      <c r="A189" s="57">
        <v>2</v>
      </c>
      <c r="B189" s="52">
        <v>43403</v>
      </c>
      <c r="C189" s="57" t="s">
        <v>139</v>
      </c>
      <c r="D189" s="57" t="s">
        <v>21</v>
      </c>
      <c r="E189" s="57" t="s">
        <v>147</v>
      </c>
      <c r="F189" s="58">
        <v>1480</v>
      </c>
      <c r="G189" s="58">
        <v>1440</v>
      </c>
      <c r="H189" s="58">
        <v>1505</v>
      </c>
      <c r="I189" s="58">
        <v>1530</v>
      </c>
      <c r="J189" s="58">
        <v>1555</v>
      </c>
      <c r="K189" s="58">
        <v>1505</v>
      </c>
      <c r="L189" s="53">
        <f>100000/F189</f>
        <v>67.56756756756756</v>
      </c>
      <c r="M189" s="54">
        <f>IF(D189="BUY",(K189-F189)*(L189),(F189-K189)*(L189))</f>
        <v>1689.1891891891892</v>
      </c>
      <c r="N189" s="55">
        <f>M189/(L189)/F189%</f>
        <v>1.689189189189189</v>
      </c>
    </row>
    <row r="190" spans="1:14" ht="15" customHeight="1">
      <c r="A190" s="57">
        <v>3</v>
      </c>
      <c r="B190" s="52">
        <v>43403</v>
      </c>
      <c r="C190" s="57" t="s">
        <v>139</v>
      </c>
      <c r="D190" s="57" t="s">
        <v>21</v>
      </c>
      <c r="E190" s="57" t="s">
        <v>148</v>
      </c>
      <c r="F190" s="58">
        <v>553</v>
      </c>
      <c r="G190" s="58">
        <v>536</v>
      </c>
      <c r="H190" s="58">
        <v>563</v>
      </c>
      <c r="I190" s="58">
        <v>573</v>
      </c>
      <c r="J190" s="58">
        <v>583</v>
      </c>
      <c r="K190" s="58">
        <v>563</v>
      </c>
      <c r="L190" s="53">
        <f>100000/F190</f>
        <v>180.83182640144665</v>
      </c>
      <c r="M190" s="54">
        <f>IF(D190="BUY",(K190-F190)*(L190),(F190-K190)*(L190))</f>
        <v>1808.3182640144664</v>
      </c>
      <c r="N190" s="55">
        <f>M190/(L190)/F190%</f>
        <v>1.8083182640144664</v>
      </c>
    </row>
    <row r="191" spans="1:14" ht="15" customHeight="1">
      <c r="A191" s="57">
        <v>4</v>
      </c>
      <c r="B191" s="52">
        <v>43402</v>
      </c>
      <c r="C191" s="57" t="s">
        <v>139</v>
      </c>
      <c r="D191" s="57" t="s">
        <v>21</v>
      </c>
      <c r="E191" s="57" t="s">
        <v>133</v>
      </c>
      <c r="F191" s="58">
        <v>230</v>
      </c>
      <c r="G191" s="58">
        <v>221</v>
      </c>
      <c r="H191" s="58">
        <v>235</v>
      </c>
      <c r="I191" s="58">
        <v>340</v>
      </c>
      <c r="J191" s="58">
        <v>245</v>
      </c>
      <c r="K191" s="58">
        <v>240</v>
      </c>
      <c r="L191" s="53">
        <f>100000/F191</f>
        <v>434.7826086956522</v>
      </c>
      <c r="M191" s="54">
        <f>IF(D191="BUY",(K191-F191)*(L191),(F191-K191)*(L191))</f>
        <v>4347.826086956522</v>
      </c>
      <c r="N191" s="55">
        <f>M191/(L191)/F191%</f>
        <v>4.347826086956522</v>
      </c>
    </row>
    <row r="192" spans="1:14" ht="15" customHeight="1">
      <c r="A192" s="57">
        <v>5</v>
      </c>
      <c r="B192" s="52">
        <v>43399</v>
      </c>
      <c r="C192" s="57" t="s">
        <v>139</v>
      </c>
      <c r="D192" s="57" t="s">
        <v>21</v>
      </c>
      <c r="E192" s="57" t="s">
        <v>108</v>
      </c>
      <c r="F192" s="58">
        <v>101</v>
      </c>
      <c r="G192" s="58">
        <v>96</v>
      </c>
      <c r="H192" s="58">
        <v>103.5</v>
      </c>
      <c r="I192" s="58">
        <v>106</v>
      </c>
      <c r="J192" s="58">
        <v>108.5</v>
      </c>
      <c r="K192" s="58">
        <v>108</v>
      </c>
      <c r="L192" s="53">
        <f aca="true" t="shared" si="12" ref="L192:L197">100000/F192</f>
        <v>990.0990099009902</v>
      </c>
      <c r="M192" s="54">
        <f>IF(D192="BUY",(K192-F192)*(L192),(F192-K192)*(L192))</f>
        <v>6930.693069306931</v>
      </c>
      <c r="N192" s="55">
        <f>M192/(L192)/F192%</f>
        <v>6.930693069306931</v>
      </c>
    </row>
    <row r="193" spans="1:14" ht="15" customHeight="1">
      <c r="A193" s="57">
        <v>6</v>
      </c>
      <c r="B193" s="52">
        <v>43398</v>
      </c>
      <c r="C193" s="57" t="s">
        <v>139</v>
      </c>
      <c r="D193" s="57" t="s">
        <v>21</v>
      </c>
      <c r="E193" s="57" t="s">
        <v>149</v>
      </c>
      <c r="F193" s="58">
        <v>278</v>
      </c>
      <c r="G193" s="58">
        <v>267</v>
      </c>
      <c r="H193" s="58">
        <v>284</v>
      </c>
      <c r="I193" s="58">
        <v>290</v>
      </c>
      <c r="J193" s="58">
        <v>296</v>
      </c>
      <c r="K193" s="58">
        <v>267</v>
      </c>
      <c r="L193" s="53">
        <f t="shared" si="12"/>
        <v>359.71223021582733</v>
      </c>
      <c r="M193" s="54">
        <f aca="true" t="shared" si="13" ref="M193:M202">IF(D193="BUY",(K193-F193)*(L193),(F193-K193)*(L193))</f>
        <v>-3956.8345323741005</v>
      </c>
      <c r="N193" s="55">
        <f aca="true" t="shared" si="14" ref="N193:N202">M193/(L193)/F193%</f>
        <v>-3.956834532374101</v>
      </c>
    </row>
    <row r="194" spans="1:14" ht="15" customHeight="1">
      <c r="A194" s="57">
        <v>7</v>
      </c>
      <c r="B194" s="52">
        <v>43397</v>
      </c>
      <c r="C194" s="57" t="s">
        <v>139</v>
      </c>
      <c r="D194" s="57" t="s">
        <v>21</v>
      </c>
      <c r="E194" s="57" t="s">
        <v>121</v>
      </c>
      <c r="F194" s="58">
        <v>2310</v>
      </c>
      <c r="G194" s="58">
        <v>2265</v>
      </c>
      <c r="H194" s="58">
        <v>2340</v>
      </c>
      <c r="I194" s="58">
        <v>2370</v>
      </c>
      <c r="J194" s="58">
        <v>2400</v>
      </c>
      <c r="K194" s="58">
        <v>2339</v>
      </c>
      <c r="L194" s="53">
        <f t="shared" si="12"/>
        <v>43.29004329004329</v>
      </c>
      <c r="M194" s="54">
        <f t="shared" si="13"/>
        <v>1255.4112554112555</v>
      </c>
      <c r="N194" s="55">
        <f t="shared" si="14"/>
        <v>1.2554112554112553</v>
      </c>
    </row>
    <row r="195" spans="1:14" ht="15" customHeight="1">
      <c r="A195" s="57">
        <v>8</v>
      </c>
      <c r="B195" s="52">
        <v>43397</v>
      </c>
      <c r="C195" s="57" t="s">
        <v>139</v>
      </c>
      <c r="D195" s="57" t="s">
        <v>53</v>
      </c>
      <c r="E195" s="57" t="s">
        <v>150</v>
      </c>
      <c r="F195" s="58">
        <v>450</v>
      </c>
      <c r="G195" s="58">
        <v>464</v>
      </c>
      <c r="H195" s="58">
        <v>442</v>
      </c>
      <c r="I195" s="58">
        <v>434</v>
      </c>
      <c r="J195" s="58">
        <v>426</v>
      </c>
      <c r="K195" s="58">
        <v>464</v>
      </c>
      <c r="L195" s="53">
        <f t="shared" si="12"/>
        <v>222.22222222222223</v>
      </c>
      <c r="M195" s="54">
        <f t="shared" si="13"/>
        <v>-3111.1111111111113</v>
      </c>
      <c r="N195" s="55">
        <f t="shared" si="14"/>
        <v>-3.111111111111111</v>
      </c>
    </row>
    <row r="196" spans="1:14" ht="15" customHeight="1">
      <c r="A196" s="57">
        <v>9</v>
      </c>
      <c r="B196" s="52">
        <v>43396</v>
      </c>
      <c r="C196" s="57" t="s">
        <v>139</v>
      </c>
      <c r="D196" s="57" t="s">
        <v>53</v>
      </c>
      <c r="E196" s="57" t="s">
        <v>150</v>
      </c>
      <c r="F196" s="58">
        <v>461</v>
      </c>
      <c r="G196" s="58">
        <v>474</v>
      </c>
      <c r="H196" s="58">
        <v>453</v>
      </c>
      <c r="I196" s="58">
        <v>445</v>
      </c>
      <c r="J196" s="58">
        <v>437</v>
      </c>
      <c r="K196" s="58">
        <v>453</v>
      </c>
      <c r="L196" s="53">
        <f t="shared" si="12"/>
        <v>216.91973969631238</v>
      </c>
      <c r="M196" s="54">
        <f t="shared" si="13"/>
        <v>1735.357917570499</v>
      </c>
      <c r="N196" s="55">
        <f t="shared" si="14"/>
        <v>1.7353579175704987</v>
      </c>
    </row>
    <row r="197" spans="1:14" ht="15" customHeight="1">
      <c r="A197" s="57">
        <v>10</v>
      </c>
      <c r="B197" s="52">
        <v>43392</v>
      </c>
      <c r="C197" s="57" t="s">
        <v>139</v>
      </c>
      <c r="D197" s="57" t="s">
        <v>53</v>
      </c>
      <c r="E197" s="57" t="s">
        <v>151</v>
      </c>
      <c r="F197" s="58">
        <v>685</v>
      </c>
      <c r="G197" s="58">
        <v>705</v>
      </c>
      <c r="H197" s="58">
        <v>673</v>
      </c>
      <c r="I197" s="58">
        <v>660</v>
      </c>
      <c r="J197" s="58">
        <v>648</v>
      </c>
      <c r="K197" s="58">
        <v>648</v>
      </c>
      <c r="L197" s="53">
        <f t="shared" si="12"/>
        <v>145.98540145985402</v>
      </c>
      <c r="M197" s="54">
        <f t="shared" si="13"/>
        <v>5401.459854014599</v>
      </c>
      <c r="N197" s="55">
        <f t="shared" si="14"/>
        <v>5.401459854014599</v>
      </c>
    </row>
    <row r="198" spans="1:14" ht="15" customHeight="1">
      <c r="A198" s="57">
        <v>11</v>
      </c>
      <c r="B198" s="52">
        <v>43389</v>
      </c>
      <c r="C198" s="57" t="s">
        <v>139</v>
      </c>
      <c r="D198" s="57" t="s">
        <v>21</v>
      </c>
      <c r="E198" s="57" t="s">
        <v>152</v>
      </c>
      <c r="F198" s="58">
        <v>170</v>
      </c>
      <c r="G198" s="58">
        <v>165</v>
      </c>
      <c r="H198" s="58">
        <v>173</v>
      </c>
      <c r="I198" s="58">
        <v>176</v>
      </c>
      <c r="J198" s="58">
        <v>179</v>
      </c>
      <c r="K198" s="58">
        <v>173</v>
      </c>
      <c r="L198" s="53">
        <f>100000/F198</f>
        <v>588.2352941176471</v>
      </c>
      <c r="M198" s="54">
        <f t="shared" si="13"/>
        <v>1764.7058823529412</v>
      </c>
      <c r="N198" s="55">
        <f t="shared" si="14"/>
        <v>1.7647058823529411</v>
      </c>
    </row>
    <row r="199" spans="1:14" ht="15" customHeight="1">
      <c r="A199" s="57">
        <v>12</v>
      </c>
      <c r="B199" s="52">
        <v>43385</v>
      </c>
      <c r="C199" s="57" t="s">
        <v>139</v>
      </c>
      <c r="D199" s="57" t="s">
        <v>21</v>
      </c>
      <c r="E199" s="57" t="s">
        <v>153</v>
      </c>
      <c r="F199" s="58">
        <v>81.5</v>
      </c>
      <c r="G199" s="58">
        <v>75</v>
      </c>
      <c r="H199" s="58">
        <v>84</v>
      </c>
      <c r="I199" s="58">
        <v>86.5</v>
      </c>
      <c r="J199" s="58">
        <v>89</v>
      </c>
      <c r="K199" s="58">
        <v>84</v>
      </c>
      <c r="L199" s="53">
        <f>100000/F199</f>
        <v>1226.993865030675</v>
      </c>
      <c r="M199" s="54">
        <f t="shared" si="13"/>
        <v>3067.4846625766872</v>
      </c>
      <c r="N199" s="55">
        <f t="shared" si="14"/>
        <v>3.067484662576687</v>
      </c>
    </row>
    <row r="200" spans="1:14" ht="15" customHeight="1">
      <c r="A200" s="57">
        <v>13</v>
      </c>
      <c r="B200" s="52">
        <v>43384</v>
      </c>
      <c r="C200" s="57" t="s">
        <v>139</v>
      </c>
      <c r="D200" s="57" t="s">
        <v>21</v>
      </c>
      <c r="E200" s="57" t="s">
        <v>154</v>
      </c>
      <c r="F200" s="58">
        <v>332</v>
      </c>
      <c r="G200" s="58">
        <v>317</v>
      </c>
      <c r="H200" s="58">
        <v>338</v>
      </c>
      <c r="I200" s="58">
        <v>344</v>
      </c>
      <c r="J200" s="58">
        <v>350</v>
      </c>
      <c r="K200" s="58">
        <v>344</v>
      </c>
      <c r="L200" s="53">
        <f>100000/F200</f>
        <v>301.2048192771084</v>
      </c>
      <c r="M200" s="54">
        <f t="shared" si="13"/>
        <v>3614.457831325301</v>
      </c>
      <c r="N200" s="55">
        <f t="shared" si="14"/>
        <v>3.6144578313253013</v>
      </c>
    </row>
    <row r="201" spans="1:14" ht="15" customHeight="1">
      <c r="A201" s="57">
        <v>14</v>
      </c>
      <c r="B201" s="52">
        <v>43377</v>
      </c>
      <c r="C201" s="57" t="s">
        <v>139</v>
      </c>
      <c r="D201" s="57" t="s">
        <v>53</v>
      </c>
      <c r="E201" s="57" t="s">
        <v>63</v>
      </c>
      <c r="F201" s="58">
        <v>1130</v>
      </c>
      <c r="G201" s="58">
        <v>1162</v>
      </c>
      <c r="H201" s="58">
        <v>1110</v>
      </c>
      <c r="I201" s="58">
        <v>1090</v>
      </c>
      <c r="J201" s="58">
        <v>1070</v>
      </c>
      <c r="K201" s="58">
        <v>1070</v>
      </c>
      <c r="L201" s="53">
        <f>100000/F201</f>
        <v>88.49557522123894</v>
      </c>
      <c r="M201" s="54">
        <f t="shared" si="13"/>
        <v>5309.734513274336</v>
      </c>
      <c r="N201" s="55">
        <f t="shared" si="14"/>
        <v>5.309734513274336</v>
      </c>
    </row>
    <row r="202" spans="1:14" ht="15" customHeight="1">
      <c r="A202" s="57">
        <v>15</v>
      </c>
      <c r="B202" s="52">
        <v>43376</v>
      </c>
      <c r="C202" s="57" t="s">
        <v>139</v>
      </c>
      <c r="D202" s="57" t="s">
        <v>21</v>
      </c>
      <c r="E202" s="57" t="s">
        <v>135</v>
      </c>
      <c r="F202" s="58">
        <v>77</v>
      </c>
      <c r="G202" s="58">
        <v>73.5</v>
      </c>
      <c r="H202" s="58">
        <v>79</v>
      </c>
      <c r="I202" s="58">
        <v>81</v>
      </c>
      <c r="J202" s="58">
        <v>83</v>
      </c>
      <c r="K202" s="58">
        <v>73.5</v>
      </c>
      <c r="L202" s="53">
        <f>100000/F202</f>
        <v>1298.7012987012988</v>
      </c>
      <c r="M202" s="54">
        <f t="shared" si="13"/>
        <v>-4545.454545454546</v>
      </c>
      <c r="N202" s="55">
        <f t="shared" si="14"/>
        <v>-4.545454545454545</v>
      </c>
    </row>
    <row r="203" spans="1:14" ht="15" customHeight="1">
      <c r="A203" s="9" t="s">
        <v>26</v>
      </c>
      <c r="B203" s="19"/>
      <c r="C203" s="11"/>
      <c r="D203" s="12"/>
      <c r="E203" s="13"/>
      <c r="F203" s="13"/>
      <c r="G203" s="14"/>
      <c r="H203" s="13"/>
      <c r="I203" s="13"/>
      <c r="J203" s="13"/>
      <c r="K203" s="16"/>
      <c r="L203" s="17"/>
      <c r="N203"/>
    </row>
    <row r="204" spans="1:14" ht="15" customHeight="1">
      <c r="A204" s="9" t="s">
        <v>26</v>
      </c>
      <c r="B204" s="19"/>
      <c r="C204" s="20"/>
      <c r="D204" s="21"/>
      <c r="E204" s="22"/>
      <c r="F204" s="22"/>
      <c r="G204" s="23"/>
      <c r="H204" s="22"/>
      <c r="I204" s="22"/>
      <c r="J204" s="22"/>
      <c r="K204" s="22"/>
      <c r="L204"/>
      <c r="M204"/>
      <c r="N204"/>
    </row>
    <row r="205" spans="1:14" ht="15" customHeight="1">
      <c r="A205"/>
      <c r="B205"/>
      <c r="C205"/>
      <c r="D205"/>
      <c r="E205"/>
      <c r="F205"/>
      <c r="G205"/>
      <c r="H205"/>
      <c r="I205"/>
      <c r="J205"/>
      <c r="K205"/>
      <c r="L205" s="17"/>
      <c r="M205"/>
      <c r="N205"/>
    </row>
    <row r="206" spans="1:14" ht="15" customHeight="1" thickBot="1">
      <c r="A206"/>
      <c r="B206"/>
      <c r="C206" s="22"/>
      <c r="D206" s="22"/>
      <c r="E206" s="22"/>
      <c r="F206" s="25"/>
      <c r="G206" s="26"/>
      <c r="H206" s="27" t="s">
        <v>27</v>
      </c>
      <c r="I206" s="27"/>
      <c r="J206"/>
      <c r="K206"/>
      <c r="L206"/>
      <c r="M206"/>
      <c r="N206"/>
    </row>
    <row r="207" spans="1:14" ht="15" customHeight="1">
      <c r="A207"/>
      <c r="B207"/>
      <c r="C207" s="160" t="s">
        <v>28</v>
      </c>
      <c r="D207" s="160"/>
      <c r="E207" s="29">
        <v>15</v>
      </c>
      <c r="F207" s="30">
        <f>F208+F209+F210+F211+F212+F213</f>
        <v>100</v>
      </c>
      <c r="G207" s="31">
        <v>15</v>
      </c>
      <c r="H207" s="32">
        <f>G208/G207%</f>
        <v>80</v>
      </c>
      <c r="I207" s="32"/>
      <c r="J207"/>
      <c r="K207"/>
      <c r="L207"/>
      <c r="M207"/>
      <c r="N207"/>
    </row>
    <row r="208" spans="1:14" ht="15" customHeight="1">
      <c r="A208"/>
      <c r="B208"/>
      <c r="C208" s="172" t="s">
        <v>29</v>
      </c>
      <c r="D208" s="172"/>
      <c r="E208" s="33">
        <v>12</v>
      </c>
      <c r="F208" s="34">
        <f>(E208/E207)*100</f>
        <v>80</v>
      </c>
      <c r="G208" s="31">
        <v>12</v>
      </c>
      <c r="H208" s="28"/>
      <c r="I208" s="28"/>
      <c r="J208"/>
      <c r="K208"/>
      <c r="L208"/>
      <c r="M208"/>
      <c r="N208"/>
    </row>
    <row r="209" spans="1:14" ht="15" customHeight="1">
      <c r="A209"/>
      <c r="B209"/>
      <c r="C209" s="172" t="s">
        <v>31</v>
      </c>
      <c r="D209" s="172"/>
      <c r="E209" s="33">
        <v>0</v>
      </c>
      <c r="F209" s="34">
        <f>(E209/E207)*100</f>
        <v>0</v>
      </c>
      <c r="G209" s="36"/>
      <c r="H209" s="31"/>
      <c r="I209" s="31"/>
      <c r="J209"/>
      <c r="K209"/>
      <c r="L209"/>
      <c r="M209"/>
      <c r="N209"/>
    </row>
    <row r="210" spans="1:14" ht="15" customHeight="1">
      <c r="A210"/>
      <c r="B210"/>
      <c r="C210" s="172" t="s">
        <v>32</v>
      </c>
      <c r="D210" s="172"/>
      <c r="E210" s="33">
        <v>0</v>
      </c>
      <c r="F210" s="34">
        <f>(E210/E207)*100</f>
        <v>0</v>
      </c>
      <c r="G210" s="36"/>
      <c r="H210" s="31"/>
      <c r="I210" s="31"/>
      <c r="J210"/>
      <c r="K210"/>
      <c r="L210"/>
      <c r="M210"/>
      <c r="N210"/>
    </row>
    <row r="211" spans="1:14" ht="15" customHeight="1">
      <c r="A211"/>
      <c r="B211"/>
      <c r="C211" s="172" t="s">
        <v>33</v>
      </c>
      <c r="D211" s="172"/>
      <c r="E211" s="33">
        <v>3</v>
      </c>
      <c r="F211" s="34">
        <f>(E211/E207)*100</f>
        <v>20</v>
      </c>
      <c r="G211" s="36"/>
      <c r="H211" s="22" t="s">
        <v>34</v>
      </c>
      <c r="I211" s="22"/>
      <c r="J211"/>
      <c r="K211"/>
      <c r="L211"/>
      <c r="M211"/>
      <c r="N211"/>
    </row>
    <row r="212" spans="1:14" ht="15" customHeight="1">
      <c r="A212"/>
      <c r="B212"/>
      <c r="C212" s="172" t="s">
        <v>35</v>
      </c>
      <c r="D212" s="172"/>
      <c r="E212" s="33">
        <v>0</v>
      </c>
      <c r="F212" s="34">
        <f>(E212/E207)*100</f>
        <v>0</v>
      </c>
      <c r="G212" s="36"/>
      <c r="H212" s="22"/>
      <c r="I212" s="22"/>
      <c r="J212"/>
      <c r="K212"/>
      <c r="L212"/>
      <c r="M212"/>
      <c r="N212"/>
    </row>
    <row r="213" spans="1:14" ht="15" customHeight="1" thickBot="1">
      <c r="A213"/>
      <c r="B213"/>
      <c r="C213" s="171" t="s">
        <v>36</v>
      </c>
      <c r="D213" s="171"/>
      <c r="E213" s="38"/>
      <c r="F213" s="39">
        <f>(E213/E207)*100</f>
        <v>0</v>
      </c>
      <c r="G213" s="36"/>
      <c r="H213" s="22"/>
      <c r="I213" s="22"/>
      <c r="J213"/>
      <c r="K213"/>
      <c r="L213"/>
      <c r="M213"/>
      <c r="N213"/>
    </row>
    <row r="214" spans="1:14" ht="15" customHeight="1">
      <c r="A214" s="41" t="s">
        <v>37</v>
      </c>
      <c r="B214" s="10"/>
      <c r="C214" s="11"/>
      <c r="D214" s="11"/>
      <c r="E214" s="13"/>
      <c r="F214" s="13"/>
      <c r="G214" s="42"/>
      <c r="H214" s="43"/>
      <c r="I214" s="43"/>
      <c r="J214" s="43"/>
      <c r="K214" s="13"/>
      <c r="L214" s="17"/>
      <c r="M214"/>
      <c r="N214" s="40"/>
    </row>
    <row r="215" spans="1:14" ht="15" customHeight="1">
      <c r="A215" s="12" t="s">
        <v>38</v>
      </c>
      <c r="B215" s="10"/>
      <c r="C215" s="44"/>
      <c r="D215" s="45"/>
      <c r="E215" s="46"/>
      <c r="F215" s="43"/>
      <c r="G215" s="42"/>
      <c r="H215" s="43"/>
      <c r="I215" s="43"/>
      <c r="J215" s="43"/>
      <c r="K215" s="13"/>
      <c r="L215" s="17"/>
      <c r="M215" s="24"/>
      <c r="N215" s="24"/>
    </row>
    <row r="216" spans="1:14" ht="15" customHeight="1">
      <c r="A216" s="12" t="s">
        <v>39</v>
      </c>
      <c r="B216" s="10"/>
      <c r="C216" s="11"/>
      <c r="D216" s="45"/>
      <c r="E216" s="46"/>
      <c r="F216" s="43"/>
      <c r="G216" s="42"/>
      <c r="H216" s="47"/>
      <c r="I216" s="47"/>
      <c r="J216" s="47"/>
      <c r="K216" s="13"/>
      <c r="L216" s="17"/>
      <c r="M216"/>
      <c r="N216" s="17"/>
    </row>
    <row r="217" spans="1:14" ht="15" customHeight="1">
      <c r="A217" s="12" t="s">
        <v>40</v>
      </c>
      <c r="B217" s="44"/>
      <c r="C217" s="11"/>
      <c r="D217" s="45"/>
      <c r="E217" s="46"/>
      <c r="F217" s="43"/>
      <c r="G217" s="48"/>
      <c r="H217" s="47"/>
      <c r="I217" s="47"/>
      <c r="J217" s="47"/>
      <c r="K217" s="13"/>
      <c r="L217" s="17"/>
      <c r="M217"/>
      <c r="N217" s="17"/>
    </row>
    <row r="218" spans="1:14" ht="15" customHeight="1">
      <c r="A218" s="12" t="s">
        <v>41</v>
      </c>
      <c r="B218" s="35"/>
      <c r="C218" s="11"/>
      <c r="D218" s="49"/>
      <c r="E218" s="43"/>
      <c r="F218" s="43"/>
      <c r="G218" s="48"/>
      <c r="H218" s="47"/>
      <c r="I218" s="47"/>
      <c r="J218" s="47"/>
      <c r="K218" s="43"/>
      <c r="L218" s="17"/>
      <c r="M218" s="17"/>
      <c r="N218" s="17"/>
    </row>
    <row r="219" spans="1:14" ht="15" customHeight="1">
      <c r="A219" s="12" t="s">
        <v>41</v>
      </c>
      <c r="B219" s="35"/>
      <c r="C219" s="11"/>
      <c r="D219" s="49"/>
      <c r="E219" s="43"/>
      <c r="F219" s="43"/>
      <c r="G219" s="48"/>
      <c r="H219" s="47"/>
      <c r="I219" s="47"/>
      <c r="J219" s="47"/>
      <c r="K219" s="43"/>
      <c r="L219" s="17"/>
      <c r="M219" s="17"/>
      <c r="N219" s="17"/>
    </row>
    <row r="220" spans="1:14" ht="15" customHeight="1" thickBo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</row>
    <row r="221" spans="1:14" ht="15" customHeight="1" thickBot="1">
      <c r="A221" s="165" t="s">
        <v>0</v>
      </c>
      <c r="B221" s="165"/>
      <c r="C221" s="165"/>
      <c r="D221" s="165"/>
      <c r="E221" s="165"/>
      <c r="F221" s="165"/>
      <c r="G221" s="165"/>
      <c r="H221" s="165"/>
      <c r="I221" s="165"/>
      <c r="J221" s="165"/>
      <c r="K221" s="165"/>
      <c r="L221" s="165"/>
      <c r="M221" s="165"/>
      <c r="N221" s="165"/>
    </row>
    <row r="222" spans="1:14" ht="15" customHeight="1" thickBot="1">
      <c r="A222" s="165"/>
      <c r="B222" s="165"/>
      <c r="C222" s="165"/>
      <c r="D222" s="165"/>
      <c r="E222" s="165"/>
      <c r="F222" s="165"/>
      <c r="G222" s="165"/>
      <c r="H222" s="165"/>
      <c r="I222" s="165"/>
      <c r="J222" s="165"/>
      <c r="K222" s="165"/>
      <c r="L222" s="165"/>
      <c r="M222" s="165"/>
      <c r="N222" s="165"/>
    </row>
    <row r="223" spans="1:14" ht="15" customHeight="1">
      <c r="A223" s="165"/>
      <c r="B223" s="165"/>
      <c r="C223" s="165"/>
      <c r="D223" s="165"/>
      <c r="E223" s="165"/>
      <c r="F223" s="165"/>
      <c r="G223" s="165"/>
      <c r="H223" s="165"/>
      <c r="I223" s="165"/>
      <c r="J223" s="165"/>
      <c r="K223" s="165"/>
      <c r="L223" s="165"/>
      <c r="M223" s="165"/>
      <c r="N223" s="165"/>
    </row>
    <row r="224" spans="1:14" ht="15" customHeight="1">
      <c r="A224" s="166" t="s">
        <v>136</v>
      </c>
      <c r="B224" s="166"/>
      <c r="C224" s="166"/>
      <c r="D224" s="166"/>
      <c r="E224" s="166"/>
      <c r="F224" s="166"/>
      <c r="G224" s="166"/>
      <c r="H224" s="166"/>
      <c r="I224" s="166"/>
      <c r="J224" s="166"/>
      <c r="K224" s="166"/>
      <c r="L224" s="166"/>
      <c r="M224" s="166"/>
      <c r="N224" s="166"/>
    </row>
    <row r="225" spans="1:14" ht="15" customHeight="1">
      <c r="A225" s="166" t="s">
        <v>137</v>
      </c>
      <c r="B225" s="166"/>
      <c r="C225" s="166"/>
      <c r="D225" s="166"/>
      <c r="E225" s="166"/>
      <c r="F225" s="166"/>
      <c r="G225" s="166"/>
      <c r="H225" s="166"/>
      <c r="I225" s="166"/>
      <c r="J225" s="166"/>
      <c r="K225" s="166"/>
      <c r="L225" s="166"/>
      <c r="M225" s="166"/>
      <c r="N225" s="166"/>
    </row>
    <row r="226" spans="1:14" ht="15" customHeight="1" thickBot="1">
      <c r="A226" s="167" t="s">
        <v>3</v>
      </c>
      <c r="B226" s="167"/>
      <c r="C226" s="167"/>
      <c r="D226" s="167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</row>
    <row r="227" spans="1:14" ht="15" customHeight="1">
      <c r="A227" s="168" t="s">
        <v>155</v>
      </c>
      <c r="B227" s="168"/>
      <c r="C227" s="168"/>
      <c r="D227" s="168"/>
      <c r="E227" s="168"/>
      <c r="F227" s="168"/>
      <c r="G227" s="168"/>
      <c r="H227" s="168"/>
      <c r="I227" s="168"/>
      <c r="J227" s="168"/>
      <c r="K227" s="168"/>
      <c r="L227" s="168"/>
      <c r="M227" s="168"/>
      <c r="N227" s="168"/>
    </row>
    <row r="228" spans="1:14" ht="15" customHeight="1">
      <c r="A228" s="168" t="s">
        <v>5</v>
      </c>
      <c r="B228" s="168"/>
      <c r="C228" s="168"/>
      <c r="D228" s="168"/>
      <c r="E228" s="168"/>
      <c r="F228" s="168"/>
      <c r="G228" s="168"/>
      <c r="H228" s="168"/>
      <c r="I228" s="168"/>
      <c r="J228" s="168"/>
      <c r="K228" s="168"/>
      <c r="L228" s="168"/>
      <c r="M228" s="168"/>
      <c r="N228" s="168"/>
    </row>
    <row r="229" spans="1:14" ht="15" customHeight="1">
      <c r="A229" s="162" t="s">
        <v>6</v>
      </c>
      <c r="B229" s="163" t="s">
        <v>7</v>
      </c>
      <c r="C229" s="159" t="s">
        <v>8</v>
      </c>
      <c r="D229" s="162" t="s">
        <v>9</v>
      </c>
      <c r="E229" s="159" t="s">
        <v>10</v>
      </c>
      <c r="F229" s="159" t="s">
        <v>11</v>
      </c>
      <c r="G229" s="159" t="s">
        <v>12</v>
      </c>
      <c r="H229" s="159" t="s">
        <v>13</v>
      </c>
      <c r="I229" s="159" t="s">
        <v>14</v>
      </c>
      <c r="J229" s="159" t="s">
        <v>15</v>
      </c>
      <c r="K229" s="161" t="s">
        <v>16</v>
      </c>
      <c r="L229" s="159" t="s">
        <v>17</v>
      </c>
      <c r="M229" s="159" t="s">
        <v>18</v>
      </c>
      <c r="N229" s="159" t="s">
        <v>19</v>
      </c>
    </row>
    <row r="230" spans="1:14" ht="15" customHeight="1">
      <c r="A230" s="162"/>
      <c r="B230" s="164"/>
      <c r="C230" s="159"/>
      <c r="D230" s="162"/>
      <c r="E230" s="163"/>
      <c r="F230" s="159"/>
      <c r="G230" s="159"/>
      <c r="H230" s="159"/>
      <c r="I230" s="159"/>
      <c r="J230" s="159"/>
      <c r="K230" s="161"/>
      <c r="L230" s="159"/>
      <c r="M230" s="159"/>
      <c r="N230" s="159"/>
    </row>
    <row r="231" spans="1:14" ht="15" customHeight="1">
      <c r="A231" s="57">
        <v>1</v>
      </c>
      <c r="B231" s="52">
        <v>43371</v>
      </c>
      <c r="C231" s="57" t="s">
        <v>139</v>
      </c>
      <c r="D231" s="57" t="s">
        <v>53</v>
      </c>
      <c r="E231" s="57" t="s">
        <v>52</v>
      </c>
      <c r="F231" s="58">
        <v>178</v>
      </c>
      <c r="G231" s="58">
        <v>185</v>
      </c>
      <c r="H231" s="58">
        <v>174</v>
      </c>
      <c r="I231" s="58">
        <v>170</v>
      </c>
      <c r="J231" s="58">
        <v>166</v>
      </c>
      <c r="K231" s="58">
        <v>166</v>
      </c>
      <c r="L231" s="53">
        <f aca="true" t="shared" si="15" ref="L231:L237">100000/F231</f>
        <v>561.7977528089888</v>
      </c>
      <c r="M231" s="54">
        <f aca="true" t="shared" si="16" ref="M231:M237">IF(D231="BUY",(K231-F231)*(L231),(F231-K231)*(L231))</f>
        <v>6741.573033707866</v>
      </c>
      <c r="N231" s="55">
        <f aca="true" t="shared" si="17" ref="N231:N237">M231/(L231)/F231%</f>
        <v>6.741573033707865</v>
      </c>
    </row>
    <row r="232" spans="1:14" ht="15" customHeight="1">
      <c r="A232" s="57">
        <v>2</v>
      </c>
      <c r="B232" s="52">
        <v>43369</v>
      </c>
      <c r="C232" s="57" t="s">
        <v>139</v>
      </c>
      <c r="D232" s="57" t="s">
        <v>21</v>
      </c>
      <c r="E232" s="57" t="s">
        <v>156</v>
      </c>
      <c r="F232" s="58">
        <v>690</v>
      </c>
      <c r="G232" s="58">
        <v>673</v>
      </c>
      <c r="H232" s="58">
        <v>700</v>
      </c>
      <c r="I232" s="58">
        <v>710</v>
      </c>
      <c r="J232" s="58">
        <v>720</v>
      </c>
      <c r="K232" s="58">
        <v>700</v>
      </c>
      <c r="L232" s="53">
        <f>100000/F232</f>
        <v>144.92753623188406</v>
      </c>
      <c r="M232" s="54">
        <f>IF(D232="BUY",(K232-F232)*(L232),(F232-K232)*(L232))</f>
        <v>1449.2753623188405</v>
      </c>
      <c r="N232" s="55">
        <f>M232/(L232)/F232%</f>
        <v>1.4492753623188406</v>
      </c>
    </row>
    <row r="233" spans="1:14" ht="15" customHeight="1">
      <c r="A233" s="57">
        <v>3</v>
      </c>
      <c r="B233" s="52">
        <v>43364</v>
      </c>
      <c r="C233" s="57" t="s">
        <v>139</v>
      </c>
      <c r="D233" s="57" t="s">
        <v>53</v>
      </c>
      <c r="E233" s="57" t="s">
        <v>157</v>
      </c>
      <c r="F233" s="58">
        <v>446</v>
      </c>
      <c r="G233" s="58">
        <v>458</v>
      </c>
      <c r="H233" s="58">
        <v>440</v>
      </c>
      <c r="I233" s="58">
        <v>432</v>
      </c>
      <c r="J233" s="58">
        <v>426</v>
      </c>
      <c r="K233" s="58">
        <v>432</v>
      </c>
      <c r="L233" s="53">
        <f t="shared" si="15"/>
        <v>224.2152466367713</v>
      </c>
      <c r="M233" s="54">
        <f t="shared" si="16"/>
        <v>3139.013452914798</v>
      </c>
      <c r="N233" s="55">
        <f t="shared" si="17"/>
        <v>3.1390134529147984</v>
      </c>
    </row>
    <row r="234" spans="1:14" ht="15" customHeight="1">
      <c r="A234" s="57">
        <v>4</v>
      </c>
      <c r="B234" s="52">
        <v>43357</v>
      </c>
      <c r="C234" s="57" t="s">
        <v>139</v>
      </c>
      <c r="D234" s="57" t="s">
        <v>21</v>
      </c>
      <c r="E234" s="57" t="s">
        <v>64</v>
      </c>
      <c r="F234" s="58">
        <v>1220</v>
      </c>
      <c r="G234" s="58">
        <v>1190</v>
      </c>
      <c r="H234" s="58">
        <v>1240</v>
      </c>
      <c r="I234" s="58">
        <v>1260</v>
      </c>
      <c r="J234" s="58">
        <v>1280</v>
      </c>
      <c r="K234" s="58">
        <v>1190</v>
      </c>
      <c r="L234" s="53">
        <f t="shared" si="15"/>
        <v>81.9672131147541</v>
      </c>
      <c r="M234" s="54">
        <f t="shared" si="16"/>
        <v>-2459.016393442623</v>
      </c>
      <c r="N234" s="55">
        <f t="shared" si="17"/>
        <v>-2.459016393442623</v>
      </c>
    </row>
    <row r="235" spans="1:14" ht="15" customHeight="1">
      <c r="A235" s="57">
        <v>5</v>
      </c>
      <c r="B235" s="52">
        <v>43350</v>
      </c>
      <c r="C235" s="57" t="s">
        <v>139</v>
      </c>
      <c r="D235" s="57" t="s">
        <v>21</v>
      </c>
      <c r="E235" s="57" t="s">
        <v>158</v>
      </c>
      <c r="F235" s="58">
        <v>530</v>
      </c>
      <c r="G235" s="58">
        <v>514</v>
      </c>
      <c r="H235" s="58">
        <v>540</v>
      </c>
      <c r="I235" s="58">
        <v>550</v>
      </c>
      <c r="J235" s="58">
        <v>560</v>
      </c>
      <c r="K235" s="58">
        <v>540</v>
      </c>
      <c r="L235" s="53">
        <f t="shared" si="15"/>
        <v>188.67924528301887</v>
      </c>
      <c r="M235" s="54">
        <f t="shared" si="16"/>
        <v>1886.7924528301887</v>
      </c>
      <c r="N235" s="55">
        <f t="shared" si="17"/>
        <v>1.8867924528301887</v>
      </c>
    </row>
    <row r="236" spans="1:14" ht="15" customHeight="1">
      <c r="A236" s="57">
        <v>6</v>
      </c>
      <c r="B236" s="52">
        <v>43349</v>
      </c>
      <c r="C236" s="57" t="s">
        <v>139</v>
      </c>
      <c r="D236" s="57" t="s">
        <v>21</v>
      </c>
      <c r="E236" s="57" t="s">
        <v>69</v>
      </c>
      <c r="F236" s="58">
        <v>640</v>
      </c>
      <c r="G236" s="58">
        <v>624</v>
      </c>
      <c r="H236" s="58">
        <v>650</v>
      </c>
      <c r="I236" s="58">
        <v>660</v>
      </c>
      <c r="J236" s="58">
        <v>670</v>
      </c>
      <c r="K236" s="58">
        <v>670</v>
      </c>
      <c r="L236" s="53">
        <f t="shared" si="15"/>
        <v>156.25</v>
      </c>
      <c r="M236" s="54">
        <f t="shared" si="16"/>
        <v>4687.5</v>
      </c>
      <c r="N236" s="55">
        <f t="shared" si="17"/>
        <v>4.6875</v>
      </c>
    </row>
    <row r="237" spans="1:14" ht="15" customHeight="1">
      <c r="A237" s="57">
        <v>7</v>
      </c>
      <c r="B237" s="52">
        <v>43349</v>
      </c>
      <c r="C237" s="57" t="s">
        <v>139</v>
      </c>
      <c r="D237" s="57" t="s">
        <v>21</v>
      </c>
      <c r="E237" s="57" t="s">
        <v>159</v>
      </c>
      <c r="F237" s="58">
        <v>1164</v>
      </c>
      <c r="G237" s="58">
        <v>1130</v>
      </c>
      <c r="H237" s="58">
        <v>1184</v>
      </c>
      <c r="I237" s="58">
        <v>1204</v>
      </c>
      <c r="J237" s="58">
        <v>1224</v>
      </c>
      <c r="K237" s="58">
        <v>1183</v>
      </c>
      <c r="L237" s="53">
        <f t="shared" si="15"/>
        <v>85.91065292096219</v>
      </c>
      <c r="M237" s="54">
        <f t="shared" si="16"/>
        <v>1632.3024054982816</v>
      </c>
      <c r="N237" s="55">
        <f t="shared" si="17"/>
        <v>1.6323024054982818</v>
      </c>
    </row>
    <row r="238" spans="1:14" ht="15" customHeight="1">
      <c r="A238" s="9" t="s">
        <v>26</v>
      </c>
      <c r="B238" s="19"/>
      <c r="C238" s="11"/>
      <c r="D238" s="12"/>
      <c r="E238" s="13"/>
      <c r="F238" s="13"/>
      <c r="G238" s="14"/>
      <c r="H238" s="13"/>
      <c r="I238" s="13"/>
      <c r="J238" s="13"/>
      <c r="K238" s="16"/>
      <c r="L238" s="17"/>
      <c r="N238"/>
    </row>
    <row r="239" spans="1:14" ht="15" customHeight="1">
      <c r="A239" s="9" t="s">
        <v>26</v>
      </c>
      <c r="B239" s="19"/>
      <c r="C239" s="20"/>
      <c r="D239" s="21"/>
      <c r="E239" s="22"/>
      <c r="F239" s="22"/>
      <c r="G239" s="23"/>
      <c r="H239" s="22"/>
      <c r="I239" s="22"/>
      <c r="J239" s="22"/>
      <c r="K239" s="22"/>
      <c r="L239"/>
      <c r="M239"/>
      <c r="N239"/>
    </row>
    <row r="240" spans="1:14" ht="15" customHeight="1">
      <c r="A240"/>
      <c r="B240"/>
      <c r="C240"/>
      <c r="D240"/>
      <c r="E240"/>
      <c r="F240"/>
      <c r="G240"/>
      <c r="H240"/>
      <c r="I240"/>
      <c r="J240"/>
      <c r="K240"/>
      <c r="L240" s="17"/>
      <c r="M240"/>
      <c r="N240"/>
    </row>
    <row r="241" spans="1:14" ht="15" customHeight="1" thickBot="1">
      <c r="A241"/>
      <c r="B241"/>
      <c r="C241" s="22"/>
      <c r="D241" s="22"/>
      <c r="E241" s="22"/>
      <c r="F241" s="25"/>
      <c r="G241" s="26"/>
      <c r="H241" s="27" t="s">
        <v>27</v>
      </c>
      <c r="I241" s="27"/>
      <c r="J241"/>
      <c r="K241"/>
      <c r="L241"/>
      <c r="M241"/>
      <c r="N241"/>
    </row>
    <row r="242" spans="1:14" ht="15" customHeight="1">
      <c r="A242"/>
      <c r="B242"/>
      <c r="C242" s="160" t="s">
        <v>28</v>
      </c>
      <c r="D242" s="160"/>
      <c r="E242" s="29">
        <v>7</v>
      </c>
      <c r="F242" s="30">
        <f>F243+F244+F245+F246+F247+F248</f>
        <v>100</v>
      </c>
      <c r="G242" s="31">
        <v>7</v>
      </c>
      <c r="H242" s="32">
        <f>G243/G242%</f>
        <v>85.71428571428571</v>
      </c>
      <c r="I242" s="32"/>
      <c r="J242"/>
      <c r="K242"/>
      <c r="L242"/>
      <c r="M242"/>
      <c r="N242"/>
    </row>
    <row r="243" spans="1:14" ht="15" customHeight="1">
      <c r="A243"/>
      <c r="B243"/>
      <c r="C243" s="172" t="s">
        <v>29</v>
      </c>
      <c r="D243" s="172"/>
      <c r="E243" s="33">
        <v>6</v>
      </c>
      <c r="F243" s="34">
        <f>(E243/E242)*100</f>
        <v>85.71428571428571</v>
      </c>
      <c r="G243" s="31">
        <v>6</v>
      </c>
      <c r="H243" s="28"/>
      <c r="I243" s="28"/>
      <c r="J243"/>
      <c r="K243"/>
      <c r="L243"/>
      <c r="M243"/>
      <c r="N243"/>
    </row>
    <row r="244" spans="1:14" ht="15" customHeight="1">
      <c r="A244"/>
      <c r="B244"/>
      <c r="C244" s="172" t="s">
        <v>31</v>
      </c>
      <c r="D244" s="172"/>
      <c r="E244" s="33">
        <v>0</v>
      </c>
      <c r="F244" s="34">
        <f>(E244/E242)*100</f>
        <v>0</v>
      </c>
      <c r="G244" s="36"/>
      <c r="H244" s="31"/>
      <c r="I244" s="31"/>
      <c r="J244"/>
      <c r="K244"/>
      <c r="L244"/>
      <c r="M244"/>
      <c r="N244"/>
    </row>
    <row r="245" spans="1:14" ht="15" customHeight="1">
      <c r="A245"/>
      <c r="B245"/>
      <c r="C245" s="172" t="s">
        <v>32</v>
      </c>
      <c r="D245" s="172"/>
      <c r="E245" s="33">
        <v>0</v>
      </c>
      <c r="F245" s="34">
        <f>(E245/E242)*100</f>
        <v>0</v>
      </c>
      <c r="G245" s="36"/>
      <c r="H245" s="31"/>
      <c r="I245" s="31"/>
      <c r="J245"/>
      <c r="K245"/>
      <c r="L245"/>
      <c r="M245"/>
      <c r="N245"/>
    </row>
    <row r="246" spans="1:14" ht="15" customHeight="1">
      <c r="A246"/>
      <c r="B246"/>
      <c r="C246" s="172" t="s">
        <v>33</v>
      </c>
      <c r="D246" s="172"/>
      <c r="E246" s="33">
        <v>1</v>
      </c>
      <c r="F246" s="34">
        <f>(E246/E242)*100</f>
        <v>14.285714285714285</v>
      </c>
      <c r="G246" s="36"/>
      <c r="H246" s="22" t="s">
        <v>34</v>
      </c>
      <c r="I246" s="22"/>
      <c r="J246"/>
      <c r="K246"/>
      <c r="L246"/>
      <c r="M246"/>
      <c r="N246"/>
    </row>
    <row r="247" spans="1:14" ht="15" customHeight="1">
      <c r="A247"/>
      <c r="B247"/>
      <c r="C247" s="172" t="s">
        <v>35</v>
      </c>
      <c r="D247" s="172"/>
      <c r="E247" s="33">
        <v>0</v>
      </c>
      <c r="F247" s="34">
        <f>(E247/E242)*100</f>
        <v>0</v>
      </c>
      <c r="G247" s="36"/>
      <c r="H247" s="22"/>
      <c r="I247" s="22"/>
      <c r="J247"/>
      <c r="K247"/>
      <c r="L247"/>
      <c r="M247"/>
      <c r="N247"/>
    </row>
    <row r="248" spans="1:14" ht="15" customHeight="1" thickBot="1">
      <c r="A248"/>
      <c r="B248"/>
      <c r="C248" s="171" t="s">
        <v>36</v>
      </c>
      <c r="D248" s="171"/>
      <c r="E248" s="38"/>
      <c r="F248" s="39">
        <f>(E248/E242)*100</f>
        <v>0</v>
      </c>
      <c r="G248" s="36"/>
      <c r="H248" s="22"/>
      <c r="I248" s="22"/>
      <c r="J248"/>
      <c r="K248"/>
      <c r="L248"/>
      <c r="M248"/>
      <c r="N248"/>
    </row>
    <row r="249" spans="1:14" ht="15" customHeight="1">
      <c r="A249" s="41" t="s">
        <v>37</v>
      </c>
      <c r="B249" s="10"/>
      <c r="C249" s="11"/>
      <c r="D249" s="11"/>
      <c r="E249" s="13"/>
      <c r="F249" s="13"/>
      <c r="G249" s="42"/>
      <c r="H249" s="43"/>
      <c r="I249" s="43"/>
      <c r="J249" s="43"/>
      <c r="K249" s="13"/>
      <c r="L249" s="17"/>
      <c r="M249"/>
      <c r="N249" s="40"/>
    </row>
    <row r="250" spans="1:14" ht="15" customHeight="1">
      <c r="A250" s="12" t="s">
        <v>38</v>
      </c>
      <c r="B250" s="10"/>
      <c r="C250" s="44"/>
      <c r="D250" s="45"/>
      <c r="E250" s="46"/>
      <c r="F250" s="43"/>
      <c r="G250" s="42"/>
      <c r="H250" s="43"/>
      <c r="I250" s="43"/>
      <c r="J250" s="43"/>
      <c r="K250" s="13"/>
      <c r="L250" s="17"/>
      <c r="M250" s="24"/>
      <c r="N250" s="24"/>
    </row>
    <row r="251" spans="1:14" ht="15" customHeight="1">
      <c r="A251" s="12" t="s">
        <v>39</v>
      </c>
      <c r="B251" s="10"/>
      <c r="C251" s="11"/>
      <c r="D251" s="45"/>
      <c r="E251" s="46"/>
      <c r="F251" s="43"/>
      <c r="G251" s="42"/>
      <c r="H251" s="47"/>
      <c r="I251" s="47"/>
      <c r="J251" s="47"/>
      <c r="K251" s="13"/>
      <c r="L251" s="17"/>
      <c r="M251"/>
      <c r="N251" s="17"/>
    </row>
    <row r="252" spans="1:14" ht="15" customHeight="1">
      <c r="A252" s="12" t="s">
        <v>40</v>
      </c>
      <c r="B252" s="44"/>
      <c r="C252" s="11"/>
      <c r="D252" s="45"/>
      <c r="E252" s="46"/>
      <c r="F252" s="43"/>
      <c r="G252" s="48"/>
      <c r="H252" s="47"/>
      <c r="I252" s="47"/>
      <c r="J252" s="47"/>
      <c r="K252" s="13"/>
      <c r="L252" s="17"/>
      <c r="M252"/>
      <c r="N252" s="17"/>
    </row>
    <row r="253" spans="1:14" ht="15" customHeight="1">
      <c r="A253" s="12" t="s">
        <v>41</v>
      </c>
      <c r="B253" s="35"/>
      <c r="C253" s="11"/>
      <c r="D253" s="49"/>
      <c r="E253" s="43"/>
      <c r="F253" s="43"/>
      <c r="G253" s="48"/>
      <c r="H253" s="47"/>
      <c r="I253" s="47"/>
      <c r="J253" s="47"/>
      <c r="K253" s="43"/>
      <c r="L253" s="17"/>
      <c r="M253" s="17"/>
      <c r="N253" s="17"/>
    </row>
    <row r="254" spans="1:14" ht="15" customHeight="1" thickBot="1">
      <c r="A254" s="12" t="s">
        <v>41</v>
      </c>
      <c r="B254" s="35"/>
      <c r="C254" s="11"/>
      <c r="D254" s="49"/>
      <c r="E254" s="43"/>
      <c r="F254" s="43"/>
      <c r="G254" s="48"/>
      <c r="H254" s="47"/>
      <c r="I254" s="47"/>
      <c r="J254" s="47"/>
      <c r="K254" s="43"/>
      <c r="L254" s="17"/>
      <c r="M254" s="17"/>
      <c r="N254" s="17"/>
    </row>
    <row r="255" spans="1:14" ht="15" customHeight="1">
      <c r="A255" s="182" t="s">
        <v>0</v>
      </c>
      <c r="B255" s="183"/>
      <c r="C255" s="183"/>
      <c r="D255" s="183"/>
      <c r="E255" s="183"/>
      <c r="F255" s="183"/>
      <c r="G255" s="183"/>
      <c r="H255" s="183"/>
      <c r="I255" s="183"/>
      <c r="J255" s="183"/>
      <c r="K255" s="183"/>
      <c r="L255" s="183"/>
      <c r="M255" s="183"/>
      <c r="N255" s="184"/>
    </row>
    <row r="256" spans="1:14" ht="15" customHeight="1">
      <c r="A256" s="185"/>
      <c r="B256" s="186"/>
      <c r="C256" s="186"/>
      <c r="D256" s="186"/>
      <c r="E256" s="186"/>
      <c r="F256" s="186"/>
      <c r="G256" s="186"/>
      <c r="H256" s="186"/>
      <c r="I256" s="186"/>
      <c r="J256" s="186"/>
      <c r="K256" s="186"/>
      <c r="L256" s="186"/>
      <c r="M256" s="186"/>
      <c r="N256" s="187"/>
    </row>
    <row r="257" spans="1:14" ht="15" customHeight="1">
      <c r="A257" s="185"/>
      <c r="B257" s="186"/>
      <c r="C257" s="186"/>
      <c r="D257" s="186"/>
      <c r="E257" s="186"/>
      <c r="F257" s="186"/>
      <c r="G257" s="186"/>
      <c r="H257" s="186"/>
      <c r="I257" s="186"/>
      <c r="J257" s="186"/>
      <c r="K257" s="186"/>
      <c r="L257" s="186"/>
      <c r="M257" s="186"/>
      <c r="N257" s="187"/>
    </row>
    <row r="258" spans="1:14" ht="15" customHeight="1">
      <c r="A258" s="188" t="s">
        <v>1</v>
      </c>
      <c r="B258" s="189"/>
      <c r="C258" s="189"/>
      <c r="D258" s="189"/>
      <c r="E258" s="189"/>
      <c r="F258" s="189"/>
      <c r="G258" s="189"/>
      <c r="H258" s="189"/>
      <c r="I258" s="189"/>
      <c r="J258" s="189"/>
      <c r="K258" s="189"/>
      <c r="L258" s="189"/>
      <c r="M258" s="189"/>
      <c r="N258" s="190"/>
    </row>
    <row r="259" spans="1:14" ht="15" customHeight="1">
      <c r="A259" s="188" t="s">
        <v>2</v>
      </c>
      <c r="B259" s="189"/>
      <c r="C259" s="189"/>
      <c r="D259" s="189"/>
      <c r="E259" s="189"/>
      <c r="F259" s="189"/>
      <c r="G259" s="189"/>
      <c r="H259" s="189"/>
      <c r="I259" s="189"/>
      <c r="J259" s="189"/>
      <c r="K259" s="189"/>
      <c r="L259" s="189"/>
      <c r="M259" s="189"/>
      <c r="N259" s="190"/>
    </row>
    <row r="260" spans="1:14" ht="15" customHeight="1" thickBot="1">
      <c r="A260" s="191" t="s">
        <v>3</v>
      </c>
      <c r="B260" s="192"/>
      <c r="C260" s="192"/>
      <c r="D260" s="192"/>
      <c r="E260" s="192"/>
      <c r="F260" s="192"/>
      <c r="G260" s="192"/>
      <c r="H260" s="192"/>
      <c r="I260" s="192"/>
      <c r="J260" s="192"/>
      <c r="K260" s="192"/>
      <c r="L260" s="192"/>
      <c r="M260" s="192"/>
      <c r="N260" s="193"/>
    </row>
    <row r="261" spans="1:14" ht="15" customHeight="1">
      <c r="A261" s="194" t="s">
        <v>134</v>
      </c>
      <c r="B261" s="195"/>
      <c r="C261" s="195"/>
      <c r="D261" s="195"/>
      <c r="E261" s="195"/>
      <c r="F261" s="195"/>
      <c r="G261" s="195"/>
      <c r="H261" s="195"/>
      <c r="I261" s="195"/>
      <c r="J261" s="195"/>
      <c r="K261" s="195"/>
      <c r="L261" s="195"/>
      <c r="M261" s="195"/>
      <c r="N261" s="196"/>
    </row>
    <row r="262" spans="1:14" ht="15" customHeight="1">
      <c r="A262" s="175" t="s">
        <v>5</v>
      </c>
      <c r="B262" s="176"/>
      <c r="C262" s="176"/>
      <c r="D262" s="176"/>
      <c r="E262" s="176"/>
      <c r="F262" s="176"/>
      <c r="G262" s="176"/>
      <c r="H262" s="176"/>
      <c r="I262" s="176"/>
      <c r="J262" s="176"/>
      <c r="K262" s="176"/>
      <c r="L262" s="176"/>
      <c r="M262" s="176"/>
      <c r="N262" s="177"/>
    </row>
    <row r="263" spans="1:14" ht="15" customHeight="1">
      <c r="A263" s="180" t="s">
        <v>6</v>
      </c>
      <c r="B263" s="163" t="s">
        <v>7</v>
      </c>
      <c r="C263" s="163" t="s">
        <v>8</v>
      </c>
      <c r="D263" s="180" t="s">
        <v>9</v>
      </c>
      <c r="E263" s="163" t="s">
        <v>10</v>
      </c>
      <c r="F263" s="163" t="s">
        <v>11</v>
      </c>
      <c r="G263" s="163" t="s">
        <v>12</v>
      </c>
      <c r="H263" s="163" t="s">
        <v>13</v>
      </c>
      <c r="I263" s="163" t="s">
        <v>14</v>
      </c>
      <c r="J263" s="163" t="s">
        <v>15</v>
      </c>
      <c r="K263" s="178" t="s">
        <v>16</v>
      </c>
      <c r="L263" s="163" t="s">
        <v>17</v>
      </c>
      <c r="M263" s="163" t="s">
        <v>18</v>
      </c>
      <c r="N263" s="163" t="s">
        <v>19</v>
      </c>
    </row>
    <row r="264" spans="1:14" ht="15" customHeight="1">
      <c r="A264" s="181"/>
      <c r="B264" s="164"/>
      <c r="C264" s="164"/>
      <c r="D264" s="181"/>
      <c r="E264" s="164"/>
      <c r="F264" s="164"/>
      <c r="G264" s="164"/>
      <c r="H264" s="164"/>
      <c r="I264" s="164"/>
      <c r="J264" s="164"/>
      <c r="K264" s="179"/>
      <c r="L264" s="164"/>
      <c r="M264" s="164"/>
      <c r="N264" s="164"/>
    </row>
    <row r="265" spans="1:14" ht="15" customHeight="1">
      <c r="A265" s="68">
        <v>1</v>
      </c>
      <c r="B265" s="69">
        <v>43311</v>
      </c>
      <c r="C265" s="68" t="s">
        <v>23</v>
      </c>
      <c r="D265" s="51" t="s">
        <v>21</v>
      </c>
      <c r="E265" s="51" t="s">
        <v>24</v>
      </c>
      <c r="F265" s="70">
        <v>86</v>
      </c>
      <c r="G265" s="68">
        <v>83</v>
      </c>
      <c r="H265" s="70">
        <v>88</v>
      </c>
      <c r="I265" s="70">
        <v>90</v>
      </c>
      <c r="J265" s="70">
        <v>92</v>
      </c>
      <c r="K265" s="74">
        <v>88</v>
      </c>
      <c r="L265" s="68">
        <v>5500</v>
      </c>
      <c r="M265" s="71">
        <f>IF(D265="BUY",(K265-F265)*(L265),(F265-K265)*(L265))</f>
        <v>11000</v>
      </c>
      <c r="N265" s="72">
        <f>M265/(L265)/F265%</f>
        <v>2.3255813953488373</v>
      </c>
    </row>
    <row r="266" spans="1:14" ht="15" customHeight="1">
      <c r="A266" s="68">
        <v>2</v>
      </c>
      <c r="B266" s="69">
        <v>43308</v>
      </c>
      <c r="C266" s="68" t="s">
        <v>23</v>
      </c>
      <c r="D266" s="51" t="s">
        <v>21</v>
      </c>
      <c r="E266" s="51" t="s">
        <v>123</v>
      </c>
      <c r="F266" s="70">
        <v>422</v>
      </c>
      <c r="G266" s="68">
        <v>410</v>
      </c>
      <c r="H266" s="70">
        <v>428</v>
      </c>
      <c r="I266" s="70">
        <v>434</v>
      </c>
      <c r="J266" s="70">
        <v>440</v>
      </c>
      <c r="K266" s="74">
        <v>410</v>
      </c>
      <c r="L266" s="68">
        <v>1500</v>
      </c>
      <c r="M266" s="71">
        <f>IF(D266="BUY",(K266-F266)*(L266),(F266-K266)*(L266))</f>
        <v>-18000</v>
      </c>
      <c r="N266" s="72">
        <f>M266/(L266)/F266%</f>
        <v>-2.843601895734597</v>
      </c>
    </row>
    <row r="267" spans="1:14" ht="15" customHeight="1">
      <c r="A267" s="68">
        <v>3</v>
      </c>
      <c r="B267" s="69">
        <v>43305</v>
      </c>
      <c r="C267" s="68" t="s">
        <v>23</v>
      </c>
      <c r="D267" s="51" t="s">
        <v>21</v>
      </c>
      <c r="E267" s="51" t="s">
        <v>135</v>
      </c>
      <c r="F267" s="70">
        <v>90</v>
      </c>
      <c r="G267" s="68">
        <v>88</v>
      </c>
      <c r="H267" s="70">
        <v>91</v>
      </c>
      <c r="I267" s="70">
        <v>92</v>
      </c>
      <c r="J267" s="70">
        <v>93</v>
      </c>
      <c r="K267" s="74">
        <v>91</v>
      </c>
      <c r="L267" s="68">
        <v>8000</v>
      </c>
      <c r="M267" s="71">
        <f>IF(D267="BUY",(K267-F267)*(L267),(F267-K267)*(L267))</f>
        <v>8000</v>
      </c>
      <c r="N267" s="72">
        <f>M267/(L267)/F267%</f>
        <v>1.1111111111111112</v>
      </c>
    </row>
    <row r="268" spans="1:14" ht="15" customHeight="1">
      <c r="A268" s="68">
        <v>4</v>
      </c>
      <c r="B268" s="69">
        <v>43304</v>
      </c>
      <c r="C268" s="68" t="s">
        <v>23</v>
      </c>
      <c r="D268" s="51" t="s">
        <v>21</v>
      </c>
      <c r="E268" s="51" t="s">
        <v>80</v>
      </c>
      <c r="F268" s="70">
        <v>520</v>
      </c>
      <c r="G268" s="68">
        <v>507</v>
      </c>
      <c r="H268" s="70">
        <v>528</v>
      </c>
      <c r="I268" s="70">
        <v>536</v>
      </c>
      <c r="J268" s="70">
        <v>544</v>
      </c>
      <c r="K268" s="74">
        <v>528</v>
      </c>
      <c r="L268" s="68">
        <v>1061</v>
      </c>
      <c r="M268" s="71">
        <f>IF(D268="BUY",(K268-F268)*(L268),(F268-K268)*(L268))</f>
        <v>8488</v>
      </c>
      <c r="N268" s="72">
        <f>M268/(L268)/F268%</f>
        <v>1.5384615384615383</v>
      </c>
    </row>
    <row r="269" spans="1:14" ht="15" customHeight="1">
      <c r="A269" s="68">
        <v>5</v>
      </c>
      <c r="B269" s="69">
        <v>43301</v>
      </c>
      <c r="C269" s="68" t="s">
        <v>23</v>
      </c>
      <c r="D269" s="51" t="s">
        <v>21</v>
      </c>
      <c r="E269" s="51" t="s">
        <v>63</v>
      </c>
      <c r="F269" s="70">
        <v>1490</v>
      </c>
      <c r="G269" s="68">
        <v>1460</v>
      </c>
      <c r="H269" s="70">
        <v>1510</v>
      </c>
      <c r="I269" s="70">
        <v>1530</v>
      </c>
      <c r="J269" s="70">
        <v>1550</v>
      </c>
      <c r="K269" s="74">
        <v>1460</v>
      </c>
      <c r="L269" s="68">
        <v>500</v>
      </c>
      <c r="M269" s="71">
        <f>IF(D269="BUY",(K269-F269)*(L269),(F269-K269)*(L269))</f>
        <v>-15000</v>
      </c>
      <c r="N269" s="72">
        <f>M269/(L269)/F269%</f>
        <v>-2.013422818791946</v>
      </c>
    </row>
    <row r="270" spans="1:14" ht="15" customHeight="1">
      <c r="A270" s="68">
        <v>6</v>
      </c>
      <c r="B270" s="69">
        <v>43300</v>
      </c>
      <c r="C270" s="68" t="s">
        <v>23</v>
      </c>
      <c r="D270" s="51" t="s">
        <v>21</v>
      </c>
      <c r="E270" s="51" t="s">
        <v>133</v>
      </c>
      <c r="F270" s="70">
        <v>238</v>
      </c>
      <c r="G270" s="68">
        <v>231</v>
      </c>
      <c r="H270" s="70">
        <v>242</v>
      </c>
      <c r="I270" s="70">
        <v>246</v>
      </c>
      <c r="J270" s="70">
        <v>250</v>
      </c>
      <c r="K270" s="74">
        <v>231</v>
      </c>
      <c r="L270" s="68">
        <v>2000</v>
      </c>
      <c r="M270" s="71">
        <f aca="true" t="shared" si="18" ref="M270:M276">IF(D270="BUY",(K270-F270)*(L270),(F270-K270)*(L270))</f>
        <v>-14000</v>
      </c>
      <c r="N270" s="72">
        <f aca="true" t="shared" si="19" ref="N270:N276">M270/(L270)/F270%</f>
        <v>-2.9411764705882355</v>
      </c>
    </row>
    <row r="271" spans="1:14" ht="15" customHeight="1">
      <c r="A271" s="68">
        <v>7</v>
      </c>
      <c r="B271" s="69">
        <v>43298</v>
      </c>
      <c r="C271" s="68" t="s">
        <v>23</v>
      </c>
      <c r="D271" s="51" t="s">
        <v>21</v>
      </c>
      <c r="E271" s="51" t="s">
        <v>132</v>
      </c>
      <c r="F271" s="70">
        <v>84.5</v>
      </c>
      <c r="G271" s="68">
        <v>81</v>
      </c>
      <c r="H271" s="70">
        <v>86.5</v>
      </c>
      <c r="I271" s="70">
        <v>88.5</v>
      </c>
      <c r="J271" s="70">
        <v>90.5</v>
      </c>
      <c r="K271" s="74">
        <v>88.5</v>
      </c>
      <c r="L271" s="68">
        <v>5500</v>
      </c>
      <c r="M271" s="71">
        <f t="shared" si="18"/>
        <v>22000</v>
      </c>
      <c r="N271" s="72">
        <f t="shared" si="19"/>
        <v>4.733727810650888</v>
      </c>
    </row>
    <row r="272" spans="1:14" ht="15" customHeight="1">
      <c r="A272" s="68">
        <v>8</v>
      </c>
      <c r="B272" s="69">
        <v>43297</v>
      </c>
      <c r="C272" s="68" t="s">
        <v>23</v>
      </c>
      <c r="D272" s="51" t="s">
        <v>53</v>
      </c>
      <c r="E272" s="51" t="s">
        <v>131</v>
      </c>
      <c r="F272" s="70">
        <v>246</v>
      </c>
      <c r="G272" s="68">
        <v>254</v>
      </c>
      <c r="H272" s="70">
        <v>241</v>
      </c>
      <c r="I272" s="70">
        <v>236</v>
      </c>
      <c r="J272" s="70">
        <v>231</v>
      </c>
      <c r="K272" s="74">
        <v>241</v>
      </c>
      <c r="L272" s="68">
        <v>2250</v>
      </c>
      <c r="M272" s="71">
        <f t="shared" si="18"/>
        <v>11250</v>
      </c>
      <c r="N272" s="72">
        <f t="shared" si="19"/>
        <v>2.032520325203252</v>
      </c>
    </row>
    <row r="273" spans="1:14" ht="15" customHeight="1">
      <c r="A273" s="68">
        <v>9</v>
      </c>
      <c r="B273" s="69">
        <v>43291</v>
      </c>
      <c r="C273" s="68" t="s">
        <v>23</v>
      </c>
      <c r="D273" s="51" t="s">
        <v>21</v>
      </c>
      <c r="E273" s="51" t="s">
        <v>92</v>
      </c>
      <c r="F273" s="70">
        <v>266.5</v>
      </c>
      <c r="G273" s="68">
        <v>258</v>
      </c>
      <c r="H273" s="70">
        <v>271</v>
      </c>
      <c r="I273" s="70">
        <v>275</v>
      </c>
      <c r="J273" s="70">
        <v>279</v>
      </c>
      <c r="K273" s="74">
        <v>258</v>
      </c>
      <c r="L273" s="68">
        <v>3000</v>
      </c>
      <c r="M273" s="71">
        <f t="shared" si="18"/>
        <v>-25500</v>
      </c>
      <c r="N273" s="72">
        <f t="shared" si="19"/>
        <v>-3.189493433395872</v>
      </c>
    </row>
    <row r="274" spans="1:14" ht="15" customHeight="1">
      <c r="A274" s="68">
        <v>10</v>
      </c>
      <c r="B274" s="69">
        <v>43290</v>
      </c>
      <c r="C274" s="68" t="s">
        <v>23</v>
      </c>
      <c r="D274" s="51" t="s">
        <v>21</v>
      </c>
      <c r="E274" s="51" t="s">
        <v>131</v>
      </c>
      <c r="F274" s="70">
        <v>275</v>
      </c>
      <c r="G274" s="68">
        <v>269</v>
      </c>
      <c r="H274" s="70">
        <v>279</v>
      </c>
      <c r="I274" s="70">
        <v>283</v>
      </c>
      <c r="J274" s="70">
        <v>287</v>
      </c>
      <c r="K274" s="74">
        <v>278.95</v>
      </c>
      <c r="L274" s="68">
        <v>2250</v>
      </c>
      <c r="M274" s="71">
        <f t="shared" si="18"/>
        <v>8887.499999999975</v>
      </c>
      <c r="N274" s="72">
        <f t="shared" si="19"/>
        <v>1.4363636363636323</v>
      </c>
    </row>
    <row r="275" spans="1:14" ht="15" customHeight="1">
      <c r="A275" s="68">
        <v>11</v>
      </c>
      <c r="B275" s="69">
        <v>43285</v>
      </c>
      <c r="C275" s="68" t="s">
        <v>23</v>
      </c>
      <c r="D275" s="51" t="s">
        <v>21</v>
      </c>
      <c r="E275" s="51" t="s">
        <v>130</v>
      </c>
      <c r="F275" s="70">
        <v>582</v>
      </c>
      <c r="G275" s="68">
        <v>570</v>
      </c>
      <c r="H275" s="70">
        <v>588</v>
      </c>
      <c r="I275" s="70">
        <v>594</v>
      </c>
      <c r="J275" s="70">
        <v>600</v>
      </c>
      <c r="K275" s="74">
        <v>588</v>
      </c>
      <c r="L275" s="68">
        <v>1400</v>
      </c>
      <c r="M275" s="71">
        <f t="shared" si="18"/>
        <v>8400</v>
      </c>
      <c r="N275" s="72">
        <f t="shared" si="19"/>
        <v>1.0309278350515463</v>
      </c>
    </row>
    <row r="276" spans="1:14" ht="15" customHeight="1">
      <c r="A276" s="68">
        <v>12</v>
      </c>
      <c r="B276" s="69">
        <v>43284</v>
      </c>
      <c r="C276" s="68" t="s">
        <v>23</v>
      </c>
      <c r="D276" s="51" t="s">
        <v>21</v>
      </c>
      <c r="E276" s="51" t="s">
        <v>128</v>
      </c>
      <c r="F276" s="70">
        <v>579</v>
      </c>
      <c r="G276" s="68">
        <v>565</v>
      </c>
      <c r="H276" s="70">
        <v>587</v>
      </c>
      <c r="I276" s="70">
        <v>595</v>
      </c>
      <c r="J276" s="70">
        <v>603</v>
      </c>
      <c r="K276" s="74">
        <v>587</v>
      </c>
      <c r="L276" s="68">
        <v>1100</v>
      </c>
      <c r="M276" s="71">
        <f t="shared" si="18"/>
        <v>8800</v>
      </c>
      <c r="N276" s="72">
        <f t="shared" si="19"/>
        <v>1.381692573402418</v>
      </c>
    </row>
    <row r="277" spans="1:14" ht="15" customHeight="1">
      <c r="A277" s="9" t="s">
        <v>25</v>
      </c>
      <c r="B277" s="10"/>
      <c r="C277" s="11"/>
      <c r="D277" s="12"/>
      <c r="E277" s="13"/>
      <c r="F277" s="13"/>
      <c r="G277" s="14"/>
      <c r="H277" s="15"/>
      <c r="I277" s="15"/>
      <c r="J277" s="15"/>
      <c r="K277" s="16"/>
      <c r="L277" s="17"/>
      <c r="M277" s="40"/>
      <c r="N277" s="67"/>
    </row>
    <row r="278" spans="1:12" ht="15" customHeight="1">
      <c r="A278" s="9" t="s">
        <v>26</v>
      </c>
      <c r="B278" s="19"/>
      <c r="C278" s="11"/>
      <c r="D278" s="12"/>
      <c r="E278" s="13"/>
      <c r="F278" s="13"/>
      <c r="G278" s="14"/>
      <c r="H278" s="13"/>
      <c r="I278" s="13"/>
      <c r="J278" s="13"/>
      <c r="K278" s="16"/>
      <c r="L278" s="17"/>
    </row>
    <row r="279" spans="1:15" ht="15" customHeight="1">
      <c r="A279" s="9" t="s">
        <v>26</v>
      </c>
      <c r="B279" s="19"/>
      <c r="C279" s="20"/>
      <c r="D279" s="21"/>
      <c r="E279" s="22"/>
      <c r="F279" s="22"/>
      <c r="G279" s="23"/>
      <c r="H279" s="22"/>
      <c r="I279" s="22"/>
      <c r="J279" s="22"/>
      <c r="K279" s="22"/>
      <c r="L279" s="17"/>
      <c r="M279" s="17"/>
      <c r="O279" s="17"/>
    </row>
    <row r="280" spans="1:14" ht="15" customHeight="1" thickBot="1">
      <c r="A280" s="24"/>
      <c r="B280" s="19"/>
      <c r="C280" s="22"/>
      <c r="D280" s="22"/>
      <c r="E280" s="22"/>
      <c r="F280" s="25"/>
      <c r="G280" s="26"/>
      <c r="H280" s="27" t="s">
        <v>27</v>
      </c>
      <c r="I280" s="27"/>
      <c r="J280" s="28"/>
      <c r="K280" s="28"/>
      <c r="L280" s="17"/>
      <c r="M280" s="63" t="s">
        <v>72</v>
      </c>
      <c r="N280" s="64" t="s">
        <v>68</v>
      </c>
    </row>
    <row r="281" spans="1:12" ht="15" customHeight="1">
      <c r="A281" s="24"/>
      <c r="B281" s="19"/>
      <c r="C281" s="169" t="s">
        <v>28</v>
      </c>
      <c r="D281" s="170"/>
      <c r="E281" s="29">
        <v>12</v>
      </c>
      <c r="F281" s="30">
        <f>F282+F283+F284+F285+F286+F287</f>
        <v>91.66666666666666</v>
      </c>
      <c r="G281" s="31">
        <v>12</v>
      </c>
      <c r="H281" s="32">
        <f>G282/G281%</f>
        <v>66.66666666666667</v>
      </c>
      <c r="I281" s="32"/>
      <c r="J281" s="32"/>
      <c r="L281" s="17"/>
    </row>
    <row r="282" spans="1:14" ht="15" customHeight="1">
      <c r="A282" s="24"/>
      <c r="B282" s="19"/>
      <c r="C282" s="173" t="s">
        <v>29</v>
      </c>
      <c r="D282" s="174"/>
      <c r="E282" s="33">
        <v>8</v>
      </c>
      <c r="F282" s="34">
        <f>(E282/E281)*100</f>
        <v>66.66666666666666</v>
      </c>
      <c r="G282" s="31">
        <v>8</v>
      </c>
      <c r="H282" s="28"/>
      <c r="I282" s="28"/>
      <c r="J282" s="22"/>
      <c r="K282" s="28"/>
      <c r="N282" s="22"/>
    </row>
    <row r="283" spans="1:14" ht="15" customHeight="1">
      <c r="A283" s="35"/>
      <c r="B283" s="19"/>
      <c r="C283" s="173" t="s">
        <v>31</v>
      </c>
      <c r="D283" s="174"/>
      <c r="E283" s="33">
        <v>0</v>
      </c>
      <c r="F283" s="34">
        <f>(E283/E281)*100</f>
        <v>0</v>
      </c>
      <c r="G283" s="36"/>
      <c r="H283" s="31"/>
      <c r="I283" s="31"/>
      <c r="J283" s="22"/>
      <c r="K283" s="28"/>
      <c r="L283" s="17"/>
      <c r="M283" s="22"/>
      <c r="N283" s="20"/>
    </row>
    <row r="284" spans="1:12" ht="15" customHeight="1">
      <c r="A284" s="35"/>
      <c r="B284" s="19"/>
      <c r="C284" s="173" t="s">
        <v>32</v>
      </c>
      <c r="D284" s="174"/>
      <c r="E284" s="33">
        <v>0</v>
      </c>
      <c r="F284" s="34">
        <f>(E284/E281)*100</f>
        <v>0</v>
      </c>
      <c r="G284" s="36"/>
      <c r="H284" s="31"/>
      <c r="I284" s="31"/>
      <c r="J284" s="22"/>
      <c r="K284" s="28"/>
      <c r="L284" s="17"/>
    </row>
    <row r="285" spans="1:12" ht="15" customHeight="1">
      <c r="A285" s="35"/>
      <c r="B285" s="19"/>
      <c r="C285" s="173" t="s">
        <v>33</v>
      </c>
      <c r="D285" s="174"/>
      <c r="E285" s="33">
        <v>3</v>
      </c>
      <c r="F285" s="34">
        <f>(E285/E281)*100</f>
        <v>25</v>
      </c>
      <c r="G285" s="36"/>
      <c r="H285" s="22" t="s">
        <v>34</v>
      </c>
      <c r="I285" s="22"/>
      <c r="J285" s="37"/>
      <c r="K285" s="28"/>
      <c r="L285" s="17"/>
    </row>
    <row r="286" spans="1:14" ht="15" customHeight="1">
      <c r="A286" s="35"/>
      <c r="B286" s="19"/>
      <c r="C286" s="173" t="s">
        <v>35</v>
      </c>
      <c r="D286" s="174"/>
      <c r="E286" s="33">
        <v>0</v>
      </c>
      <c r="F286" s="34">
        <v>0</v>
      </c>
      <c r="G286" s="36"/>
      <c r="H286" s="22"/>
      <c r="I286" s="22"/>
      <c r="J286" s="37"/>
      <c r="K286" s="28"/>
      <c r="L286" s="17"/>
      <c r="M286" s="17"/>
      <c r="N286" s="17"/>
    </row>
    <row r="287" spans="1:14" ht="15" customHeight="1" thickBot="1">
      <c r="A287" s="35"/>
      <c r="B287" s="19"/>
      <c r="C287" s="197" t="s">
        <v>36</v>
      </c>
      <c r="D287" s="198"/>
      <c r="E287" s="38"/>
      <c r="F287" s="39">
        <f>(E287/E281)*100</f>
        <v>0</v>
      </c>
      <c r="G287" s="36"/>
      <c r="H287" s="22"/>
      <c r="I287" s="22"/>
      <c r="N287" s="17"/>
    </row>
    <row r="288" spans="1:14" ht="15" customHeight="1">
      <c r="A288" s="41" t="s">
        <v>37</v>
      </c>
      <c r="B288" s="10"/>
      <c r="C288" s="11"/>
      <c r="D288" s="11"/>
      <c r="E288" s="13"/>
      <c r="F288" s="13"/>
      <c r="G288" s="42"/>
      <c r="H288" s="22"/>
      <c r="I288" s="43"/>
      <c r="J288" s="43"/>
      <c r="K288" s="13"/>
      <c r="L288" s="17"/>
      <c r="M288" s="40"/>
      <c r="N288" s="40"/>
    </row>
    <row r="289" spans="1:14" ht="15" customHeight="1">
      <c r="A289" s="12" t="s">
        <v>38</v>
      </c>
      <c r="B289" s="10"/>
      <c r="C289" s="44"/>
      <c r="D289" s="45"/>
      <c r="E289" s="46"/>
      <c r="F289" s="43"/>
      <c r="G289" s="42"/>
      <c r="H289" s="43"/>
      <c r="I289" s="43"/>
      <c r="J289" s="43"/>
      <c r="K289" s="13"/>
      <c r="L289" s="17"/>
      <c r="M289" s="24"/>
      <c r="N289" s="24"/>
    </row>
    <row r="290" spans="1:14" ht="15" customHeight="1">
      <c r="A290" s="12" t="s">
        <v>39</v>
      </c>
      <c r="B290" s="10"/>
      <c r="C290" s="11"/>
      <c r="D290" s="45"/>
      <c r="E290" s="46"/>
      <c r="F290" s="43"/>
      <c r="G290" s="42"/>
      <c r="H290" s="47"/>
      <c r="I290" s="47"/>
      <c r="J290" s="47"/>
      <c r="L290" s="17"/>
      <c r="M290" s="17"/>
      <c r="N290" s="17"/>
    </row>
    <row r="291" spans="1:14" ht="15" customHeight="1">
      <c r="A291" s="12" t="s">
        <v>40</v>
      </c>
      <c r="B291" s="44"/>
      <c r="C291" s="11"/>
      <c r="D291" s="45"/>
      <c r="E291" s="46"/>
      <c r="F291" s="43"/>
      <c r="G291" s="48"/>
      <c r="H291" s="47"/>
      <c r="I291" s="47"/>
      <c r="J291" s="47"/>
      <c r="K291" s="13"/>
      <c r="L291" s="17"/>
      <c r="M291" s="17"/>
      <c r="N291" s="17"/>
    </row>
    <row r="292" spans="1:14" ht="15" customHeight="1">
      <c r="A292" s="12" t="s">
        <v>41</v>
      </c>
      <c r="B292" s="35"/>
      <c r="C292" s="11"/>
      <c r="D292" s="49"/>
      <c r="E292" s="43"/>
      <c r="F292" s="43"/>
      <c r="G292" s="48"/>
      <c r="H292" s="47"/>
      <c r="I292" s="47"/>
      <c r="J292" s="47"/>
      <c r="K292" s="43"/>
      <c r="L292" s="17"/>
      <c r="N292" s="17"/>
    </row>
    <row r="293" ht="15" customHeight="1" thickBot="1"/>
    <row r="294" spans="1:14" ht="15" customHeight="1">
      <c r="A294" s="182" t="s">
        <v>0</v>
      </c>
      <c r="B294" s="183"/>
      <c r="C294" s="183"/>
      <c r="D294" s="183"/>
      <c r="E294" s="183"/>
      <c r="F294" s="183"/>
      <c r="G294" s="183"/>
      <c r="H294" s="183"/>
      <c r="I294" s="183"/>
      <c r="J294" s="183"/>
      <c r="K294" s="183"/>
      <c r="L294" s="183"/>
      <c r="M294" s="183"/>
      <c r="N294" s="184"/>
    </row>
    <row r="295" spans="1:14" ht="15" customHeight="1">
      <c r="A295" s="185"/>
      <c r="B295" s="186"/>
      <c r="C295" s="186"/>
      <c r="D295" s="186"/>
      <c r="E295" s="186"/>
      <c r="F295" s="186"/>
      <c r="G295" s="186"/>
      <c r="H295" s="186"/>
      <c r="I295" s="186"/>
      <c r="J295" s="186"/>
      <c r="K295" s="186"/>
      <c r="L295" s="186"/>
      <c r="M295" s="186"/>
      <c r="N295" s="187"/>
    </row>
    <row r="296" spans="1:14" ht="15" customHeight="1">
      <c r="A296" s="185"/>
      <c r="B296" s="186"/>
      <c r="C296" s="186"/>
      <c r="D296" s="186"/>
      <c r="E296" s="186"/>
      <c r="F296" s="186"/>
      <c r="G296" s="186"/>
      <c r="H296" s="186"/>
      <c r="I296" s="186"/>
      <c r="J296" s="186"/>
      <c r="K296" s="186"/>
      <c r="L296" s="186"/>
      <c r="M296" s="186"/>
      <c r="N296" s="187"/>
    </row>
    <row r="297" spans="1:14" ht="15" customHeight="1">
      <c r="A297" s="188" t="s">
        <v>1</v>
      </c>
      <c r="B297" s="189"/>
      <c r="C297" s="189"/>
      <c r="D297" s="189"/>
      <c r="E297" s="189"/>
      <c r="F297" s="189"/>
      <c r="G297" s="189"/>
      <c r="H297" s="189"/>
      <c r="I297" s="189"/>
      <c r="J297" s="189"/>
      <c r="K297" s="189"/>
      <c r="L297" s="189"/>
      <c r="M297" s="189"/>
      <c r="N297" s="190"/>
    </row>
    <row r="298" spans="1:14" ht="15" customHeight="1">
      <c r="A298" s="188" t="s">
        <v>2</v>
      </c>
      <c r="B298" s="189"/>
      <c r="C298" s="189"/>
      <c r="D298" s="189"/>
      <c r="E298" s="189"/>
      <c r="F298" s="189"/>
      <c r="G298" s="189"/>
      <c r="H298" s="189"/>
      <c r="I298" s="189"/>
      <c r="J298" s="189"/>
      <c r="K298" s="189"/>
      <c r="L298" s="189"/>
      <c r="M298" s="189"/>
      <c r="N298" s="190"/>
    </row>
    <row r="299" spans="1:14" ht="15" customHeight="1" thickBot="1">
      <c r="A299" s="191" t="s">
        <v>3</v>
      </c>
      <c r="B299" s="192"/>
      <c r="C299" s="192"/>
      <c r="D299" s="192"/>
      <c r="E299" s="192"/>
      <c r="F299" s="192"/>
      <c r="G299" s="192"/>
      <c r="H299" s="192"/>
      <c r="I299" s="192"/>
      <c r="J299" s="192"/>
      <c r="K299" s="192"/>
      <c r="L299" s="192"/>
      <c r="M299" s="192"/>
      <c r="N299" s="193"/>
    </row>
    <row r="300" spans="1:14" ht="15" customHeight="1">
      <c r="A300" s="194" t="s">
        <v>125</v>
      </c>
      <c r="B300" s="195"/>
      <c r="C300" s="195"/>
      <c r="D300" s="195"/>
      <c r="E300" s="195"/>
      <c r="F300" s="195"/>
      <c r="G300" s="195"/>
      <c r="H300" s="195"/>
      <c r="I300" s="195"/>
      <c r="J300" s="195"/>
      <c r="K300" s="195"/>
      <c r="L300" s="195"/>
      <c r="M300" s="195"/>
      <c r="N300" s="196"/>
    </row>
    <row r="301" spans="1:14" ht="15" customHeight="1">
      <c r="A301" s="175" t="s">
        <v>5</v>
      </c>
      <c r="B301" s="176"/>
      <c r="C301" s="176"/>
      <c r="D301" s="176"/>
      <c r="E301" s="176"/>
      <c r="F301" s="176"/>
      <c r="G301" s="176"/>
      <c r="H301" s="176"/>
      <c r="I301" s="176"/>
      <c r="J301" s="176"/>
      <c r="K301" s="176"/>
      <c r="L301" s="176"/>
      <c r="M301" s="176"/>
      <c r="N301" s="177"/>
    </row>
    <row r="302" spans="1:14" ht="15" customHeight="1">
      <c r="A302" s="162" t="s">
        <v>6</v>
      </c>
      <c r="B302" s="159" t="s">
        <v>7</v>
      </c>
      <c r="C302" s="159" t="s">
        <v>8</v>
      </c>
      <c r="D302" s="162" t="s">
        <v>9</v>
      </c>
      <c r="E302" s="159" t="s">
        <v>10</v>
      </c>
      <c r="F302" s="159" t="s">
        <v>11</v>
      </c>
      <c r="G302" s="159" t="s">
        <v>12</v>
      </c>
      <c r="H302" s="159" t="s">
        <v>13</v>
      </c>
      <c r="I302" s="159" t="s">
        <v>14</v>
      </c>
      <c r="J302" s="159" t="s">
        <v>15</v>
      </c>
      <c r="K302" s="161" t="s">
        <v>16</v>
      </c>
      <c r="L302" s="159" t="s">
        <v>17</v>
      </c>
      <c r="M302" s="159" t="s">
        <v>18</v>
      </c>
      <c r="N302" s="159" t="s">
        <v>19</v>
      </c>
    </row>
    <row r="303" spans="1:14" ht="15" customHeight="1">
      <c r="A303" s="180"/>
      <c r="B303" s="163"/>
      <c r="C303" s="163"/>
      <c r="D303" s="180"/>
      <c r="E303" s="163"/>
      <c r="F303" s="163"/>
      <c r="G303" s="163"/>
      <c r="H303" s="163"/>
      <c r="I303" s="163"/>
      <c r="J303" s="163"/>
      <c r="K303" s="178"/>
      <c r="L303" s="163"/>
      <c r="M303" s="163"/>
      <c r="N303" s="163"/>
    </row>
    <row r="304" spans="1:14" ht="15" customHeight="1">
      <c r="A304" s="68">
        <v>1</v>
      </c>
      <c r="B304" s="69">
        <v>43278</v>
      </c>
      <c r="C304" s="68" t="s">
        <v>23</v>
      </c>
      <c r="D304" s="51" t="s">
        <v>21</v>
      </c>
      <c r="E304" s="51" t="s">
        <v>71</v>
      </c>
      <c r="F304" s="70">
        <v>128</v>
      </c>
      <c r="G304" s="68">
        <v>125</v>
      </c>
      <c r="H304" s="70">
        <v>129.5</v>
      </c>
      <c r="I304" s="70">
        <v>131</v>
      </c>
      <c r="J304" s="70">
        <v>132.5</v>
      </c>
      <c r="K304" s="74">
        <v>125</v>
      </c>
      <c r="L304" s="68">
        <v>7000</v>
      </c>
      <c r="M304" s="71">
        <f aca="true" t="shared" si="20" ref="M304:M309">IF(D304="BUY",(K304-F304)*(L304),(F304-K304)*(L304))</f>
        <v>-21000</v>
      </c>
      <c r="N304" s="72">
        <f aca="true" t="shared" si="21" ref="N304:N309">M304/(L304)/F304%</f>
        <v>-2.34375</v>
      </c>
    </row>
    <row r="305" spans="1:14" ht="15" customHeight="1">
      <c r="A305" s="68">
        <v>2</v>
      </c>
      <c r="B305" s="69">
        <v>43277</v>
      </c>
      <c r="C305" s="68" t="s">
        <v>23</v>
      </c>
      <c r="D305" s="51" t="s">
        <v>21</v>
      </c>
      <c r="E305" s="51" t="s">
        <v>129</v>
      </c>
      <c r="F305" s="70">
        <v>214</v>
      </c>
      <c r="G305" s="68">
        <v>207</v>
      </c>
      <c r="H305" s="70">
        <v>221</v>
      </c>
      <c r="I305" s="70">
        <v>226</v>
      </c>
      <c r="J305" s="70">
        <v>231</v>
      </c>
      <c r="K305" s="74">
        <v>207</v>
      </c>
      <c r="L305" s="68">
        <v>2500</v>
      </c>
      <c r="M305" s="71">
        <f t="shared" si="20"/>
        <v>-17500</v>
      </c>
      <c r="N305" s="72">
        <f t="shared" si="21"/>
        <v>-3.2710280373831773</v>
      </c>
    </row>
    <row r="306" spans="1:14" ht="15" customHeight="1">
      <c r="A306" s="68">
        <v>3</v>
      </c>
      <c r="B306" s="69">
        <v>43273</v>
      </c>
      <c r="C306" s="68" t="s">
        <v>23</v>
      </c>
      <c r="D306" s="51" t="s">
        <v>21</v>
      </c>
      <c r="E306" s="51" t="s">
        <v>128</v>
      </c>
      <c r="F306" s="70">
        <v>564</v>
      </c>
      <c r="G306" s="68">
        <v>550</v>
      </c>
      <c r="H306" s="70">
        <v>572</v>
      </c>
      <c r="I306" s="70">
        <v>580</v>
      </c>
      <c r="J306" s="70">
        <v>588</v>
      </c>
      <c r="K306" s="74">
        <v>572</v>
      </c>
      <c r="L306" s="68">
        <v>1100</v>
      </c>
      <c r="M306" s="71">
        <f t="shared" si="20"/>
        <v>8800</v>
      </c>
      <c r="N306" s="72">
        <f t="shared" si="21"/>
        <v>1.4184397163120568</v>
      </c>
    </row>
    <row r="307" spans="1:14" ht="15" customHeight="1">
      <c r="A307" s="68">
        <v>4</v>
      </c>
      <c r="B307" s="69">
        <v>43269</v>
      </c>
      <c r="C307" s="68" t="s">
        <v>23</v>
      </c>
      <c r="D307" s="51" t="s">
        <v>21</v>
      </c>
      <c r="E307" s="51" t="s">
        <v>57</v>
      </c>
      <c r="F307" s="70">
        <v>629</v>
      </c>
      <c r="G307" s="68">
        <v>615</v>
      </c>
      <c r="H307" s="70">
        <v>636</v>
      </c>
      <c r="I307" s="70">
        <v>643</v>
      </c>
      <c r="J307" s="70">
        <v>650</v>
      </c>
      <c r="K307" s="74">
        <v>612</v>
      </c>
      <c r="L307" s="68">
        <v>1500</v>
      </c>
      <c r="M307" s="71">
        <f t="shared" si="20"/>
        <v>-25500</v>
      </c>
      <c r="N307" s="72">
        <f t="shared" si="21"/>
        <v>-2.7027027027027026</v>
      </c>
    </row>
    <row r="308" spans="1:14" ht="15" customHeight="1">
      <c r="A308" s="68">
        <v>5</v>
      </c>
      <c r="B308" s="69">
        <v>43265</v>
      </c>
      <c r="C308" s="68" t="s">
        <v>23</v>
      </c>
      <c r="D308" s="51" t="s">
        <v>21</v>
      </c>
      <c r="E308" s="51" t="s">
        <v>127</v>
      </c>
      <c r="F308" s="70">
        <v>625</v>
      </c>
      <c r="G308" s="68">
        <v>608</v>
      </c>
      <c r="H308" s="70">
        <v>635</v>
      </c>
      <c r="I308" s="70">
        <v>645</v>
      </c>
      <c r="J308" s="70">
        <v>655</v>
      </c>
      <c r="K308" s="74">
        <v>608</v>
      </c>
      <c r="L308" s="68">
        <v>800</v>
      </c>
      <c r="M308" s="71">
        <f t="shared" si="20"/>
        <v>-13600</v>
      </c>
      <c r="N308" s="72">
        <f t="shared" si="21"/>
        <v>-2.72</v>
      </c>
    </row>
    <row r="309" spans="1:14" ht="15" customHeight="1">
      <c r="A309" s="68">
        <v>6</v>
      </c>
      <c r="B309" s="69">
        <v>43264</v>
      </c>
      <c r="C309" s="68" t="s">
        <v>23</v>
      </c>
      <c r="D309" s="51" t="s">
        <v>21</v>
      </c>
      <c r="E309" s="51" t="s">
        <v>98</v>
      </c>
      <c r="F309" s="70">
        <v>160</v>
      </c>
      <c r="G309" s="68">
        <v>150</v>
      </c>
      <c r="H309" s="70">
        <v>166</v>
      </c>
      <c r="I309" s="70">
        <v>172</v>
      </c>
      <c r="J309" s="70">
        <v>178</v>
      </c>
      <c r="K309" s="74">
        <v>165.7</v>
      </c>
      <c r="L309" s="68">
        <v>1500</v>
      </c>
      <c r="M309" s="71">
        <f t="shared" si="20"/>
        <v>8549.999999999984</v>
      </c>
      <c r="N309" s="72">
        <f t="shared" si="21"/>
        <v>3.5624999999999933</v>
      </c>
    </row>
    <row r="310" spans="1:14" ht="15" customHeight="1">
      <c r="A310" s="68">
        <v>7</v>
      </c>
      <c r="B310" s="69">
        <v>43263</v>
      </c>
      <c r="C310" s="68" t="s">
        <v>23</v>
      </c>
      <c r="D310" s="51" t="s">
        <v>21</v>
      </c>
      <c r="E310" s="51" t="s">
        <v>109</v>
      </c>
      <c r="F310" s="70">
        <v>78</v>
      </c>
      <c r="G310" s="68">
        <v>75</v>
      </c>
      <c r="H310" s="70">
        <v>79.5</v>
      </c>
      <c r="I310" s="70">
        <v>81</v>
      </c>
      <c r="J310" s="70">
        <v>82.5</v>
      </c>
      <c r="K310" s="74">
        <v>79.5</v>
      </c>
      <c r="L310" s="68">
        <v>7500</v>
      </c>
      <c r="M310" s="71">
        <f aca="true" t="shared" si="22" ref="M310:M315">IF(D310="BUY",(K310-F310)*(L310),(F310-K310)*(L310))</f>
        <v>11250</v>
      </c>
      <c r="N310" s="72">
        <f aca="true" t="shared" si="23" ref="N310:N315">M310/(L310)/F310%</f>
        <v>1.923076923076923</v>
      </c>
    </row>
    <row r="311" spans="1:14" ht="15" customHeight="1">
      <c r="A311" s="68">
        <v>8</v>
      </c>
      <c r="B311" s="69">
        <v>43263</v>
      </c>
      <c r="C311" s="68" t="s">
        <v>23</v>
      </c>
      <c r="D311" s="51" t="s">
        <v>21</v>
      </c>
      <c r="E311" s="51" t="s">
        <v>126</v>
      </c>
      <c r="F311" s="70">
        <v>88.5</v>
      </c>
      <c r="G311" s="68">
        <v>86.5</v>
      </c>
      <c r="H311" s="70">
        <v>89.5</v>
      </c>
      <c r="I311" s="70">
        <v>90.5</v>
      </c>
      <c r="J311" s="70">
        <v>91.5</v>
      </c>
      <c r="K311" s="74">
        <v>89.5</v>
      </c>
      <c r="L311" s="68">
        <v>12000</v>
      </c>
      <c r="M311" s="71">
        <f t="shared" si="22"/>
        <v>12000</v>
      </c>
      <c r="N311" s="72">
        <f t="shared" si="23"/>
        <v>1.1299435028248588</v>
      </c>
    </row>
    <row r="312" spans="1:14" ht="15" customHeight="1">
      <c r="A312" s="68">
        <v>9</v>
      </c>
      <c r="B312" s="69">
        <v>43258</v>
      </c>
      <c r="C312" s="68" t="s">
        <v>23</v>
      </c>
      <c r="D312" s="51" t="s">
        <v>21</v>
      </c>
      <c r="E312" s="51" t="s">
        <v>107</v>
      </c>
      <c r="F312" s="70">
        <v>60.5</v>
      </c>
      <c r="G312" s="68">
        <v>58.5</v>
      </c>
      <c r="H312" s="70">
        <v>61.5</v>
      </c>
      <c r="I312" s="70">
        <v>62.5</v>
      </c>
      <c r="J312" s="70">
        <v>63.5</v>
      </c>
      <c r="K312" s="74">
        <v>61.5</v>
      </c>
      <c r="L312" s="68">
        <v>10000</v>
      </c>
      <c r="M312" s="71">
        <f t="shared" si="22"/>
        <v>10000</v>
      </c>
      <c r="N312" s="72">
        <f t="shared" si="23"/>
        <v>1.6528925619834711</v>
      </c>
    </row>
    <row r="313" spans="1:14" ht="15" customHeight="1">
      <c r="A313" s="68">
        <v>10</v>
      </c>
      <c r="B313" s="69">
        <v>43257</v>
      </c>
      <c r="C313" s="68" t="s">
        <v>23</v>
      </c>
      <c r="D313" s="51" t="s">
        <v>21</v>
      </c>
      <c r="E313" s="51" t="s">
        <v>80</v>
      </c>
      <c r="F313" s="70">
        <v>583</v>
      </c>
      <c r="G313" s="68">
        <v>565</v>
      </c>
      <c r="H313" s="70">
        <v>593</v>
      </c>
      <c r="I313" s="70">
        <v>603</v>
      </c>
      <c r="J313" s="70">
        <v>613</v>
      </c>
      <c r="K313" s="74">
        <v>603</v>
      </c>
      <c r="L313" s="68">
        <v>1061</v>
      </c>
      <c r="M313" s="71">
        <f t="shared" si="22"/>
        <v>21220</v>
      </c>
      <c r="N313" s="72">
        <f t="shared" si="23"/>
        <v>3.4305317324185247</v>
      </c>
    </row>
    <row r="314" spans="1:14" ht="15" customHeight="1">
      <c r="A314" s="68">
        <v>11</v>
      </c>
      <c r="B314" s="69">
        <v>43256</v>
      </c>
      <c r="C314" s="68" t="s">
        <v>23</v>
      </c>
      <c r="D314" s="51" t="s">
        <v>21</v>
      </c>
      <c r="E314" s="51" t="s">
        <v>71</v>
      </c>
      <c r="F314" s="70">
        <v>145</v>
      </c>
      <c r="G314" s="68">
        <v>142</v>
      </c>
      <c r="H314" s="70">
        <v>146.5</v>
      </c>
      <c r="I314" s="70">
        <v>148</v>
      </c>
      <c r="J314" s="70">
        <v>149.5</v>
      </c>
      <c r="K314" s="74">
        <v>146.5</v>
      </c>
      <c r="L314" s="68">
        <v>7000</v>
      </c>
      <c r="M314" s="71">
        <f t="shared" si="22"/>
        <v>10500</v>
      </c>
      <c r="N314" s="72">
        <f t="shared" si="23"/>
        <v>1.0344827586206897</v>
      </c>
    </row>
    <row r="315" spans="1:14" ht="15" customHeight="1">
      <c r="A315" s="68">
        <v>12</v>
      </c>
      <c r="B315" s="69">
        <v>43255</v>
      </c>
      <c r="C315" s="68" t="s">
        <v>23</v>
      </c>
      <c r="D315" s="51" t="s">
        <v>21</v>
      </c>
      <c r="E315" s="51" t="s">
        <v>126</v>
      </c>
      <c r="F315" s="70">
        <v>75</v>
      </c>
      <c r="G315" s="68">
        <v>73</v>
      </c>
      <c r="H315" s="70">
        <v>76</v>
      </c>
      <c r="I315" s="70">
        <v>77</v>
      </c>
      <c r="J315" s="70">
        <v>78</v>
      </c>
      <c r="K315" s="74">
        <v>76</v>
      </c>
      <c r="L315" s="68">
        <v>10000</v>
      </c>
      <c r="M315" s="71">
        <f t="shared" si="22"/>
        <v>10000</v>
      </c>
      <c r="N315" s="72">
        <f t="shared" si="23"/>
        <v>1.3333333333333333</v>
      </c>
    </row>
    <row r="316" spans="1:14" ht="15" customHeight="1">
      <c r="A316" s="9" t="s">
        <v>25</v>
      </c>
      <c r="B316" s="10"/>
      <c r="C316" s="11"/>
      <c r="D316" s="12"/>
      <c r="E316" s="13"/>
      <c r="F316" s="13"/>
      <c r="G316" s="14"/>
      <c r="H316" s="15"/>
      <c r="I316" s="15"/>
      <c r="J316" s="15"/>
      <c r="K316" s="16"/>
      <c r="L316" s="17"/>
      <c r="M316" s="40"/>
      <c r="N316" s="67"/>
    </row>
    <row r="317" spans="1:12" ht="15" customHeight="1">
      <c r="A317" s="9" t="s">
        <v>26</v>
      </c>
      <c r="B317" s="19"/>
      <c r="C317" s="11"/>
      <c r="D317" s="12"/>
      <c r="E317" s="13"/>
      <c r="F317" s="13"/>
      <c r="G317" s="14"/>
      <c r="H317" s="13"/>
      <c r="I317" s="13"/>
      <c r="J317" s="13"/>
      <c r="K317" s="16"/>
      <c r="L317" s="17"/>
    </row>
    <row r="318" spans="1:14" ht="15" customHeight="1">
      <c r="A318" s="9" t="s">
        <v>26</v>
      </c>
      <c r="B318" s="19"/>
      <c r="C318" s="20"/>
      <c r="D318" s="21"/>
      <c r="E318" s="22"/>
      <c r="F318" s="22"/>
      <c r="G318" s="23"/>
      <c r="H318" s="22"/>
      <c r="I318" s="22"/>
      <c r="J318" s="22"/>
      <c r="K318" s="22"/>
      <c r="L318" s="17"/>
      <c r="M318" s="17"/>
      <c r="N318" s="17"/>
    </row>
    <row r="319" spans="1:14" ht="15" customHeight="1" thickBot="1">
      <c r="A319" s="24"/>
      <c r="B319" s="19"/>
      <c r="C319" s="22"/>
      <c r="D319" s="22"/>
      <c r="E319" s="22"/>
      <c r="F319" s="25"/>
      <c r="G319" s="26"/>
      <c r="H319" s="27" t="s">
        <v>27</v>
      </c>
      <c r="I319" s="27"/>
      <c r="J319" s="28"/>
      <c r="K319" s="28"/>
      <c r="L319" s="17"/>
      <c r="M319" s="63" t="s">
        <v>72</v>
      </c>
      <c r="N319" s="64" t="s">
        <v>68</v>
      </c>
    </row>
    <row r="320" spans="1:12" ht="15" customHeight="1">
      <c r="A320" s="24"/>
      <c r="B320" s="19"/>
      <c r="C320" s="160" t="s">
        <v>28</v>
      </c>
      <c r="D320" s="160"/>
      <c r="E320" s="29">
        <v>12</v>
      </c>
      <c r="F320" s="30">
        <f>F321+F322+F323+F324+F325+F326</f>
        <v>99.99999999999999</v>
      </c>
      <c r="G320" s="31">
        <v>12</v>
      </c>
      <c r="H320" s="32">
        <f>G321/G320%</f>
        <v>33.333333333333336</v>
      </c>
      <c r="I320" s="32"/>
      <c r="J320" s="32"/>
      <c r="L320" s="17"/>
    </row>
    <row r="321" spans="1:14" ht="15" customHeight="1">
      <c r="A321" s="24"/>
      <c r="B321" s="19"/>
      <c r="C321" s="172" t="s">
        <v>29</v>
      </c>
      <c r="D321" s="172"/>
      <c r="E321" s="33">
        <v>8</v>
      </c>
      <c r="F321" s="34">
        <f>(E321/E320)*100</f>
        <v>66.66666666666666</v>
      </c>
      <c r="G321" s="31">
        <v>4</v>
      </c>
      <c r="H321" s="28"/>
      <c r="I321" s="28"/>
      <c r="J321" s="22"/>
      <c r="K321" s="28"/>
      <c r="M321" s="22"/>
      <c r="N321" s="22"/>
    </row>
    <row r="322" spans="1:14" ht="15" customHeight="1">
      <c r="A322" s="35"/>
      <c r="B322" s="19"/>
      <c r="C322" s="172" t="s">
        <v>31</v>
      </c>
      <c r="D322" s="172"/>
      <c r="E322" s="33">
        <v>0</v>
      </c>
      <c r="F322" s="34">
        <f>(E322/E320)*100</f>
        <v>0</v>
      </c>
      <c r="G322" s="36"/>
      <c r="H322" s="31"/>
      <c r="I322" s="31"/>
      <c r="J322" s="22"/>
      <c r="K322" s="28"/>
      <c r="L322" s="17"/>
      <c r="M322" s="20"/>
      <c r="N322" s="20"/>
    </row>
    <row r="323" spans="1:14" ht="15" customHeight="1">
      <c r="A323" s="35"/>
      <c r="B323" s="19"/>
      <c r="C323" s="172" t="s">
        <v>32</v>
      </c>
      <c r="D323" s="172"/>
      <c r="E323" s="33">
        <v>0</v>
      </c>
      <c r="F323" s="34">
        <f>(E323/E320)*100</f>
        <v>0</v>
      </c>
      <c r="G323" s="36"/>
      <c r="H323" s="31"/>
      <c r="I323" s="31"/>
      <c r="J323" s="22"/>
      <c r="K323" s="28"/>
      <c r="L323" s="17"/>
      <c r="M323" s="17"/>
      <c r="N323" s="17"/>
    </row>
    <row r="324" spans="1:13" ht="15" customHeight="1">
      <c r="A324" s="35"/>
      <c r="B324" s="19"/>
      <c r="C324" s="172" t="s">
        <v>33</v>
      </c>
      <c r="D324" s="172"/>
      <c r="E324" s="33">
        <v>4</v>
      </c>
      <c r="F324" s="34">
        <f>(E324/E320)*100</f>
        <v>33.33333333333333</v>
      </c>
      <c r="G324" s="36"/>
      <c r="H324" s="22" t="s">
        <v>34</v>
      </c>
      <c r="I324" s="22"/>
      <c r="J324" s="37"/>
      <c r="K324" s="28"/>
      <c r="L324" s="17"/>
      <c r="M324" s="17"/>
    </row>
    <row r="325" spans="1:14" ht="15" customHeight="1">
      <c r="A325" s="35"/>
      <c r="B325" s="19"/>
      <c r="C325" s="172" t="s">
        <v>35</v>
      </c>
      <c r="D325" s="172"/>
      <c r="E325" s="33">
        <v>0</v>
      </c>
      <c r="F325" s="34">
        <v>0</v>
      </c>
      <c r="G325" s="36"/>
      <c r="H325" s="22"/>
      <c r="I325" s="22"/>
      <c r="J325" s="37"/>
      <c r="K325" s="28"/>
      <c r="L325" s="17"/>
      <c r="M325" s="17"/>
      <c r="N325" s="17"/>
    </row>
    <row r="326" spans="1:14" ht="15" customHeight="1" thickBot="1">
      <c r="A326" s="35"/>
      <c r="B326" s="19"/>
      <c r="C326" s="171" t="s">
        <v>36</v>
      </c>
      <c r="D326" s="171"/>
      <c r="E326" s="38"/>
      <c r="F326" s="39">
        <f>(E326/E320)*100</f>
        <v>0</v>
      </c>
      <c r="G326" s="36"/>
      <c r="H326" s="22"/>
      <c r="I326" s="22"/>
      <c r="M326" s="17"/>
      <c r="N326" s="17"/>
    </row>
    <row r="327" spans="1:14" ht="15" customHeight="1">
      <c r="A327" s="41" t="s">
        <v>37</v>
      </c>
      <c r="B327" s="10"/>
      <c r="C327" s="11"/>
      <c r="D327" s="11"/>
      <c r="E327" s="13"/>
      <c r="F327" s="13"/>
      <c r="G327" s="42"/>
      <c r="H327" s="43"/>
      <c r="I327" s="43"/>
      <c r="J327" s="43"/>
      <c r="K327" s="13"/>
      <c r="L327" s="17"/>
      <c r="M327" s="40"/>
      <c r="N327" s="40"/>
    </row>
    <row r="328" spans="1:14" ht="15" customHeight="1">
      <c r="A328" s="12" t="s">
        <v>38</v>
      </c>
      <c r="B328" s="10"/>
      <c r="C328" s="44"/>
      <c r="D328" s="45"/>
      <c r="E328" s="46"/>
      <c r="F328" s="43"/>
      <c r="G328" s="42"/>
      <c r="H328" s="43"/>
      <c r="I328" s="43"/>
      <c r="J328" s="43"/>
      <c r="K328" s="13"/>
      <c r="L328" s="17"/>
      <c r="M328" s="24"/>
      <c r="N328" s="24"/>
    </row>
    <row r="329" spans="1:14" ht="15" customHeight="1">
      <c r="A329" s="12" t="s">
        <v>39</v>
      </c>
      <c r="B329" s="10"/>
      <c r="C329" s="11"/>
      <c r="D329" s="45"/>
      <c r="E329" s="46"/>
      <c r="F329" s="43"/>
      <c r="G329" s="42"/>
      <c r="H329" s="47"/>
      <c r="I329" s="47"/>
      <c r="J329" s="47"/>
      <c r="K329" s="13"/>
      <c r="L329" s="17"/>
      <c r="M329" s="17"/>
      <c r="N329" s="17"/>
    </row>
    <row r="330" spans="1:14" ht="15" customHeight="1">
      <c r="A330" s="12" t="s">
        <v>40</v>
      </c>
      <c r="B330" s="44"/>
      <c r="C330" s="11"/>
      <c r="D330" s="45"/>
      <c r="E330" s="46"/>
      <c r="F330" s="43"/>
      <c r="G330" s="48"/>
      <c r="H330" s="47"/>
      <c r="I330" s="47"/>
      <c r="J330" s="47"/>
      <c r="K330" s="13"/>
      <c r="L330" s="17"/>
      <c r="M330" s="17"/>
      <c r="N330" s="17"/>
    </row>
    <row r="331" spans="1:14" ht="15" customHeight="1">
      <c r="A331" s="12" t="s">
        <v>41</v>
      </c>
      <c r="B331" s="35"/>
      <c r="C331" s="11"/>
      <c r="D331" s="49"/>
      <c r="E331" s="43"/>
      <c r="F331" s="43"/>
      <c r="G331" s="48"/>
      <c r="H331" s="47"/>
      <c r="I331" s="47"/>
      <c r="J331" s="47"/>
      <c r="K331" s="43"/>
      <c r="L331" s="17"/>
      <c r="M331" s="17"/>
      <c r="N331" s="17"/>
    </row>
    <row r="332" ht="15" customHeight="1" thickBot="1"/>
    <row r="333" spans="1:14" ht="15" customHeight="1" thickBot="1">
      <c r="A333" s="165" t="s">
        <v>0</v>
      </c>
      <c r="B333" s="165"/>
      <c r="C333" s="165"/>
      <c r="D333" s="165"/>
      <c r="E333" s="165"/>
      <c r="F333" s="165"/>
      <c r="G333" s="165"/>
      <c r="H333" s="165"/>
      <c r="I333" s="165"/>
      <c r="J333" s="165"/>
      <c r="K333" s="165"/>
      <c r="L333" s="165"/>
      <c r="M333" s="165"/>
      <c r="N333" s="165"/>
    </row>
    <row r="334" spans="1:14" ht="15" customHeight="1" thickBot="1">
      <c r="A334" s="165"/>
      <c r="B334" s="165"/>
      <c r="C334" s="165"/>
      <c r="D334" s="165"/>
      <c r="E334" s="165"/>
      <c r="F334" s="165"/>
      <c r="G334" s="165"/>
      <c r="H334" s="165"/>
      <c r="I334" s="165"/>
      <c r="J334" s="165"/>
      <c r="K334" s="165"/>
      <c r="L334" s="165"/>
      <c r="M334" s="165"/>
      <c r="N334" s="165"/>
    </row>
    <row r="335" spans="1:14" ht="15" customHeight="1">
      <c r="A335" s="165"/>
      <c r="B335" s="165"/>
      <c r="C335" s="165"/>
      <c r="D335" s="165"/>
      <c r="E335" s="165"/>
      <c r="F335" s="165"/>
      <c r="G335" s="165"/>
      <c r="H335" s="165"/>
      <c r="I335" s="165"/>
      <c r="J335" s="165"/>
      <c r="K335" s="165"/>
      <c r="L335" s="165"/>
      <c r="M335" s="165"/>
      <c r="N335" s="165"/>
    </row>
    <row r="336" spans="1:14" ht="15" customHeight="1">
      <c r="A336" s="166" t="s">
        <v>1</v>
      </c>
      <c r="B336" s="166"/>
      <c r="C336" s="166"/>
      <c r="D336" s="166"/>
      <c r="E336" s="166"/>
      <c r="F336" s="166"/>
      <c r="G336" s="166"/>
      <c r="H336" s="166"/>
      <c r="I336" s="166"/>
      <c r="J336" s="166"/>
      <c r="K336" s="166"/>
      <c r="L336" s="166"/>
      <c r="M336" s="166"/>
      <c r="N336" s="166"/>
    </row>
    <row r="337" spans="1:14" ht="15" customHeight="1">
      <c r="A337" s="166" t="s">
        <v>2</v>
      </c>
      <c r="B337" s="166"/>
      <c r="C337" s="166"/>
      <c r="D337" s="166"/>
      <c r="E337" s="166"/>
      <c r="F337" s="166"/>
      <c r="G337" s="166"/>
      <c r="H337" s="166"/>
      <c r="I337" s="166"/>
      <c r="J337" s="166"/>
      <c r="K337" s="166"/>
      <c r="L337" s="166"/>
      <c r="M337" s="166"/>
      <c r="N337" s="166"/>
    </row>
    <row r="338" spans="1:14" ht="15" customHeight="1" thickBot="1">
      <c r="A338" s="167" t="s">
        <v>3</v>
      </c>
      <c r="B338" s="167"/>
      <c r="C338" s="167"/>
      <c r="D338" s="167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</row>
    <row r="339" spans="1:14" ht="15" customHeight="1">
      <c r="A339" s="168" t="s">
        <v>117</v>
      </c>
      <c r="B339" s="168"/>
      <c r="C339" s="168"/>
      <c r="D339" s="168"/>
      <c r="E339" s="168"/>
      <c r="F339" s="168"/>
      <c r="G339" s="168"/>
      <c r="H339" s="168"/>
      <c r="I339" s="168"/>
      <c r="J339" s="168"/>
      <c r="K339" s="168"/>
      <c r="L339" s="168"/>
      <c r="M339" s="168"/>
      <c r="N339" s="168"/>
    </row>
    <row r="340" spans="1:14" ht="15" customHeight="1">
      <c r="A340" s="168" t="s">
        <v>5</v>
      </c>
      <c r="B340" s="168"/>
      <c r="C340" s="168"/>
      <c r="D340" s="168"/>
      <c r="E340" s="168"/>
      <c r="F340" s="168"/>
      <c r="G340" s="168"/>
      <c r="H340" s="168"/>
      <c r="I340" s="168"/>
      <c r="J340" s="168"/>
      <c r="K340" s="168"/>
      <c r="L340" s="168"/>
      <c r="M340" s="168"/>
      <c r="N340" s="168"/>
    </row>
    <row r="341" spans="1:14" ht="15" customHeight="1">
      <c r="A341" s="162" t="s">
        <v>6</v>
      </c>
      <c r="B341" s="159" t="s">
        <v>7</v>
      </c>
      <c r="C341" s="159" t="s">
        <v>8</v>
      </c>
      <c r="D341" s="162" t="s">
        <v>9</v>
      </c>
      <c r="E341" s="159" t="s">
        <v>10</v>
      </c>
      <c r="F341" s="159" t="s">
        <v>11</v>
      </c>
      <c r="G341" s="159" t="s">
        <v>12</v>
      </c>
      <c r="H341" s="159" t="s">
        <v>13</v>
      </c>
      <c r="I341" s="159" t="s">
        <v>14</v>
      </c>
      <c r="J341" s="159" t="s">
        <v>15</v>
      </c>
      <c r="K341" s="161" t="s">
        <v>16</v>
      </c>
      <c r="L341" s="159" t="s">
        <v>17</v>
      </c>
      <c r="M341" s="159" t="s">
        <v>18</v>
      </c>
      <c r="N341" s="159" t="s">
        <v>19</v>
      </c>
    </row>
    <row r="342" spans="1:14" ht="15" customHeight="1">
      <c r="A342" s="180"/>
      <c r="B342" s="163"/>
      <c r="C342" s="163"/>
      <c r="D342" s="180"/>
      <c r="E342" s="163"/>
      <c r="F342" s="163"/>
      <c r="G342" s="163"/>
      <c r="H342" s="163"/>
      <c r="I342" s="163"/>
      <c r="J342" s="163"/>
      <c r="K342" s="178"/>
      <c r="L342" s="163"/>
      <c r="M342" s="163"/>
      <c r="N342" s="163"/>
    </row>
    <row r="343" spans="1:14" ht="15" customHeight="1">
      <c r="A343" s="68">
        <v>1</v>
      </c>
      <c r="B343" s="69">
        <v>43251</v>
      </c>
      <c r="C343" s="68" t="s">
        <v>23</v>
      </c>
      <c r="D343" s="51" t="s">
        <v>21</v>
      </c>
      <c r="E343" s="51" t="s">
        <v>52</v>
      </c>
      <c r="F343" s="70">
        <v>344</v>
      </c>
      <c r="G343" s="68">
        <v>335</v>
      </c>
      <c r="H343" s="70">
        <v>349</v>
      </c>
      <c r="I343" s="70">
        <v>354</v>
      </c>
      <c r="J343" s="70">
        <v>359</v>
      </c>
      <c r="K343" s="74">
        <v>349</v>
      </c>
      <c r="L343" s="68">
        <v>1750</v>
      </c>
      <c r="M343" s="71">
        <f aca="true" t="shared" si="24" ref="M343:M351">IF(D343="BUY",(K343-F343)*(L343),(F343-K343)*(L343))</f>
        <v>8750</v>
      </c>
      <c r="N343" s="72">
        <f aca="true" t="shared" si="25" ref="N343:N351">M343/(L343)/F343%</f>
        <v>1.4534883720930232</v>
      </c>
    </row>
    <row r="344" spans="1:14" ht="15" customHeight="1">
      <c r="A344" s="68">
        <v>2</v>
      </c>
      <c r="B344" s="69">
        <v>43250</v>
      </c>
      <c r="C344" s="68" t="s">
        <v>23</v>
      </c>
      <c r="D344" s="51" t="s">
        <v>21</v>
      </c>
      <c r="E344" s="51" t="s">
        <v>75</v>
      </c>
      <c r="F344" s="70">
        <v>134</v>
      </c>
      <c r="G344" s="68">
        <v>129</v>
      </c>
      <c r="H344" s="70">
        <v>137</v>
      </c>
      <c r="I344" s="70">
        <v>140</v>
      </c>
      <c r="J344" s="70">
        <v>143</v>
      </c>
      <c r="K344" s="74">
        <v>130</v>
      </c>
      <c r="L344" s="68">
        <v>3500</v>
      </c>
      <c r="M344" s="71">
        <f t="shared" si="24"/>
        <v>-14000</v>
      </c>
      <c r="N344" s="72">
        <f t="shared" si="25"/>
        <v>-2.9850746268656714</v>
      </c>
    </row>
    <row r="345" spans="1:14" ht="15" customHeight="1">
      <c r="A345" s="68">
        <v>3</v>
      </c>
      <c r="B345" s="69">
        <v>43248</v>
      </c>
      <c r="C345" s="68" t="s">
        <v>23</v>
      </c>
      <c r="D345" s="51" t="s">
        <v>21</v>
      </c>
      <c r="E345" s="51" t="s">
        <v>124</v>
      </c>
      <c r="F345" s="70">
        <v>500</v>
      </c>
      <c r="G345" s="68">
        <v>485</v>
      </c>
      <c r="H345" s="70">
        <v>510</v>
      </c>
      <c r="I345" s="70">
        <v>520</v>
      </c>
      <c r="J345" s="70">
        <v>530</v>
      </c>
      <c r="K345" s="74">
        <v>485</v>
      </c>
      <c r="L345" s="68">
        <v>1100</v>
      </c>
      <c r="M345" s="71">
        <f t="shared" si="24"/>
        <v>-16500</v>
      </c>
      <c r="N345" s="72">
        <f t="shared" si="25"/>
        <v>-3</v>
      </c>
    </row>
    <row r="346" spans="1:14" ht="15" customHeight="1">
      <c r="A346" s="68">
        <v>4</v>
      </c>
      <c r="B346" s="69">
        <v>43248</v>
      </c>
      <c r="C346" s="68" t="s">
        <v>23</v>
      </c>
      <c r="D346" s="51" t="s">
        <v>21</v>
      </c>
      <c r="E346" s="51" t="s">
        <v>24</v>
      </c>
      <c r="F346" s="70">
        <v>88.5</v>
      </c>
      <c r="G346" s="68">
        <v>83</v>
      </c>
      <c r="H346" s="70">
        <v>92</v>
      </c>
      <c r="I346" s="70">
        <v>95</v>
      </c>
      <c r="J346" s="70">
        <v>98</v>
      </c>
      <c r="K346" s="74">
        <v>83</v>
      </c>
      <c r="L346" s="68">
        <v>3500</v>
      </c>
      <c r="M346" s="71">
        <f t="shared" si="24"/>
        <v>-19250</v>
      </c>
      <c r="N346" s="72">
        <f t="shared" si="25"/>
        <v>-6.214689265536723</v>
      </c>
    </row>
    <row r="347" spans="1:14" ht="15" customHeight="1">
      <c r="A347" s="68">
        <v>5</v>
      </c>
      <c r="B347" s="69">
        <v>43245</v>
      </c>
      <c r="C347" s="68" t="s">
        <v>23</v>
      </c>
      <c r="D347" s="51" t="s">
        <v>21</v>
      </c>
      <c r="E347" s="51" t="s">
        <v>123</v>
      </c>
      <c r="F347" s="70">
        <v>391</v>
      </c>
      <c r="G347" s="68">
        <v>375</v>
      </c>
      <c r="H347" s="70">
        <v>401</v>
      </c>
      <c r="I347" s="70">
        <v>411</v>
      </c>
      <c r="J347" s="70">
        <v>421</v>
      </c>
      <c r="K347" s="74">
        <v>401</v>
      </c>
      <c r="L347" s="68">
        <v>750</v>
      </c>
      <c r="M347" s="71">
        <f t="shared" si="24"/>
        <v>7500</v>
      </c>
      <c r="N347" s="72">
        <f t="shared" si="25"/>
        <v>2.557544757033248</v>
      </c>
    </row>
    <row r="348" spans="1:14" ht="15" customHeight="1">
      <c r="A348" s="68">
        <v>6</v>
      </c>
      <c r="B348" s="69">
        <v>43244</v>
      </c>
      <c r="C348" s="68" t="s">
        <v>23</v>
      </c>
      <c r="D348" s="51" t="s">
        <v>21</v>
      </c>
      <c r="E348" s="51" t="s">
        <v>92</v>
      </c>
      <c r="F348" s="70">
        <v>266.5</v>
      </c>
      <c r="G348" s="68">
        <v>261</v>
      </c>
      <c r="H348" s="70">
        <v>269</v>
      </c>
      <c r="I348" s="70">
        <v>272</v>
      </c>
      <c r="J348" s="70">
        <v>275</v>
      </c>
      <c r="K348" s="74">
        <v>269</v>
      </c>
      <c r="L348" s="68">
        <v>3000</v>
      </c>
      <c r="M348" s="71">
        <f t="shared" si="24"/>
        <v>7500</v>
      </c>
      <c r="N348" s="72">
        <f t="shared" si="25"/>
        <v>0.9380863039399625</v>
      </c>
    </row>
    <row r="349" spans="1:14" ht="15" customHeight="1">
      <c r="A349" s="68">
        <v>7</v>
      </c>
      <c r="B349" s="69">
        <v>43243</v>
      </c>
      <c r="C349" s="68" t="s">
        <v>23</v>
      </c>
      <c r="D349" s="51" t="s">
        <v>21</v>
      </c>
      <c r="E349" s="51" t="s">
        <v>107</v>
      </c>
      <c r="F349" s="70">
        <v>68</v>
      </c>
      <c r="G349" s="68">
        <v>66</v>
      </c>
      <c r="H349" s="70">
        <v>69</v>
      </c>
      <c r="I349" s="70">
        <v>70</v>
      </c>
      <c r="J349" s="70">
        <v>71</v>
      </c>
      <c r="K349" s="74">
        <v>66</v>
      </c>
      <c r="L349" s="68">
        <v>10000</v>
      </c>
      <c r="M349" s="71">
        <f t="shared" si="24"/>
        <v>-20000</v>
      </c>
      <c r="N349" s="72">
        <f t="shared" si="25"/>
        <v>-2.941176470588235</v>
      </c>
    </row>
    <row r="350" spans="1:14" ht="15" customHeight="1">
      <c r="A350" s="68">
        <v>8</v>
      </c>
      <c r="B350" s="69">
        <v>43242</v>
      </c>
      <c r="C350" s="68" t="s">
        <v>23</v>
      </c>
      <c r="D350" s="51" t="s">
        <v>21</v>
      </c>
      <c r="E350" s="51" t="s">
        <v>71</v>
      </c>
      <c r="F350" s="70">
        <v>139</v>
      </c>
      <c r="G350" s="68">
        <v>136</v>
      </c>
      <c r="H350" s="70">
        <v>140.5</v>
      </c>
      <c r="I350" s="70">
        <v>142</v>
      </c>
      <c r="J350" s="70">
        <v>143.5</v>
      </c>
      <c r="K350" s="74">
        <v>143.5</v>
      </c>
      <c r="L350" s="68">
        <v>7000</v>
      </c>
      <c r="M350" s="71">
        <f t="shared" si="24"/>
        <v>31500</v>
      </c>
      <c r="N350" s="72">
        <f t="shared" si="25"/>
        <v>3.2374100719424463</v>
      </c>
    </row>
    <row r="351" spans="1:14" ht="15" customHeight="1">
      <c r="A351" s="68">
        <v>9</v>
      </c>
      <c r="B351" s="69">
        <v>43241</v>
      </c>
      <c r="C351" s="68" t="s">
        <v>23</v>
      </c>
      <c r="D351" s="51" t="s">
        <v>21</v>
      </c>
      <c r="E351" s="51" t="s">
        <v>122</v>
      </c>
      <c r="F351" s="70">
        <v>1170</v>
      </c>
      <c r="G351" s="68">
        <v>1152</v>
      </c>
      <c r="H351" s="70">
        <v>1180</v>
      </c>
      <c r="I351" s="70">
        <v>1190</v>
      </c>
      <c r="J351" s="70">
        <v>1200</v>
      </c>
      <c r="K351" s="74">
        <v>1200</v>
      </c>
      <c r="L351" s="68">
        <v>800</v>
      </c>
      <c r="M351" s="71">
        <f t="shared" si="24"/>
        <v>24000</v>
      </c>
      <c r="N351" s="72">
        <f t="shared" si="25"/>
        <v>2.5641025641025643</v>
      </c>
    </row>
    <row r="352" spans="1:14" ht="15" customHeight="1">
      <c r="A352" s="68">
        <v>10</v>
      </c>
      <c r="B352" s="69">
        <v>43237</v>
      </c>
      <c r="C352" s="68" t="s">
        <v>23</v>
      </c>
      <c r="D352" s="51" t="s">
        <v>21</v>
      </c>
      <c r="E352" s="51" t="s">
        <v>120</v>
      </c>
      <c r="F352" s="70">
        <v>225</v>
      </c>
      <c r="G352" s="68">
        <v>219</v>
      </c>
      <c r="H352" s="70">
        <v>228</v>
      </c>
      <c r="I352" s="70">
        <v>231</v>
      </c>
      <c r="J352" s="70">
        <v>234</v>
      </c>
      <c r="K352" s="74">
        <v>219</v>
      </c>
      <c r="L352" s="68">
        <v>3000</v>
      </c>
      <c r="M352" s="71">
        <f aca="true" t="shared" si="26" ref="M352:M358">IF(D352="BUY",(K352-F352)*(L352),(F352-K352)*(L352))</f>
        <v>-18000</v>
      </c>
      <c r="N352" s="72">
        <f aca="true" t="shared" si="27" ref="N352:N358">M352/(L352)/F352%</f>
        <v>-2.6666666666666665</v>
      </c>
    </row>
    <row r="353" spans="1:14" ht="15" customHeight="1">
      <c r="A353" s="68">
        <v>11</v>
      </c>
      <c r="B353" s="69">
        <v>43237</v>
      </c>
      <c r="C353" s="68" t="s">
        <v>23</v>
      </c>
      <c r="D353" s="51" t="s">
        <v>21</v>
      </c>
      <c r="E353" s="51" t="s">
        <v>121</v>
      </c>
      <c r="F353" s="70">
        <v>2050</v>
      </c>
      <c r="G353" s="68">
        <v>2015</v>
      </c>
      <c r="H353" s="70">
        <v>2070</v>
      </c>
      <c r="I353" s="70">
        <v>2090</v>
      </c>
      <c r="J353" s="70">
        <v>2110</v>
      </c>
      <c r="K353" s="74">
        <v>2090</v>
      </c>
      <c r="L353" s="68">
        <v>500</v>
      </c>
      <c r="M353" s="71">
        <f t="shared" si="26"/>
        <v>20000</v>
      </c>
      <c r="N353" s="72">
        <f t="shared" si="27"/>
        <v>1.951219512195122</v>
      </c>
    </row>
    <row r="354" spans="1:14" ht="15" customHeight="1">
      <c r="A354" s="68">
        <v>12</v>
      </c>
      <c r="B354" s="69">
        <v>43236</v>
      </c>
      <c r="C354" s="68" t="s">
        <v>23</v>
      </c>
      <c r="D354" s="51" t="s">
        <v>21</v>
      </c>
      <c r="E354" s="51" t="s">
        <v>92</v>
      </c>
      <c r="F354" s="70">
        <v>445</v>
      </c>
      <c r="G354" s="68">
        <v>438</v>
      </c>
      <c r="H354" s="70">
        <v>449</v>
      </c>
      <c r="I354" s="70">
        <v>453</v>
      </c>
      <c r="J354" s="70">
        <v>457</v>
      </c>
      <c r="K354" s="74">
        <v>457</v>
      </c>
      <c r="L354" s="68">
        <v>3000</v>
      </c>
      <c r="M354" s="71">
        <f t="shared" si="26"/>
        <v>36000</v>
      </c>
      <c r="N354" s="72">
        <f t="shared" si="27"/>
        <v>2.696629213483146</v>
      </c>
    </row>
    <row r="355" spans="1:14" ht="15" customHeight="1">
      <c r="A355" s="68">
        <v>13</v>
      </c>
      <c r="B355" s="69">
        <v>43227</v>
      </c>
      <c r="C355" s="68" t="s">
        <v>23</v>
      </c>
      <c r="D355" s="51" t="s">
        <v>21</v>
      </c>
      <c r="E355" s="51" t="s">
        <v>119</v>
      </c>
      <c r="F355" s="70">
        <v>345</v>
      </c>
      <c r="G355" s="68">
        <v>338</v>
      </c>
      <c r="H355" s="70">
        <v>349</v>
      </c>
      <c r="I355" s="70">
        <v>353</v>
      </c>
      <c r="J355" s="70">
        <v>357</v>
      </c>
      <c r="K355" s="74">
        <v>349</v>
      </c>
      <c r="L355" s="68">
        <v>2667</v>
      </c>
      <c r="M355" s="71">
        <f t="shared" si="26"/>
        <v>10668</v>
      </c>
      <c r="N355" s="72">
        <f t="shared" si="27"/>
        <v>1.1594202898550725</v>
      </c>
    </row>
    <row r="356" spans="1:14" ht="15" customHeight="1">
      <c r="A356" s="68">
        <v>14</v>
      </c>
      <c r="B356" s="69">
        <v>43223</v>
      </c>
      <c r="C356" s="68" t="s">
        <v>23</v>
      </c>
      <c r="D356" s="51" t="s">
        <v>21</v>
      </c>
      <c r="E356" s="51" t="s">
        <v>57</v>
      </c>
      <c r="F356" s="70">
        <v>650</v>
      </c>
      <c r="G356" s="68">
        <v>639</v>
      </c>
      <c r="H356" s="70">
        <v>656</v>
      </c>
      <c r="I356" s="70">
        <v>662</v>
      </c>
      <c r="J356" s="70">
        <v>668</v>
      </c>
      <c r="K356" s="74">
        <v>656</v>
      </c>
      <c r="L356" s="68">
        <v>1500</v>
      </c>
      <c r="M356" s="71">
        <f t="shared" si="26"/>
        <v>9000</v>
      </c>
      <c r="N356" s="72">
        <f t="shared" si="27"/>
        <v>0.9230769230769231</v>
      </c>
    </row>
    <row r="357" spans="1:14" ht="15" customHeight="1">
      <c r="A357" s="68">
        <v>15</v>
      </c>
      <c r="B357" s="69">
        <v>43222</v>
      </c>
      <c r="C357" s="68" t="s">
        <v>23</v>
      </c>
      <c r="D357" s="51" t="s">
        <v>53</v>
      </c>
      <c r="E357" s="51" t="s">
        <v>67</v>
      </c>
      <c r="F357" s="70">
        <v>8800</v>
      </c>
      <c r="G357" s="68">
        <v>8950</v>
      </c>
      <c r="H357" s="70">
        <v>8700</v>
      </c>
      <c r="I357" s="70">
        <v>8600</v>
      </c>
      <c r="J357" s="70">
        <v>8500</v>
      </c>
      <c r="K357" s="74">
        <v>8707</v>
      </c>
      <c r="L357" s="68">
        <v>75</v>
      </c>
      <c r="M357" s="71">
        <f t="shared" si="26"/>
        <v>6975</v>
      </c>
      <c r="N357" s="72">
        <f t="shared" si="27"/>
        <v>1.0568181818181819</v>
      </c>
    </row>
    <row r="358" spans="1:14" ht="15" customHeight="1">
      <c r="A358" s="68">
        <v>16</v>
      </c>
      <c r="B358" s="69">
        <v>43222</v>
      </c>
      <c r="C358" s="68" t="s">
        <v>23</v>
      </c>
      <c r="D358" s="68" t="s">
        <v>21</v>
      </c>
      <c r="E358" s="51" t="s">
        <v>118</v>
      </c>
      <c r="F358" s="70">
        <v>1285</v>
      </c>
      <c r="G358" s="68">
        <v>1268</v>
      </c>
      <c r="H358" s="70">
        <v>1295</v>
      </c>
      <c r="I358" s="70">
        <v>1305</v>
      </c>
      <c r="J358" s="70">
        <v>1315</v>
      </c>
      <c r="K358" s="70">
        <v>1268</v>
      </c>
      <c r="L358" s="68">
        <v>800</v>
      </c>
      <c r="M358" s="71">
        <f t="shared" si="26"/>
        <v>-13600</v>
      </c>
      <c r="N358" s="72">
        <f t="shared" si="27"/>
        <v>-1.3229571984435797</v>
      </c>
    </row>
    <row r="359" spans="1:14" ht="15" customHeight="1">
      <c r="A359" s="9" t="s">
        <v>25</v>
      </c>
      <c r="B359" s="10"/>
      <c r="C359" s="11"/>
      <c r="D359" s="12"/>
      <c r="E359" s="13"/>
      <c r="F359" s="13"/>
      <c r="G359" s="14"/>
      <c r="H359" s="15"/>
      <c r="I359" s="15"/>
      <c r="J359" s="15"/>
      <c r="K359" s="16"/>
      <c r="L359" s="17"/>
      <c r="M359" s="40"/>
      <c r="N359" s="67"/>
    </row>
    <row r="360" spans="1:12" ht="15" customHeight="1">
      <c r="A360" s="9" t="s">
        <v>26</v>
      </c>
      <c r="B360" s="19"/>
      <c r="C360" s="11"/>
      <c r="D360" s="12"/>
      <c r="E360" s="13"/>
      <c r="F360" s="13"/>
      <c r="G360" s="14"/>
      <c r="H360" s="13"/>
      <c r="I360" s="13"/>
      <c r="J360" s="13"/>
      <c r="K360" s="16"/>
      <c r="L360" s="17"/>
    </row>
    <row r="361" spans="1:14" ht="15" customHeight="1">
      <c r="A361" s="9" t="s">
        <v>26</v>
      </c>
      <c r="B361" s="19"/>
      <c r="C361" s="20"/>
      <c r="D361" s="21"/>
      <c r="E361" s="22"/>
      <c r="F361" s="22"/>
      <c r="G361" s="23"/>
      <c r="H361" s="22"/>
      <c r="I361" s="22"/>
      <c r="J361" s="22"/>
      <c r="K361" s="22"/>
      <c r="L361" s="17"/>
      <c r="M361" s="17"/>
      <c r="N361" s="17"/>
    </row>
    <row r="362" spans="1:14" ht="15" customHeight="1" thickBot="1">
      <c r="A362" s="24"/>
      <c r="B362" s="19"/>
      <c r="C362" s="22"/>
      <c r="D362" s="22"/>
      <c r="E362" s="22"/>
      <c r="F362" s="25"/>
      <c r="G362" s="26"/>
      <c r="H362" s="27" t="s">
        <v>27</v>
      </c>
      <c r="I362" s="27"/>
      <c r="J362" s="28"/>
      <c r="K362" s="28"/>
      <c r="L362" s="17"/>
      <c r="M362" s="63" t="s">
        <v>72</v>
      </c>
      <c r="N362" s="64" t="s">
        <v>68</v>
      </c>
    </row>
    <row r="363" spans="1:12" ht="15" customHeight="1">
      <c r="A363" s="24"/>
      <c r="B363" s="19"/>
      <c r="C363" s="160" t="s">
        <v>28</v>
      </c>
      <c r="D363" s="160"/>
      <c r="E363" s="29">
        <v>16</v>
      </c>
      <c r="F363" s="30">
        <f>F364+F365+F366+F367+F368+F369</f>
        <v>100</v>
      </c>
      <c r="G363" s="31">
        <v>16</v>
      </c>
      <c r="H363" s="32">
        <f>G364/G363%</f>
        <v>62.5</v>
      </c>
      <c r="I363" s="32"/>
      <c r="J363" s="32"/>
      <c r="L363" s="17"/>
    </row>
    <row r="364" spans="1:14" ht="15" customHeight="1">
      <c r="A364" s="24"/>
      <c r="B364" s="19"/>
      <c r="C364" s="172" t="s">
        <v>29</v>
      </c>
      <c r="D364" s="172"/>
      <c r="E364" s="33">
        <v>10</v>
      </c>
      <c r="F364" s="34">
        <f>(E364/E363)*100</f>
        <v>62.5</v>
      </c>
      <c r="G364" s="31">
        <v>10</v>
      </c>
      <c r="H364" s="28"/>
      <c r="I364" s="28"/>
      <c r="J364" s="22"/>
      <c r="K364" s="28"/>
      <c r="M364" s="22"/>
      <c r="N364" s="22"/>
    </row>
    <row r="365" spans="1:14" ht="15" customHeight="1">
      <c r="A365" s="35"/>
      <c r="B365" s="19"/>
      <c r="C365" s="172" t="s">
        <v>31</v>
      </c>
      <c r="D365" s="172"/>
      <c r="E365" s="33">
        <v>0</v>
      </c>
      <c r="F365" s="34">
        <f>(E365/E363)*100</f>
        <v>0</v>
      </c>
      <c r="G365" s="36"/>
      <c r="H365" s="31"/>
      <c r="I365" s="31"/>
      <c r="J365" s="22"/>
      <c r="K365" s="28"/>
      <c r="L365" s="17"/>
      <c r="M365" s="20"/>
      <c r="N365" s="20"/>
    </row>
    <row r="366" spans="1:14" ht="15" customHeight="1">
      <c r="A366" s="35"/>
      <c r="B366" s="19"/>
      <c r="C366" s="172" t="s">
        <v>32</v>
      </c>
      <c r="D366" s="172"/>
      <c r="E366" s="33">
        <v>0</v>
      </c>
      <c r="F366" s="34">
        <f>(E366/E363)*100</f>
        <v>0</v>
      </c>
      <c r="G366" s="36"/>
      <c r="H366" s="31"/>
      <c r="I366" s="31"/>
      <c r="J366" s="22"/>
      <c r="K366" s="28"/>
      <c r="L366" s="17"/>
      <c r="M366" s="17"/>
      <c r="N366" s="17"/>
    </row>
    <row r="367" spans="1:14" ht="15" customHeight="1">
      <c r="A367" s="35"/>
      <c r="B367" s="19"/>
      <c r="C367" s="172" t="s">
        <v>33</v>
      </c>
      <c r="D367" s="172"/>
      <c r="E367" s="33">
        <v>6</v>
      </c>
      <c r="F367" s="34">
        <f>(E367/E363)*100</f>
        <v>37.5</v>
      </c>
      <c r="G367" s="36"/>
      <c r="H367" s="22" t="s">
        <v>34</v>
      </c>
      <c r="I367" s="22"/>
      <c r="J367" s="37"/>
      <c r="K367" s="28"/>
      <c r="L367" s="17"/>
      <c r="M367" s="17"/>
      <c r="N367" s="17"/>
    </row>
    <row r="368" spans="1:14" ht="15" customHeight="1">
      <c r="A368" s="35"/>
      <c r="B368" s="19"/>
      <c r="C368" s="172" t="s">
        <v>35</v>
      </c>
      <c r="D368" s="172"/>
      <c r="E368" s="33">
        <v>0</v>
      </c>
      <c r="F368" s="34">
        <v>0</v>
      </c>
      <c r="G368" s="36"/>
      <c r="H368" s="22"/>
      <c r="I368" s="22"/>
      <c r="J368" s="37"/>
      <c r="K368" s="28"/>
      <c r="L368" s="17"/>
      <c r="M368" s="17"/>
      <c r="N368" s="17"/>
    </row>
    <row r="369" spans="1:14" ht="15" customHeight="1" thickBot="1">
      <c r="A369" s="35"/>
      <c r="B369" s="19"/>
      <c r="C369" s="171" t="s">
        <v>36</v>
      </c>
      <c r="D369" s="171"/>
      <c r="E369" s="38"/>
      <c r="F369" s="39">
        <f>(E369/E363)*100</f>
        <v>0</v>
      </c>
      <c r="G369" s="36"/>
      <c r="H369" s="22"/>
      <c r="I369" s="22"/>
      <c r="M369" s="17"/>
      <c r="N369" s="17"/>
    </row>
    <row r="370" spans="1:14" ht="15" customHeight="1">
      <c r="A370" s="41" t="s">
        <v>37</v>
      </c>
      <c r="B370" s="10"/>
      <c r="C370" s="11"/>
      <c r="D370" s="11"/>
      <c r="E370" s="13"/>
      <c r="F370" s="13"/>
      <c r="G370" s="42"/>
      <c r="H370" s="43"/>
      <c r="I370" s="43"/>
      <c r="J370" s="43"/>
      <c r="K370" s="13"/>
      <c r="L370" s="17"/>
      <c r="M370" s="40"/>
      <c r="N370" s="40"/>
    </row>
    <row r="371" spans="1:14" ht="15" customHeight="1">
      <c r="A371" s="12" t="s">
        <v>38</v>
      </c>
      <c r="B371" s="10"/>
      <c r="C371" s="44"/>
      <c r="D371" s="45"/>
      <c r="E371" s="46"/>
      <c r="F371" s="43"/>
      <c r="G371" s="42"/>
      <c r="H371" s="43"/>
      <c r="I371" s="43"/>
      <c r="J371" s="43"/>
      <c r="K371" s="13"/>
      <c r="L371" s="17"/>
      <c r="M371" s="24"/>
      <c r="N371" s="24"/>
    </row>
    <row r="372" spans="1:14" ht="15" customHeight="1">
      <c r="A372" s="12" t="s">
        <v>39</v>
      </c>
      <c r="B372" s="10"/>
      <c r="C372" s="11"/>
      <c r="D372" s="45"/>
      <c r="E372" s="46"/>
      <c r="F372" s="43"/>
      <c r="G372" s="42"/>
      <c r="H372" s="47"/>
      <c r="I372" s="47"/>
      <c r="J372" s="47"/>
      <c r="K372" s="13"/>
      <c r="L372" s="17"/>
      <c r="M372" s="17"/>
      <c r="N372" s="17"/>
    </row>
    <row r="373" spans="1:14" ht="15" customHeight="1">
      <c r="A373" s="12" t="s">
        <v>40</v>
      </c>
      <c r="B373" s="44"/>
      <c r="C373" s="11"/>
      <c r="D373" s="45"/>
      <c r="E373" s="46"/>
      <c r="F373" s="43"/>
      <c r="G373" s="48"/>
      <c r="H373" s="47"/>
      <c r="I373" s="47"/>
      <c r="J373" s="47"/>
      <c r="K373" s="13"/>
      <c r="L373" s="17"/>
      <c r="M373" s="17"/>
      <c r="N373" s="17"/>
    </row>
    <row r="374" spans="1:14" ht="15" customHeight="1" thickBot="1">
      <c r="A374" s="12" t="s">
        <v>41</v>
      </c>
      <c r="B374" s="35"/>
      <c r="C374" s="11"/>
      <c r="D374" s="49"/>
      <c r="E374" s="43"/>
      <c r="F374" s="43"/>
      <c r="G374" s="48"/>
      <c r="H374" s="47"/>
      <c r="I374" s="47"/>
      <c r="J374" s="47"/>
      <c r="K374" s="43"/>
      <c r="L374" s="17"/>
      <c r="M374" s="17"/>
      <c r="N374" s="17"/>
    </row>
    <row r="375" spans="1:14" ht="15" customHeight="1" thickBot="1">
      <c r="A375" s="165" t="s">
        <v>0</v>
      </c>
      <c r="B375" s="165"/>
      <c r="C375" s="165"/>
      <c r="D375" s="165"/>
      <c r="E375" s="165"/>
      <c r="F375" s="165"/>
      <c r="G375" s="165"/>
      <c r="H375" s="165"/>
      <c r="I375" s="165"/>
      <c r="J375" s="165"/>
      <c r="K375" s="165"/>
      <c r="L375" s="165"/>
      <c r="M375" s="165"/>
      <c r="N375" s="165"/>
    </row>
    <row r="376" spans="1:14" ht="15" customHeight="1" thickBot="1">
      <c r="A376" s="165"/>
      <c r="B376" s="165"/>
      <c r="C376" s="165"/>
      <c r="D376" s="165"/>
      <c r="E376" s="165"/>
      <c r="F376" s="165"/>
      <c r="G376" s="165"/>
      <c r="H376" s="165"/>
      <c r="I376" s="165"/>
      <c r="J376" s="165"/>
      <c r="K376" s="165"/>
      <c r="L376" s="165"/>
      <c r="M376" s="165"/>
      <c r="N376" s="165"/>
    </row>
    <row r="377" spans="1:14" ht="15" customHeight="1">
      <c r="A377" s="165"/>
      <c r="B377" s="165"/>
      <c r="C377" s="165"/>
      <c r="D377" s="165"/>
      <c r="E377" s="165"/>
      <c r="F377" s="165"/>
      <c r="G377" s="165"/>
      <c r="H377" s="165"/>
      <c r="I377" s="165"/>
      <c r="J377" s="165"/>
      <c r="K377" s="165"/>
      <c r="L377" s="165"/>
      <c r="M377" s="165"/>
      <c r="N377" s="165"/>
    </row>
    <row r="378" spans="1:14" ht="15" customHeight="1">
      <c r="A378" s="166" t="s">
        <v>1</v>
      </c>
      <c r="B378" s="166"/>
      <c r="C378" s="166"/>
      <c r="D378" s="166"/>
      <c r="E378" s="166"/>
      <c r="F378" s="166"/>
      <c r="G378" s="166"/>
      <c r="H378" s="166"/>
      <c r="I378" s="166"/>
      <c r="J378" s="166"/>
      <c r="K378" s="166"/>
      <c r="L378" s="166"/>
      <c r="M378" s="166"/>
      <c r="N378" s="166"/>
    </row>
    <row r="379" spans="1:14" ht="15" customHeight="1">
      <c r="A379" s="166" t="s">
        <v>2</v>
      </c>
      <c r="B379" s="166"/>
      <c r="C379" s="166"/>
      <c r="D379" s="166"/>
      <c r="E379" s="166"/>
      <c r="F379" s="166"/>
      <c r="G379" s="166"/>
      <c r="H379" s="166"/>
      <c r="I379" s="166"/>
      <c r="J379" s="166"/>
      <c r="K379" s="166"/>
      <c r="L379" s="166"/>
      <c r="M379" s="166"/>
      <c r="N379" s="166"/>
    </row>
    <row r="380" spans="1:14" ht="15" customHeight="1" thickBot="1">
      <c r="A380" s="167" t="s">
        <v>3</v>
      </c>
      <c r="B380" s="167"/>
      <c r="C380" s="167"/>
      <c r="D380" s="167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</row>
    <row r="381" spans="1:14" ht="15" customHeight="1">
      <c r="A381" s="168" t="s">
        <v>112</v>
      </c>
      <c r="B381" s="168"/>
      <c r="C381" s="168"/>
      <c r="D381" s="168"/>
      <c r="E381" s="168"/>
      <c r="F381" s="168"/>
      <c r="G381" s="168"/>
      <c r="H381" s="168"/>
      <c r="I381" s="168"/>
      <c r="J381" s="168"/>
      <c r="K381" s="168"/>
      <c r="L381" s="168"/>
      <c r="M381" s="168"/>
      <c r="N381" s="168"/>
    </row>
    <row r="382" spans="1:14" ht="15" customHeight="1">
      <c r="A382" s="168" t="s">
        <v>5</v>
      </c>
      <c r="B382" s="168"/>
      <c r="C382" s="168"/>
      <c r="D382" s="168"/>
      <c r="E382" s="168"/>
      <c r="F382" s="168"/>
      <c r="G382" s="168"/>
      <c r="H382" s="168"/>
      <c r="I382" s="168"/>
      <c r="J382" s="168"/>
      <c r="K382" s="168"/>
      <c r="L382" s="168"/>
      <c r="M382" s="168"/>
      <c r="N382" s="168"/>
    </row>
    <row r="383" spans="1:14" ht="15" customHeight="1">
      <c r="A383" s="162" t="s">
        <v>6</v>
      </c>
      <c r="B383" s="159" t="s">
        <v>7</v>
      </c>
      <c r="C383" s="159" t="s">
        <v>8</v>
      </c>
      <c r="D383" s="162" t="s">
        <v>9</v>
      </c>
      <c r="E383" s="159" t="s">
        <v>10</v>
      </c>
      <c r="F383" s="159" t="s">
        <v>11</v>
      </c>
      <c r="G383" s="159" t="s">
        <v>12</v>
      </c>
      <c r="H383" s="159" t="s">
        <v>13</v>
      </c>
      <c r="I383" s="159" t="s">
        <v>14</v>
      </c>
      <c r="J383" s="159" t="s">
        <v>15</v>
      </c>
      <c r="K383" s="161" t="s">
        <v>16</v>
      </c>
      <c r="L383" s="159" t="s">
        <v>17</v>
      </c>
      <c r="M383" s="159" t="s">
        <v>18</v>
      </c>
      <c r="N383" s="159" t="s">
        <v>19</v>
      </c>
    </row>
    <row r="384" spans="1:14" ht="15" customHeight="1">
      <c r="A384" s="180"/>
      <c r="B384" s="163"/>
      <c r="C384" s="163"/>
      <c r="D384" s="180"/>
      <c r="E384" s="163"/>
      <c r="F384" s="163"/>
      <c r="G384" s="163"/>
      <c r="H384" s="163"/>
      <c r="I384" s="163"/>
      <c r="J384" s="163"/>
      <c r="K384" s="178"/>
      <c r="L384" s="163"/>
      <c r="M384" s="163"/>
      <c r="N384" s="163"/>
    </row>
    <row r="385" spans="1:14" s="73" customFormat="1" ht="15" customHeight="1">
      <c r="A385" s="68">
        <v>1</v>
      </c>
      <c r="B385" s="69">
        <v>43220</v>
      </c>
      <c r="C385" s="68" t="s">
        <v>23</v>
      </c>
      <c r="D385" s="68" t="s">
        <v>21</v>
      </c>
      <c r="E385" s="51" t="s">
        <v>109</v>
      </c>
      <c r="F385" s="70">
        <v>89</v>
      </c>
      <c r="G385" s="68">
        <v>85</v>
      </c>
      <c r="H385" s="70">
        <v>91</v>
      </c>
      <c r="I385" s="70">
        <v>93</v>
      </c>
      <c r="J385" s="70">
        <v>95</v>
      </c>
      <c r="K385" s="74" t="s">
        <v>116</v>
      </c>
      <c r="L385" s="68">
        <v>7000</v>
      </c>
      <c r="M385" s="71">
        <v>0</v>
      </c>
      <c r="N385" s="72">
        <v>0</v>
      </c>
    </row>
    <row r="386" spans="1:14" s="73" customFormat="1" ht="15" customHeight="1">
      <c r="A386" s="68">
        <v>2</v>
      </c>
      <c r="B386" s="69">
        <v>43220</v>
      </c>
      <c r="C386" s="68" t="s">
        <v>23</v>
      </c>
      <c r="D386" s="68" t="s">
        <v>21</v>
      </c>
      <c r="E386" s="51" t="s">
        <v>52</v>
      </c>
      <c r="F386" s="70">
        <v>363</v>
      </c>
      <c r="G386" s="68">
        <v>354</v>
      </c>
      <c r="H386" s="70">
        <v>368</v>
      </c>
      <c r="I386" s="70">
        <v>373</v>
      </c>
      <c r="J386" s="70">
        <v>378</v>
      </c>
      <c r="K386" s="70">
        <v>368</v>
      </c>
      <c r="L386" s="68">
        <v>1750</v>
      </c>
      <c r="M386" s="71">
        <f aca="true" t="shared" si="28" ref="M386:M392">IF(D386="BUY",(K386-F386)*(L386),(F386-K386)*(L386))</f>
        <v>8750</v>
      </c>
      <c r="N386" s="72">
        <f aca="true" t="shared" si="29" ref="N386:N392">M386/(L386)/F386%</f>
        <v>1.3774104683195594</v>
      </c>
    </row>
    <row r="387" spans="1:14" s="73" customFormat="1" ht="15" customHeight="1">
      <c r="A387" s="68">
        <v>3</v>
      </c>
      <c r="B387" s="69">
        <v>43216</v>
      </c>
      <c r="C387" s="68" t="s">
        <v>23</v>
      </c>
      <c r="D387" s="68" t="s">
        <v>21</v>
      </c>
      <c r="E387" s="51" t="s">
        <v>52</v>
      </c>
      <c r="F387" s="70">
        <v>340</v>
      </c>
      <c r="G387" s="68">
        <v>328</v>
      </c>
      <c r="H387" s="70">
        <v>348</v>
      </c>
      <c r="I387" s="70">
        <v>354</v>
      </c>
      <c r="J387" s="70">
        <v>362</v>
      </c>
      <c r="K387" s="70">
        <v>354</v>
      </c>
      <c r="L387" s="68">
        <v>1750</v>
      </c>
      <c r="M387" s="71">
        <f t="shared" si="28"/>
        <v>24500</v>
      </c>
      <c r="N387" s="72">
        <f t="shared" si="29"/>
        <v>4.11764705882353</v>
      </c>
    </row>
    <row r="388" spans="1:14" s="73" customFormat="1" ht="15" customHeight="1">
      <c r="A388" s="68">
        <v>4</v>
      </c>
      <c r="B388" s="69">
        <v>43215</v>
      </c>
      <c r="C388" s="68" t="s">
        <v>23</v>
      </c>
      <c r="D388" s="68" t="s">
        <v>21</v>
      </c>
      <c r="E388" s="68" t="s">
        <v>71</v>
      </c>
      <c r="F388" s="70">
        <v>164</v>
      </c>
      <c r="G388" s="68">
        <v>162</v>
      </c>
      <c r="H388" s="70">
        <v>165</v>
      </c>
      <c r="I388" s="70">
        <v>166</v>
      </c>
      <c r="J388" s="70">
        <v>167</v>
      </c>
      <c r="K388" s="70">
        <v>166</v>
      </c>
      <c r="L388" s="68">
        <v>7000</v>
      </c>
      <c r="M388" s="71">
        <f t="shared" si="28"/>
        <v>14000</v>
      </c>
      <c r="N388" s="72">
        <f t="shared" si="29"/>
        <v>1.2195121951219512</v>
      </c>
    </row>
    <row r="389" spans="1:14" s="73" customFormat="1" ht="15" customHeight="1">
      <c r="A389" s="68">
        <v>5</v>
      </c>
      <c r="B389" s="69">
        <v>43215</v>
      </c>
      <c r="C389" s="68" t="s">
        <v>23</v>
      </c>
      <c r="D389" s="68" t="s">
        <v>21</v>
      </c>
      <c r="E389" s="68" t="s">
        <v>57</v>
      </c>
      <c r="F389" s="70">
        <v>613</v>
      </c>
      <c r="G389" s="68">
        <v>602</v>
      </c>
      <c r="H389" s="70">
        <v>619</v>
      </c>
      <c r="I389" s="70">
        <v>625</v>
      </c>
      <c r="J389" s="70">
        <v>631</v>
      </c>
      <c r="K389" s="70">
        <v>619</v>
      </c>
      <c r="L389" s="68">
        <v>1500</v>
      </c>
      <c r="M389" s="71">
        <f t="shared" si="28"/>
        <v>9000</v>
      </c>
      <c r="N389" s="72">
        <f t="shared" si="29"/>
        <v>0.9787928221859706</v>
      </c>
    </row>
    <row r="390" spans="1:14" s="73" customFormat="1" ht="15" customHeight="1">
      <c r="A390" s="68">
        <v>6</v>
      </c>
      <c r="B390" s="69">
        <v>43213</v>
      </c>
      <c r="C390" s="68" t="s">
        <v>23</v>
      </c>
      <c r="D390" s="68" t="s">
        <v>21</v>
      </c>
      <c r="E390" s="68" t="s">
        <v>115</v>
      </c>
      <c r="F390" s="70">
        <v>1205</v>
      </c>
      <c r="G390" s="68">
        <v>1275</v>
      </c>
      <c r="H390" s="70">
        <v>1220</v>
      </c>
      <c r="I390" s="70">
        <v>1235</v>
      </c>
      <c r="J390" s="70">
        <v>1250</v>
      </c>
      <c r="K390" s="70">
        <v>1275</v>
      </c>
      <c r="L390" s="68">
        <v>600</v>
      </c>
      <c r="M390" s="71">
        <f t="shared" si="28"/>
        <v>42000</v>
      </c>
      <c r="N390" s="72">
        <f t="shared" si="29"/>
        <v>5.809128630705394</v>
      </c>
    </row>
    <row r="391" spans="1:14" s="73" customFormat="1" ht="15" customHeight="1">
      <c r="A391" s="68">
        <v>7</v>
      </c>
      <c r="B391" s="69">
        <v>43210</v>
      </c>
      <c r="C391" s="68" t="s">
        <v>23</v>
      </c>
      <c r="D391" s="68" t="s">
        <v>21</v>
      </c>
      <c r="E391" s="68" t="s">
        <v>114</v>
      </c>
      <c r="F391" s="70">
        <v>984</v>
      </c>
      <c r="G391" s="68">
        <v>964</v>
      </c>
      <c r="H391" s="70">
        <v>994</v>
      </c>
      <c r="I391" s="70">
        <v>1004</v>
      </c>
      <c r="J391" s="70">
        <v>1014</v>
      </c>
      <c r="K391" s="70">
        <v>994</v>
      </c>
      <c r="L391" s="68">
        <v>1500</v>
      </c>
      <c r="M391" s="71">
        <f t="shared" si="28"/>
        <v>15000</v>
      </c>
      <c r="N391" s="72">
        <f t="shared" si="29"/>
        <v>1.016260162601626</v>
      </c>
    </row>
    <row r="392" spans="1:14" s="73" customFormat="1" ht="15" customHeight="1">
      <c r="A392" s="68">
        <v>8</v>
      </c>
      <c r="B392" s="69">
        <v>43207</v>
      </c>
      <c r="C392" s="68" t="s">
        <v>23</v>
      </c>
      <c r="D392" s="68" t="s">
        <v>21</v>
      </c>
      <c r="E392" s="68" t="s">
        <v>113</v>
      </c>
      <c r="F392" s="70">
        <v>631</v>
      </c>
      <c r="G392" s="68">
        <v>621</v>
      </c>
      <c r="H392" s="70">
        <v>641</v>
      </c>
      <c r="I392" s="70">
        <v>651</v>
      </c>
      <c r="J392" s="70">
        <v>661</v>
      </c>
      <c r="K392" s="70">
        <v>641</v>
      </c>
      <c r="L392" s="68">
        <v>1200</v>
      </c>
      <c r="M392" s="71">
        <f t="shared" si="28"/>
        <v>12000</v>
      </c>
      <c r="N392" s="72">
        <f t="shared" si="29"/>
        <v>1.5847860538827259</v>
      </c>
    </row>
    <row r="393" spans="1:14" ht="15" customHeight="1">
      <c r="A393" s="68">
        <v>9</v>
      </c>
      <c r="B393" s="52">
        <v>42838</v>
      </c>
      <c r="C393" s="51" t="s">
        <v>23</v>
      </c>
      <c r="D393" s="51" t="s">
        <v>21</v>
      </c>
      <c r="E393" s="51" t="s">
        <v>57</v>
      </c>
      <c r="F393" s="51">
        <v>545</v>
      </c>
      <c r="G393" s="51">
        <v>535</v>
      </c>
      <c r="H393" s="51">
        <v>551</v>
      </c>
      <c r="I393" s="51">
        <v>557</v>
      </c>
      <c r="J393" s="51">
        <v>563</v>
      </c>
      <c r="K393" s="51">
        <v>551</v>
      </c>
      <c r="L393" s="53">
        <v>1500</v>
      </c>
      <c r="M393" s="65">
        <f aca="true" t="shared" si="30" ref="M393:M399">IF(D393="BUY",(K393-F393)*(L393),(F393-K393)*(L393))</f>
        <v>9000</v>
      </c>
      <c r="N393" s="66">
        <f aca="true" t="shared" si="31" ref="N393:N399">M393/(L393)/F393%</f>
        <v>1.1009174311926606</v>
      </c>
    </row>
    <row r="394" spans="1:14" ht="15" customHeight="1">
      <c r="A394" s="68">
        <v>10</v>
      </c>
      <c r="B394" s="52">
        <v>42835</v>
      </c>
      <c r="C394" s="51" t="s">
        <v>23</v>
      </c>
      <c r="D394" s="51" t="s">
        <v>21</v>
      </c>
      <c r="E394" s="51" t="s">
        <v>80</v>
      </c>
      <c r="F394" s="51">
        <v>602</v>
      </c>
      <c r="G394" s="51">
        <v>588</v>
      </c>
      <c r="H394" s="51">
        <v>610</v>
      </c>
      <c r="I394" s="51">
        <v>617</v>
      </c>
      <c r="J394" s="51">
        <v>624</v>
      </c>
      <c r="K394" s="51">
        <v>610</v>
      </c>
      <c r="L394" s="53">
        <v>1061</v>
      </c>
      <c r="M394" s="65">
        <f t="shared" si="30"/>
        <v>8488</v>
      </c>
      <c r="N394" s="66">
        <f t="shared" si="31"/>
        <v>1.3289036544850499</v>
      </c>
    </row>
    <row r="395" spans="1:14" ht="15" customHeight="1">
      <c r="A395" s="68">
        <v>11</v>
      </c>
      <c r="B395" s="52">
        <v>42834</v>
      </c>
      <c r="C395" s="51" t="s">
        <v>23</v>
      </c>
      <c r="D395" s="51" t="s">
        <v>21</v>
      </c>
      <c r="E395" s="51" t="s">
        <v>109</v>
      </c>
      <c r="F395" s="51">
        <v>89</v>
      </c>
      <c r="G395" s="51">
        <v>87</v>
      </c>
      <c r="H395" s="51">
        <v>90</v>
      </c>
      <c r="I395" s="51">
        <v>91</v>
      </c>
      <c r="J395" s="51">
        <v>92</v>
      </c>
      <c r="K395" s="51">
        <v>90</v>
      </c>
      <c r="L395" s="53">
        <v>7500</v>
      </c>
      <c r="M395" s="65">
        <f t="shared" si="30"/>
        <v>7500</v>
      </c>
      <c r="N395" s="66">
        <f t="shared" si="31"/>
        <v>1.1235955056179776</v>
      </c>
    </row>
    <row r="396" spans="1:14" ht="15" customHeight="1">
      <c r="A396" s="68">
        <v>12</v>
      </c>
      <c r="B396" s="52">
        <v>42831</v>
      </c>
      <c r="C396" s="51" t="s">
        <v>23</v>
      </c>
      <c r="D396" s="51" t="s">
        <v>21</v>
      </c>
      <c r="E396" s="51" t="s">
        <v>67</v>
      </c>
      <c r="F396" s="51">
        <v>9230</v>
      </c>
      <c r="G396" s="51">
        <v>9070</v>
      </c>
      <c r="H396" s="51">
        <v>9330</v>
      </c>
      <c r="I396" s="51">
        <v>9430</v>
      </c>
      <c r="J396" s="51">
        <v>9530</v>
      </c>
      <c r="K396" s="51">
        <v>9330</v>
      </c>
      <c r="L396" s="53">
        <v>75</v>
      </c>
      <c r="M396" s="65">
        <f t="shared" si="30"/>
        <v>7500</v>
      </c>
      <c r="N396" s="66">
        <f t="shared" si="31"/>
        <v>1.0834236186348862</v>
      </c>
    </row>
    <row r="397" spans="1:14" ht="15" customHeight="1">
      <c r="A397" s="68">
        <v>13</v>
      </c>
      <c r="B397" s="52">
        <v>42831</v>
      </c>
      <c r="C397" s="51" t="s">
        <v>23</v>
      </c>
      <c r="D397" s="51" t="s">
        <v>21</v>
      </c>
      <c r="E397" s="51" t="s">
        <v>24</v>
      </c>
      <c r="F397" s="51">
        <v>100</v>
      </c>
      <c r="G397" s="51">
        <v>97</v>
      </c>
      <c r="H397" s="51">
        <v>102</v>
      </c>
      <c r="I397" s="51">
        <v>104</v>
      </c>
      <c r="J397" s="51">
        <v>106</v>
      </c>
      <c r="K397" s="51">
        <v>102</v>
      </c>
      <c r="L397" s="53">
        <v>4000</v>
      </c>
      <c r="M397" s="65">
        <f t="shared" si="30"/>
        <v>8000</v>
      </c>
      <c r="N397" s="66">
        <f t="shared" si="31"/>
        <v>2</v>
      </c>
    </row>
    <row r="398" spans="1:14" ht="15" customHeight="1">
      <c r="A398" s="68">
        <v>14</v>
      </c>
      <c r="B398" s="52">
        <v>42830</v>
      </c>
      <c r="C398" s="51" t="s">
        <v>23</v>
      </c>
      <c r="D398" s="51" t="s">
        <v>21</v>
      </c>
      <c r="E398" s="51" t="s">
        <v>57</v>
      </c>
      <c r="F398" s="51">
        <v>540</v>
      </c>
      <c r="G398" s="51">
        <v>530</v>
      </c>
      <c r="H398" s="51">
        <v>546</v>
      </c>
      <c r="I398" s="51">
        <v>552</v>
      </c>
      <c r="J398" s="51">
        <v>558</v>
      </c>
      <c r="K398" s="51">
        <v>546</v>
      </c>
      <c r="L398" s="53">
        <v>1500</v>
      </c>
      <c r="M398" s="65">
        <f t="shared" si="30"/>
        <v>9000</v>
      </c>
      <c r="N398" s="66">
        <f t="shared" si="31"/>
        <v>1.111111111111111</v>
      </c>
    </row>
    <row r="399" spans="1:14" ht="15" customHeight="1">
      <c r="A399" s="68">
        <v>15</v>
      </c>
      <c r="B399" s="52">
        <v>42827</v>
      </c>
      <c r="C399" s="51" t="s">
        <v>23</v>
      </c>
      <c r="D399" s="51" t="s">
        <v>21</v>
      </c>
      <c r="E399" s="51" t="s">
        <v>75</v>
      </c>
      <c r="F399" s="51">
        <v>148</v>
      </c>
      <c r="G399" s="51">
        <v>144</v>
      </c>
      <c r="H399" s="51">
        <v>150.5</v>
      </c>
      <c r="I399" s="51">
        <v>153</v>
      </c>
      <c r="J399" s="51">
        <v>155.5</v>
      </c>
      <c r="K399" s="51">
        <v>153</v>
      </c>
      <c r="L399" s="53">
        <v>3500</v>
      </c>
      <c r="M399" s="65">
        <f t="shared" si="30"/>
        <v>17500</v>
      </c>
      <c r="N399" s="66">
        <f t="shared" si="31"/>
        <v>3.3783783783783785</v>
      </c>
    </row>
    <row r="400" spans="1:14" ht="15" customHeight="1">
      <c r="A400" s="9"/>
      <c r="B400" s="10"/>
      <c r="C400" s="11"/>
      <c r="D400" s="12"/>
      <c r="E400" s="13"/>
      <c r="F400" s="13"/>
      <c r="G400" s="14"/>
      <c r="H400" s="15"/>
      <c r="I400" s="15"/>
      <c r="J400" s="15"/>
      <c r="K400" s="16"/>
      <c r="M400" s="17"/>
      <c r="N400" s="40"/>
    </row>
    <row r="401" spans="1:13" ht="15" customHeight="1">
      <c r="A401" s="9" t="s">
        <v>26</v>
      </c>
      <c r="B401" s="19"/>
      <c r="C401" s="11"/>
      <c r="D401" s="12"/>
      <c r="E401" s="13"/>
      <c r="F401" s="13"/>
      <c r="H401" s="13"/>
      <c r="I401" s="13"/>
      <c r="J401" s="13"/>
      <c r="K401" s="16"/>
      <c r="M401" s="17"/>
    </row>
    <row r="402" spans="1:14" ht="15" customHeight="1">
      <c r="A402" s="9" t="s">
        <v>26</v>
      </c>
      <c r="B402" s="19"/>
      <c r="C402" s="20"/>
      <c r="D402" s="21"/>
      <c r="E402" s="22"/>
      <c r="F402" s="22"/>
      <c r="G402" s="23"/>
      <c r="H402" s="22"/>
      <c r="I402" s="22"/>
      <c r="J402" s="22"/>
      <c r="K402" s="22"/>
      <c r="L402" s="17"/>
      <c r="N402" s="17"/>
    </row>
    <row r="403" spans="1:14" ht="15" customHeight="1" thickBot="1">
      <c r="A403" s="24"/>
      <c r="B403" s="19"/>
      <c r="C403" s="22"/>
      <c r="D403" s="22"/>
      <c r="E403" s="22"/>
      <c r="F403" s="25"/>
      <c r="G403" s="26"/>
      <c r="H403" s="27" t="s">
        <v>27</v>
      </c>
      <c r="I403" s="27"/>
      <c r="J403" s="28"/>
      <c r="K403" s="28"/>
      <c r="L403" s="17"/>
      <c r="M403" s="63" t="s">
        <v>72</v>
      </c>
      <c r="N403" s="64" t="s">
        <v>68</v>
      </c>
    </row>
    <row r="404" spans="1:12" ht="15" customHeight="1">
      <c r="A404" s="24"/>
      <c r="B404" s="19"/>
      <c r="C404" s="160" t="s">
        <v>28</v>
      </c>
      <c r="D404" s="160"/>
      <c r="E404" s="29">
        <v>14</v>
      </c>
      <c r="F404" s="30">
        <v>100</v>
      </c>
      <c r="G404" s="31">
        <v>14</v>
      </c>
      <c r="H404" s="32">
        <f>G405/G404%</f>
        <v>99.99999999999999</v>
      </c>
      <c r="I404" s="32"/>
      <c r="J404" s="32"/>
      <c r="L404" s="17"/>
    </row>
    <row r="405" spans="1:14" ht="15" customHeight="1">
      <c r="A405" s="24"/>
      <c r="B405" s="19"/>
      <c r="C405" s="172" t="s">
        <v>29</v>
      </c>
      <c r="D405" s="172"/>
      <c r="E405" s="33">
        <v>14</v>
      </c>
      <c r="F405" s="34">
        <f>(E405/E404)*100</f>
        <v>100</v>
      </c>
      <c r="G405" s="31">
        <v>14</v>
      </c>
      <c r="H405" s="28"/>
      <c r="I405" s="28"/>
      <c r="J405" s="22"/>
      <c r="M405" s="22"/>
      <c r="N405" s="22"/>
    </row>
    <row r="406" spans="1:14" ht="15" customHeight="1">
      <c r="A406" s="35"/>
      <c r="B406" s="19"/>
      <c r="C406" s="172" t="s">
        <v>31</v>
      </c>
      <c r="D406" s="172"/>
      <c r="E406" s="33">
        <v>0</v>
      </c>
      <c r="F406" s="34">
        <f>(E406/E404)*100</f>
        <v>0</v>
      </c>
      <c r="G406" s="36"/>
      <c r="H406" s="31"/>
      <c r="I406" s="31"/>
      <c r="J406" s="22"/>
      <c r="K406" s="28"/>
      <c r="L406" s="17"/>
      <c r="M406" s="20"/>
      <c r="N406" s="20"/>
    </row>
    <row r="407" spans="1:14" ht="15" customHeight="1">
      <c r="A407" s="35"/>
      <c r="B407" s="19"/>
      <c r="C407" s="172" t="s">
        <v>32</v>
      </c>
      <c r="D407" s="172"/>
      <c r="E407" s="33">
        <v>0</v>
      </c>
      <c r="F407" s="34">
        <f>(E407/E404)*100</f>
        <v>0</v>
      </c>
      <c r="G407" s="36"/>
      <c r="H407" s="31"/>
      <c r="I407" s="31"/>
      <c r="J407" s="22"/>
      <c r="L407" s="17"/>
      <c r="M407" s="17"/>
      <c r="N407" s="17"/>
    </row>
    <row r="408" spans="1:14" ht="15" customHeight="1">
      <c r="A408" s="35"/>
      <c r="B408" s="19"/>
      <c r="C408" s="172" t="s">
        <v>33</v>
      </c>
      <c r="D408" s="172"/>
      <c r="E408" s="33">
        <v>0</v>
      </c>
      <c r="F408" s="34">
        <f>(E408/E404)*100</f>
        <v>0</v>
      </c>
      <c r="G408" s="36"/>
      <c r="H408" s="22" t="s">
        <v>34</v>
      </c>
      <c r="I408" s="22"/>
      <c r="J408" s="37"/>
      <c r="K408" s="28"/>
      <c r="L408" s="17"/>
      <c r="M408" s="17"/>
      <c r="N408" s="17"/>
    </row>
    <row r="409" spans="1:14" ht="15" customHeight="1">
      <c r="A409" s="35"/>
      <c r="B409" s="19"/>
      <c r="C409" s="172" t="s">
        <v>35</v>
      </c>
      <c r="D409" s="172"/>
      <c r="E409" s="33">
        <v>0</v>
      </c>
      <c r="F409" s="34">
        <v>10</v>
      </c>
      <c r="G409" s="36"/>
      <c r="H409" s="22"/>
      <c r="I409" s="22"/>
      <c r="J409" s="37"/>
      <c r="K409" s="28"/>
      <c r="L409" s="17"/>
      <c r="M409" s="17"/>
      <c r="N409" s="17"/>
    </row>
    <row r="410" spans="1:14" ht="15" customHeight="1" thickBot="1">
      <c r="A410" s="35"/>
      <c r="B410" s="19"/>
      <c r="C410" s="171" t="s">
        <v>36</v>
      </c>
      <c r="D410" s="171"/>
      <c r="E410" s="38"/>
      <c r="F410" s="39">
        <f>(E410/E404)*100</f>
        <v>0</v>
      </c>
      <c r="G410" s="36"/>
      <c r="H410" s="22"/>
      <c r="I410" s="22"/>
      <c r="M410" s="17"/>
      <c r="N410" s="17"/>
    </row>
    <row r="411" spans="1:14" ht="15" customHeight="1">
      <c r="A411" s="41" t="s">
        <v>37</v>
      </c>
      <c r="B411" s="10"/>
      <c r="C411" s="11"/>
      <c r="D411" s="11"/>
      <c r="E411" s="13"/>
      <c r="F411" s="13"/>
      <c r="G411" s="42"/>
      <c r="H411" s="43"/>
      <c r="I411" s="43"/>
      <c r="J411" s="43"/>
      <c r="K411" s="13"/>
      <c r="L411" s="17"/>
      <c r="M411" s="17"/>
      <c r="N411" s="40"/>
    </row>
    <row r="412" spans="1:14" ht="15" customHeight="1">
      <c r="A412" s="12" t="s">
        <v>38</v>
      </c>
      <c r="B412" s="10"/>
      <c r="C412" s="44"/>
      <c r="D412" s="45"/>
      <c r="E412" s="46"/>
      <c r="F412" s="43"/>
      <c r="G412" s="42"/>
      <c r="H412" s="43"/>
      <c r="I412" s="43"/>
      <c r="J412" s="43"/>
      <c r="K412" s="13"/>
      <c r="L412" s="17"/>
      <c r="M412" s="24"/>
      <c r="N412" s="24"/>
    </row>
    <row r="413" spans="1:14" ht="15" customHeight="1">
      <c r="A413" s="12" t="s">
        <v>39</v>
      </c>
      <c r="B413" s="10"/>
      <c r="C413" s="11"/>
      <c r="D413" s="45"/>
      <c r="E413" s="46"/>
      <c r="F413" s="43"/>
      <c r="G413" s="42"/>
      <c r="H413" s="47"/>
      <c r="I413" s="47"/>
      <c r="J413" s="47"/>
      <c r="K413" s="13"/>
      <c r="L413" s="17"/>
      <c r="N413" s="17"/>
    </row>
    <row r="414" spans="1:14" ht="15" customHeight="1">
      <c r="A414" s="12" t="s">
        <v>40</v>
      </c>
      <c r="B414" s="44"/>
      <c r="C414" s="11"/>
      <c r="D414" s="45"/>
      <c r="E414" s="46"/>
      <c r="F414" s="43"/>
      <c r="G414" s="48"/>
      <c r="H414" s="47"/>
      <c r="I414" s="47"/>
      <c r="J414" s="47"/>
      <c r="K414" s="13"/>
      <c r="L414" s="17"/>
      <c r="M414" s="17"/>
      <c r="N414" s="17"/>
    </row>
    <row r="415" spans="1:14" ht="15" customHeight="1">
      <c r="A415" s="12" t="s">
        <v>41</v>
      </c>
      <c r="B415" s="35"/>
      <c r="C415" s="11"/>
      <c r="D415" s="49"/>
      <c r="E415" s="43"/>
      <c r="F415" s="43"/>
      <c r="G415" s="48"/>
      <c r="H415" s="47"/>
      <c r="I415" s="47"/>
      <c r="J415" s="47"/>
      <c r="K415" s="43"/>
      <c r="L415" s="17"/>
      <c r="M415" s="17"/>
      <c r="N415" s="17"/>
    </row>
    <row r="416" ht="15" customHeight="1" thickBot="1"/>
    <row r="417" spans="1:14" ht="15" customHeight="1" thickBot="1">
      <c r="A417" s="165" t="s">
        <v>0</v>
      </c>
      <c r="B417" s="165"/>
      <c r="C417" s="165"/>
      <c r="D417" s="165"/>
      <c r="E417" s="165"/>
      <c r="F417" s="165"/>
      <c r="G417" s="165"/>
      <c r="H417" s="165"/>
      <c r="I417" s="165"/>
      <c r="J417" s="165"/>
      <c r="K417" s="165"/>
      <c r="L417" s="165"/>
      <c r="M417" s="165"/>
      <c r="N417" s="165"/>
    </row>
    <row r="418" spans="1:14" ht="15" customHeight="1" thickBot="1">
      <c r="A418" s="165"/>
      <c r="B418" s="165"/>
      <c r="C418" s="165"/>
      <c r="D418" s="165"/>
      <c r="E418" s="165"/>
      <c r="F418" s="165"/>
      <c r="G418" s="165"/>
      <c r="H418" s="165"/>
      <c r="I418" s="165"/>
      <c r="J418" s="165"/>
      <c r="K418" s="165"/>
      <c r="L418" s="165"/>
      <c r="M418" s="165"/>
      <c r="N418" s="165"/>
    </row>
    <row r="419" spans="1:14" ht="15" customHeight="1">
      <c r="A419" s="165"/>
      <c r="B419" s="165"/>
      <c r="C419" s="165"/>
      <c r="D419" s="165"/>
      <c r="E419" s="165"/>
      <c r="F419" s="165"/>
      <c r="G419" s="165"/>
      <c r="H419" s="165"/>
      <c r="I419" s="165"/>
      <c r="J419" s="165"/>
      <c r="K419" s="165"/>
      <c r="L419" s="165"/>
      <c r="M419" s="165"/>
      <c r="N419" s="165"/>
    </row>
    <row r="420" spans="1:14" ht="15" customHeight="1">
      <c r="A420" s="166" t="s">
        <v>1</v>
      </c>
      <c r="B420" s="166"/>
      <c r="C420" s="166"/>
      <c r="D420" s="166"/>
      <c r="E420" s="166"/>
      <c r="F420" s="166"/>
      <c r="G420" s="166"/>
      <c r="H420" s="166"/>
      <c r="I420" s="166"/>
      <c r="J420" s="166"/>
      <c r="K420" s="166"/>
      <c r="L420" s="166"/>
      <c r="M420" s="166"/>
      <c r="N420" s="166"/>
    </row>
    <row r="421" spans="1:14" ht="15" customHeight="1">
      <c r="A421" s="166" t="s">
        <v>2</v>
      </c>
      <c r="B421" s="166"/>
      <c r="C421" s="166"/>
      <c r="D421" s="166"/>
      <c r="E421" s="166"/>
      <c r="F421" s="166"/>
      <c r="G421" s="166"/>
      <c r="H421" s="166"/>
      <c r="I421" s="166"/>
      <c r="J421" s="166"/>
      <c r="K421" s="166"/>
      <c r="L421" s="166"/>
      <c r="M421" s="166"/>
      <c r="N421" s="166"/>
    </row>
    <row r="422" spans="1:14" ht="15" customHeight="1" thickBot="1">
      <c r="A422" s="167" t="s">
        <v>3</v>
      </c>
      <c r="B422" s="167"/>
      <c r="C422" s="167"/>
      <c r="D422" s="167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</row>
    <row r="423" spans="1:14" ht="15" customHeight="1">
      <c r="A423" s="168" t="s">
        <v>106</v>
      </c>
      <c r="B423" s="168"/>
      <c r="C423" s="168"/>
      <c r="D423" s="168"/>
      <c r="E423" s="168"/>
      <c r="F423" s="168"/>
      <c r="G423" s="168"/>
      <c r="H423" s="168"/>
      <c r="I423" s="168"/>
      <c r="J423" s="168"/>
      <c r="K423" s="168"/>
      <c r="L423" s="168"/>
      <c r="M423" s="168"/>
      <c r="N423" s="168"/>
    </row>
    <row r="424" spans="1:14" ht="15" customHeight="1">
      <c r="A424" s="168" t="s">
        <v>5</v>
      </c>
      <c r="B424" s="168"/>
      <c r="C424" s="168"/>
      <c r="D424" s="168"/>
      <c r="E424" s="168"/>
      <c r="F424" s="168"/>
      <c r="G424" s="168"/>
      <c r="H424" s="168"/>
      <c r="I424" s="168"/>
      <c r="J424" s="168"/>
      <c r="K424" s="168"/>
      <c r="L424" s="168"/>
      <c r="M424" s="168"/>
      <c r="N424" s="168"/>
    </row>
    <row r="425" spans="1:14" ht="15" customHeight="1">
      <c r="A425" s="162" t="s">
        <v>6</v>
      </c>
      <c r="B425" s="159" t="s">
        <v>7</v>
      </c>
      <c r="C425" s="159" t="s">
        <v>8</v>
      </c>
      <c r="D425" s="162" t="s">
        <v>9</v>
      </c>
      <c r="E425" s="159" t="s">
        <v>10</v>
      </c>
      <c r="F425" s="159" t="s">
        <v>11</v>
      </c>
      <c r="G425" s="159" t="s">
        <v>12</v>
      </c>
      <c r="H425" s="159" t="s">
        <v>13</v>
      </c>
      <c r="I425" s="159" t="s">
        <v>14</v>
      </c>
      <c r="J425" s="159" t="s">
        <v>15</v>
      </c>
      <c r="K425" s="161" t="s">
        <v>16</v>
      </c>
      <c r="L425" s="159" t="s">
        <v>17</v>
      </c>
      <c r="M425" s="159" t="s">
        <v>18</v>
      </c>
      <c r="N425" s="159" t="s">
        <v>19</v>
      </c>
    </row>
    <row r="426" spans="1:14" ht="15" customHeight="1">
      <c r="A426" s="180"/>
      <c r="B426" s="163"/>
      <c r="C426" s="163"/>
      <c r="D426" s="180"/>
      <c r="E426" s="163"/>
      <c r="F426" s="163"/>
      <c r="G426" s="163"/>
      <c r="H426" s="163"/>
      <c r="I426" s="163"/>
      <c r="J426" s="163"/>
      <c r="K426" s="178"/>
      <c r="L426" s="163"/>
      <c r="M426" s="163"/>
      <c r="N426" s="163"/>
    </row>
    <row r="427" spans="1:14" ht="15" customHeight="1">
      <c r="A427" s="51">
        <v>1</v>
      </c>
      <c r="B427" s="52">
        <v>42822</v>
      </c>
      <c r="C427" s="51" t="s">
        <v>23</v>
      </c>
      <c r="D427" s="51" t="s">
        <v>21</v>
      </c>
      <c r="E427" s="51" t="s">
        <v>111</v>
      </c>
      <c r="F427" s="51">
        <v>221</v>
      </c>
      <c r="G427" s="51">
        <v>215</v>
      </c>
      <c r="H427" s="51">
        <v>225</v>
      </c>
      <c r="I427" s="51">
        <v>229</v>
      </c>
      <c r="J427" s="51">
        <v>233</v>
      </c>
      <c r="K427" s="51">
        <v>225</v>
      </c>
      <c r="L427" s="53">
        <v>2500</v>
      </c>
      <c r="M427" s="65">
        <f>IF(D427="BUY",(K427-F427)*(L427),(F427-K427)*(L427))</f>
        <v>10000</v>
      </c>
      <c r="N427" s="66">
        <f>M427/(L427)/F427%</f>
        <v>1.8099547511312217</v>
      </c>
    </row>
    <row r="428" spans="1:14" ht="15" customHeight="1">
      <c r="A428" s="51">
        <v>2</v>
      </c>
      <c r="B428" s="52">
        <v>42821</v>
      </c>
      <c r="C428" s="51" t="s">
        <v>23</v>
      </c>
      <c r="D428" s="51" t="s">
        <v>21</v>
      </c>
      <c r="E428" s="51" t="s">
        <v>110</v>
      </c>
      <c r="F428" s="51">
        <v>275</v>
      </c>
      <c r="G428" s="51">
        <v>269</v>
      </c>
      <c r="H428" s="51">
        <v>279</v>
      </c>
      <c r="I428" s="51">
        <v>283</v>
      </c>
      <c r="J428" s="51">
        <v>287</v>
      </c>
      <c r="K428" s="51">
        <v>283</v>
      </c>
      <c r="L428" s="53">
        <v>2200</v>
      </c>
      <c r="M428" s="65">
        <f>IF(D428="BUY",(K428-F428)*(L428),(F428-K428)*(L428))</f>
        <v>17600</v>
      </c>
      <c r="N428" s="66">
        <f>M428/(L428)/F428%</f>
        <v>2.909090909090909</v>
      </c>
    </row>
    <row r="429" spans="1:14" ht="15" customHeight="1">
      <c r="A429" s="51">
        <v>3</v>
      </c>
      <c r="B429" s="52">
        <v>42817</v>
      </c>
      <c r="C429" s="51" t="s">
        <v>23</v>
      </c>
      <c r="D429" s="51" t="s">
        <v>21</v>
      </c>
      <c r="E429" s="51" t="s">
        <v>109</v>
      </c>
      <c r="F429" s="51">
        <v>81.5</v>
      </c>
      <c r="G429" s="51">
        <v>79.5</v>
      </c>
      <c r="H429" s="51">
        <v>82.5</v>
      </c>
      <c r="I429" s="51">
        <v>83.5</v>
      </c>
      <c r="J429" s="51">
        <v>84.5</v>
      </c>
      <c r="K429" s="51">
        <v>82.5</v>
      </c>
      <c r="L429" s="53">
        <v>7500</v>
      </c>
      <c r="M429" s="65">
        <f>IF(D429="BUY",(K429-F429)*(L429),(F429-K429)*(L429))</f>
        <v>7500</v>
      </c>
      <c r="N429" s="66">
        <f>M429/(L429)/F429%</f>
        <v>1.2269938650306749</v>
      </c>
    </row>
    <row r="430" spans="1:14" ht="15" customHeight="1">
      <c r="A430" s="51">
        <v>4</v>
      </c>
      <c r="B430" s="52">
        <v>42815</v>
      </c>
      <c r="C430" s="51" t="s">
        <v>23</v>
      </c>
      <c r="D430" s="51" t="s">
        <v>21</v>
      </c>
      <c r="E430" s="51" t="s">
        <v>108</v>
      </c>
      <c r="F430" s="51">
        <v>91.5</v>
      </c>
      <c r="G430" s="51">
        <v>86</v>
      </c>
      <c r="H430" s="51">
        <v>94</v>
      </c>
      <c r="I430" s="51">
        <v>96.5</v>
      </c>
      <c r="J430" s="51">
        <v>99</v>
      </c>
      <c r="K430" s="51">
        <v>94</v>
      </c>
      <c r="L430" s="53">
        <v>3500</v>
      </c>
      <c r="M430" s="65">
        <f aca="true" t="shared" si="32" ref="M430:M436">IF(D430="BUY",(K430-F430)*(L430),(F430-K430)*(L430))</f>
        <v>8750</v>
      </c>
      <c r="N430" s="66">
        <f aca="true" t="shared" si="33" ref="N430:N436">M430/(L430)/F430%</f>
        <v>2.73224043715847</v>
      </c>
    </row>
    <row r="431" spans="1:14" ht="15" customHeight="1">
      <c r="A431" s="51">
        <v>5</v>
      </c>
      <c r="B431" s="52">
        <v>42807</v>
      </c>
      <c r="C431" s="51" t="s">
        <v>23</v>
      </c>
      <c r="D431" s="51" t="s">
        <v>21</v>
      </c>
      <c r="E431" s="51" t="s">
        <v>57</v>
      </c>
      <c r="F431" s="51">
        <v>525</v>
      </c>
      <c r="G431" s="51">
        <v>515</v>
      </c>
      <c r="H431" s="51">
        <v>531</v>
      </c>
      <c r="I431" s="51">
        <v>537</v>
      </c>
      <c r="J431" s="51">
        <v>343</v>
      </c>
      <c r="K431" s="51">
        <v>515</v>
      </c>
      <c r="L431" s="53">
        <v>1500</v>
      </c>
      <c r="M431" s="65">
        <f t="shared" si="32"/>
        <v>-15000</v>
      </c>
      <c r="N431" s="66">
        <f t="shared" si="33"/>
        <v>-1.9047619047619047</v>
      </c>
    </row>
    <row r="432" spans="1:14" ht="15" customHeight="1">
      <c r="A432" s="51">
        <v>6</v>
      </c>
      <c r="B432" s="52">
        <v>42803</v>
      </c>
      <c r="C432" s="51" t="s">
        <v>23</v>
      </c>
      <c r="D432" s="51" t="s">
        <v>21</v>
      </c>
      <c r="E432" s="51" t="s">
        <v>71</v>
      </c>
      <c r="F432" s="51">
        <v>146.5</v>
      </c>
      <c r="G432" s="51">
        <v>144.5</v>
      </c>
      <c r="H432" s="51">
        <v>148</v>
      </c>
      <c r="I432" s="51">
        <v>149</v>
      </c>
      <c r="J432" s="51">
        <v>150</v>
      </c>
      <c r="K432" s="51">
        <v>148</v>
      </c>
      <c r="L432" s="53">
        <v>7000</v>
      </c>
      <c r="M432" s="65">
        <f t="shared" si="32"/>
        <v>10500</v>
      </c>
      <c r="N432" s="66">
        <f t="shared" si="33"/>
        <v>1.023890784982935</v>
      </c>
    </row>
    <row r="433" spans="1:14" ht="15" customHeight="1">
      <c r="A433" s="51">
        <v>7</v>
      </c>
      <c r="B433" s="52">
        <v>42800</v>
      </c>
      <c r="C433" s="51" t="s">
        <v>23</v>
      </c>
      <c r="D433" s="51" t="s">
        <v>53</v>
      </c>
      <c r="E433" s="51" t="s">
        <v>69</v>
      </c>
      <c r="F433" s="51">
        <v>517</v>
      </c>
      <c r="G433" s="51">
        <v>530</v>
      </c>
      <c r="H433" s="51">
        <v>509</v>
      </c>
      <c r="I433" s="51">
        <v>501</v>
      </c>
      <c r="J433" s="51">
        <v>494</v>
      </c>
      <c r="K433" s="51">
        <v>509</v>
      </c>
      <c r="L433" s="53">
        <v>1200</v>
      </c>
      <c r="M433" s="65">
        <f t="shared" si="32"/>
        <v>9600</v>
      </c>
      <c r="N433" s="66">
        <f t="shared" si="33"/>
        <v>1.5473887814313347</v>
      </c>
    </row>
    <row r="434" spans="1:14" ht="15" customHeight="1">
      <c r="A434" s="51">
        <v>8</v>
      </c>
      <c r="B434" s="52">
        <v>42800</v>
      </c>
      <c r="C434" s="51" t="s">
        <v>23</v>
      </c>
      <c r="D434" s="51" t="s">
        <v>53</v>
      </c>
      <c r="E434" s="51" t="s">
        <v>67</v>
      </c>
      <c r="F434" s="51">
        <v>8760</v>
      </c>
      <c r="G434" s="51">
        <v>9000</v>
      </c>
      <c r="H434" s="51">
        <v>8610</v>
      </c>
      <c r="I434" s="51">
        <v>8560</v>
      </c>
      <c r="J434" s="51">
        <v>8410</v>
      </c>
      <c r="K434" s="51">
        <v>8610</v>
      </c>
      <c r="L434" s="53">
        <v>75</v>
      </c>
      <c r="M434" s="65">
        <f t="shared" si="32"/>
        <v>11250</v>
      </c>
      <c r="N434" s="66">
        <f t="shared" si="33"/>
        <v>1.7123287671232879</v>
      </c>
    </row>
    <row r="435" spans="1:14" ht="15" customHeight="1">
      <c r="A435" s="51">
        <v>9</v>
      </c>
      <c r="B435" s="52">
        <v>42800</v>
      </c>
      <c r="C435" s="51" t="s">
        <v>23</v>
      </c>
      <c r="D435" s="51" t="s">
        <v>53</v>
      </c>
      <c r="E435" s="51" t="s">
        <v>93</v>
      </c>
      <c r="F435" s="51">
        <v>303</v>
      </c>
      <c r="G435" s="51">
        <v>309</v>
      </c>
      <c r="H435" s="51">
        <v>300</v>
      </c>
      <c r="I435" s="51">
        <v>297</v>
      </c>
      <c r="J435" s="51">
        <v>394</v>
      </c>
      <c r="K435" s="51">
        <v>294</v>
      </c>
      <c r="L435" s="53">
        <v>2750</v>
      </c>
      <c r="M435" s="65">
        <f t="shared" si="32"/>
        <v>24750</v>
      </c>
      <c r="N435" s="66">
        <f t="shared" si="33"/>
        <v>2.9702970297029703</v>
      </c>
    </row>
    <row r="436" spans="1:14" ht="15" customHeight="1">
      <c r="A436" s="51">
        <v>10</v>
      </c>
      <c r="B436" s="52">
        <v>42799</v>
      </c>
      <c r="C436" s="51" t="s">
        <v>23</v>
      </c>
      <c r="D436" s="51" t="s">
        <v>21</v>
      </c>
      <c r="E436" s="51" t="s">
        <v>107</v>
      </c>
      <c r="F436" s="51">
        <v>82.5</v>
      </c>
      <c r="G436" s="51">
        <v>80.9</v>
      </c>
      <c r="H436" s="51">
        <v>83.5</v>
      </c>
      <c r="I436" s="51">
        <v>84.5</v>
      </c>
      <c r="J436" s="51">
        <v>85.5</v>
      </c>
      <c r="K436" s="51">
        <v>85.5</v>
      </c>
      <c r="L436" s="53">
        <v>10000</v>
      </c>
      <c r="M436" s="65">
        <f t="shared" si="32"/>
        <v>30000</v>
      </c>
      <c r="N436" s="66">
        <f t="shared" si="33"/>
        <v>3.6363636363636367</v>
      </c>
    </row>
    <row r="437" spans="1:13" ht="15" customHeight="1">
      <c r="A437" s="9" t="s">
        <v>25</v>
      </c>
      <c r="B437" s="10"/>
      <c r="C437" s="11"/>
      <c r="D437" s="12"/>
      <c r="E437" s="13"/>
      <c r="F437" s="13"/>
      <c r="G437" s="14"/>
      <c r="H437" s="15"/>
      <c r="I437" s="15"/>
      <c r="J437" s="15"/>
      <c r="K437" s="16"/>
      <c r="L437" s="17"/>
      <c r="M437" s="40"/>
    </row>
    <row r="438" spans="1:14" ht="15" customHeight="1">
      <c r="A438" s="9" t="s">
        <v>26</v>
      </c>
      <c r="B438" s="19"/>
      <c r="C438" s="11"/>
      <c r="D438" s="12"/>
      <c r="E438" s="13"/>
      <c r="F438" s="13"/>
      <c r="H438" s="13"/>
      <c r="I438" s="13"/>
      <c r="J438" s="13"/>
      <c r="K438" s="16"/>
      <c r="L438" s="17"/>
      <c r="N438" s="67"/>
    </row>
    <row r="439" spans="1:14" ht="15" customHeight="1">
      <c r="A439" s="9" t="s">
        <v>26</v>
      </c>
      <c r="B439" s="19"/>
      <c r="C439" s="20"/>
      <c r="D439" s="21"/>
      <c r="E439" s="22"/>
      <c r="F439" s="22"/>
      <c r="G439" s="23"/>
      <c r="H439" s="22"/>
      <c r="I439" s="22"/>
      <c r="J439" s="22"/>
      <c r="K439" s="22"/>
      <c r="L439" s="17"/>
      <c r="M439" s="17"/>
      <c r="N439" s="17"/>
    </row>
    <row r="440" spans="1:14" ht="15" customHeight="1" thickBot="1">
      <c r="A440" s="24"/>
      <c r="B440" s="19"/>
      <c r="C440" s="22"/>
      <c r="D440" s="22"/>
      <c r="E440" s="22"/>
      <c r="F440" s="25"/>
      <c r="G440" s="26"/>
      <c r="H440" s="27" t="s">
        <v>27</v>
      </c>
      <c r="I440" s="27"/>
      <c r="J440" s="28"/>
      <c r="K440" s="28"/>
      <c r="L440" s="17"/>
      <c r="M440" s="63" t="s">
        <v>72</v>
      </c>
      <c r="N440" s="64" t="s">
        <v>68</v>
      </c>
    </row>
    <row r="441" spans="1:12" ht="15" customHeight="1">
      <c r="A441" s="24"/>
      <c r="B441" s="19"/>
      <c r="C441" s="160" t="s">
        <v>28</v>
      </c>
      <c r="D441" s="160"/>
      <c r="E441" s="29">
        <v>10</v>
      </c>
      <c r="F441" s="30">
        <v>100</v>
      </c>
      <c r="G441" s="31">
        <v>10</v>
      </c>
      <c r="H441" s="32">
        <f>G442/G441%</f>
        <v>90</v>
      </c>
      <c r="I441" s="32"/>
      <c r="J441" s="32"/>
      <c r="L441" s="17"/>
    </row>
    <row r="442" spans="1:14" ht="15" customHeight="1">
      <c r="A442" s="24"/>
      <c r="B442" s="19"/>
      <c r="C442" s="172" t="s">
        <v>29</v>
      </c>
      <c r="D442" s="172"/>
      <c r="E442" s="33">
        <v>9</v>
      </c>
      <c r="F442" s="34">
        <f>(E442/E441)*100</f>
        <v>90</v>
      </c>
      <c r="G442" s="31">
        <v>9</v>
      </c>
      <c r="H442" s="28"/>
      <c r="I442" s="28"/>
      <c r="J442" s="22"/>
      <c r="M442" s="22"/>
      <c r="N442" s="22"/>
    </row>
    <row r="443" spans="1:14" ht="15" customHeight="1">
      <c r="A443" s="35"/>
      <c r="B443" s="19"/>
      <c r="C443" s="172" t="s">
        <v>31</v>
      </c>
      <c r="D443" s="172"/>
      <c r="E443" s="33">
        <v>0</v>
      </c>
      <c r="F443" s="34">
        <f>(E443/E441)*100</f>
        <v>0</v>
      </c>
      <c r="G443" s="36"/>
      <c r="H443" s="31"/>
      <c r="I443" s="31"/>
      <c r="J443" s="22"/>
      <c r="K443" s="28"/>
      <c r="L443" s="17"/>
      <c r="M443" s="20"/>
      <c r="N443" s="20"/>
    </row>
    <row r="444" spans="1:14" ht="15" customHeight="1">
      <c r="A444" s="35"/>
      <c r="B444" s="19"/>
      <c r="C444" s="172" t="s">
        <v>32</v>
      </c>
      <c r="D444" s="172"/>
      <c r="E444" s="33">
        <v>0</v>
      </c>
      <c r="F444" s="34">
        <f>(E444/E441)*100</f>
        <v>0</v>
      </c>
      <c r="G444" s="36"/>
      <c r="H444" s="31"/>
      <c r="I444" s="31"/>
      <c r="J444" s="22"/>
      <c r="L444" s="17"/>
      <c r="M444" s="17"/>
      <c r="N444" s="17"/>
    </row>
    <row r="445" spans="1:14" ht="15" customHeight="1">
      <c r="A445" s="35"/>
      <c r="B445" s="19"/>
      <c r="C445" s="172" t="s">
        <v>33</v>
      </c>
      <c r="D445" s="172"/>
      <c r="E445" s="33">
        <v>1</v>
      </c>
      <c r="F445" s="34">
        <f>(E445/E441)*100</f>
        <v>10</v>
      </c>
      <c r="G445" s="36"/>
      <c r="H445" s="22" t="s">
        <v>34</v>
      </c>
      <c r="I445" s="22"/>
      <c r="J445" s="37"/>
      <c r="K445" s="28"/>
      <c r="L445" s="17"/>
      <c r="M445" s="17"/>
      <c r="N445" s="17"/>
    </row>
    <row r="446" spans="1:14" ht="15" customHeight="1">
      <c r="A446" s="35"/>
      <c r="B446" s="19"/>
      <c r="C446" s="172" t="s">
        <v>35</v>
      </c>
      <c r="D446" s="172"/>
      <c r="E446" s="33">
        <v>0</v>
      </c>
      <c r="F446" s="34">
        <v>10</v>
      </c>
      <c r="G446" s="36"/>
      <c r="H446" s="22"/>
      <c r="I446" s="22"/>
      <c r="J446" s="37"/>
      <c r="K446" s="28"/>
      <c r="L446" s="17"/>
      <c r="M446" s="17"/>
      <c r="N446" s="17"/>
    </row>
    <row r="447" spans="1:14" ht="15" customHeight="1" thickBot="1">
      <c r="A447" s="35"/>
      <c r="B447" s="19"/>
      <c r="C447" s="171" t="s">
        <v>36</v>
      </c>
      <c r="D447" s="171"/>
      <c r="E447" s="38"/>
      <c r="F447" s="39">
        <f>(E447/E441)*100</f>
        <v>0</v>
      </c>
      <c r="G447" s="36"/>
      <c r="H447" s="22"/>
      <c r="I447" s="22"/>
      <c r="M447" s="17"/>
      <c r="N447" s="17"/>
    </row>
    <row r="448" spans="1:14" ht="15" customHeight="1">
      <c r="A448" s="41" t="s">
        <v>37</v>
      </c>
      <c r="B448" s="10"/>
      <c r="C448" s="11"/>
      <c r="D448" s="11"/>
      <c r="E448" s="13"/>
      <c r="F448" s="13"/>
      <c r="G448" s="42"/>
      <c r="H448" s="43"/>
      <c r="I448" s="43"/>
      <c r="J448" s="43"/>
      <c r="K448" s="13"/>
      <c r="L448" s="17"/>
      <c r="M448" s="17"/>
      <c r="N448" s="40"/>
    </row>
    <row r="449" spans="1:14" ht="15" customHeight="1">
      <c r="A449" s="12" t="s">
        <v>38</v>
      </c>
      <c r="B449" s="10"/>
      <c r="C449" s="44"/>
      <c r="D449" s="45"/>
      <c r="E449" s="46"/>
      <c r="F449" s="43"/>
      <c r="G449" s="42"/>
      <c r="H449" s="43"/>
      <c r="I449" s="43"/>
      <c r="J449" s="43"/>
      <c r="K449" s="13"/>
      <c r="L449" s="17"/>
      <c r="M449" s="24"/>
      <c r="N449" s="24"/>
    </row>
    <row r="450" spans="1:14" ht="15" customHeight="1">
      <c r="A450" s="12" t="s">
        <v>39</v>
      </c>
      <c r="B450" s="10"/>
      <c r="C450" s="11"/>
      <c r="D450" s="45"/>
      <c r="E450" s="46"/>
      <c r="F450" s="43"/>
      <c r="G450" s="42"/>
      <c r="H450" s="47"/>
      <c r="I450" s="47"/>
      <c r="J450" s="47"/>
      <c r="K450" s="13"/>
      <c r="L450" s="17"/>
      <c r="N450" s="17"/>
    </row>
    <row r="451" spans="1:14" ht="15" customHeight="1">
      <c r="A451" s="12" t="s">
        <v>40</v>
      </c>
      <c r="B451" s="44"/>
      <c r="C451" s="11"/>
      <c r="D451" s="45"/>
      <c r="E451" s="46"/>
      <c r="F451" s="43"/>
      <c r="G451" s="48"/>
      <c r="H451" s="47"/>
      <c r="I451" s="47"/>
      <c r="J451" s="47"/>
      <c r="K451" s="13"/>
      <c r="L451" s="17"/>
      <c r="M451" s="17"/>
      <c r="N451" s="17"/>
    </row>
    <row r="452" spans="1:14" ht="15" customHeight="1">
      <c r="A452" s="12" t="s">
        <v>41</v>
      </c>
      <c r="B452" s="35"/>
      <c r="C452" s="11"/>
      <c r="D452" s="49"/>
      <c r="E452" s="43"/>
      <c r="F452" s="43"/>
      <c r="G452" s="48"/>
      <c r="H452" s="47"/>
      <c r="I452" s="47"/>
      <c r="J452" s="47"/>
      <c r="K452" s="43"/>
      <c r="L452" s="17"/>
      <c r="M452" s="17"/>
      <c r="N452" s="17"/>
    </row>
    <row r="453" ht="15" customHeight="1" thickBot="1"/>
    <row r="454" spans="1:14" ht="15" customHeight="1" thickBot="1">
      <c r="A454" s="165" t="s">
        <v>0</v>
      </c>
      <c r="B454" s="165"/>
      <c r="C454" s="165"/>
      <c r="D454" s="165"/>
      <c r="E454" s="165"/>
      <c r="F454" s="165"/>
      <c r="G454" s="165"/>
      <c r="H454" s="165"/>
      <c r="I454" s="165"/>
      <c r="J454" s="165"/>
      <c r="K454" s="165"/>
      <c r="L454" s="165"/>
      <c r="M454" s="165"/>
      <c r="N454" s="165"/>
    </row>
    <row r="455" spans="1:14" ht="15" customHeight="1" thickBot="1">
      <c r="A455" s="165"/>
      <c r="B455" s="165"/>
      <c r="C455" s="165"/>
      <c r="D455" s="165"/>
      <c r="E455" s="165"/>
      <c r="F455" s="165"/>
      <c r="G455" s="165"/>
      <c r="H455" s="165"/>
      <c r="I455" s="165"/>
      <c r="J455" s="165"/>
      <c r="K455" s="165"/>
      <c r="L455" s="165"/>
      <c r="M455" s="165"/>
      <c r="N455" s="165"/>
    </row>
    <row r="456" spans="1:14" ht="15" customHeight="1">
      <c r="A456" s="165"/>
      <c r="B456" s="165"/>
      <c r="C456" s="165"/>
      <c r="D456" s="165"/>
      <c r="E456" s="165"/>
      <c r="F456" s="165"/>
      <c r="G456" s="165"/>
      <c r="H456" s="165"/>
      <c r="I456" s="165"/>
      <c r="J456" s="165"/>
      <c r="K456" s="165"/>
      <c r="L456" s="165"/>
      <c r="M456" s="165"/>
      <c r="N456" s="165"/>
    </row>
    <row r="457" spans="1:14" ht="15" customHeight="1">
      <c r="A457" s="166" t="s">
        <v>1</v>
      </c>
      <c r="B457" s="166"/>
      <c r="C457" s="166"/>
      <c r="D457" s="166"/>
      <c r="E457" s="166"/>
      <c r="F457" s="166"/>
      <c r="G457" s="166"/>
      <c r="H457" s="166"/>
      <c r="I457" s="166"/>
      <c r="J457" s="166"/>
      <c r="K457" s="166"/>
      <c r="L457" s="166"/>
      <c r="M457" s="166"/>
      <c r="N457" s="166"/>
    </row>
    <row r="458" spans="1:14" ht="15" customHeight="1">
      <c r="A458" s="166" t="s">
        <v>2</v>
      </c>
      <c r="B458" s="166"/>
      <c r="C458" s="166"/>
      <c r="D458" s="166"/>
      <c r="E458" s="166"/>
      <c r="F458" s="166"/>
      <c r="G458" s="166"/>
      <c r="H458" s="166"/>
      <c r="I458" s="166"/>
      <c r="J458" s="166"/>
      <c r="K458" s="166"/>
      <c r="L458" s="166"/>
      <c r="M458" s="166"/>
      <c r="N458" s="166"/>
    </row>
    <row r="459" spans="1:14" ht="15" customHeight="1" thickBot="1">
      <c r="A459" s="167" t="s">
        <v>3</v>
      </c>
      <c r="B459" s="167"/>
      <c r="C459" s="167"/>
      <c r="D459" s="167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</row>
    <row r="460" spans="1:14" ht="15" customHeight="1">
      <c r="A460" s="168" t="s">
        <v>102</v>
      </c>
      <c r="B460" s="168"/>
      <c r="C460" s="168"/>
      <c r="D460" s="168"/>
      <c r="E460" s="168"/>
      <c r="F460" s="168"/>
      <c r="G460" s="168"/>
      <c r="H460" s="168"/>
      <c r="I460" s="168"/>
      <c r="J460" s="168"/>
      <c r="K460" s="168"/>
      <c r="L460" s="168"/>
      <c r="M460" s="168"/>
      <c r="N460" s="168"/>
    </row>
    <row r="461" spans="1:14" ht="15" customHeight="1">
      <c r="A461" s="168" t="s">
        <v>5</v>
      </c>
      <c r="B461" s="168"/>
      <c r="C461" s="168"/>
      <c r="D461" s="168"/>
      <c r="E461" s="168"/>
      <c r="F461" s="168"/>
      <c r="G461" s="168"/>
      <c r="H461" s="168"/>
      <c r="I461" s="168"/>
      <c r="J461" s="168"/>
      <c r="K461" s="168"/>
      <c r="L461" s="168"/>
      <c r="M461" s="168"/>
      <c r="N461" s="168"/>
    </row>
    <row r="462" spans="1:14" ht="15" customHeight="1">
      <c r="A462" s="162" t="s">
        <v>6</v>
      </c>
      <c r="B462" s="159" t="s">
        <v>7</v>
      </c>
      <c r="C462" s="159" t="s">
        <v>8</v>
      </c>
      <c r="D462" s="162" t="s">
        <v>9</v>
      </c>
      <c r="E462" s="159" t="s">
        <v>10</v>
      </c>
      <c r="F462" s="159" t="s">
        <v>11</v>
      </c>
      <c r="G462" s="159" t="s">
        <v>12</v>
      </c>
      <c r="H462" s="159" t="s">
        <v>13</v>
      </c>
      <c r="I462" s="159" t="s">
        <v>14</v>
      </c>
      <c r="J462" s="159" t="s">
        <v>15</v>
      </c>
      <c r="K462" s="161" t="s">
        <v>16</v>
      </c>
      <c r="L462" s="159" t="s">
        <v>17</v>
      </c>
      <c r="M462" s="159" t="s">
        <v>18</v>
      </c>
      <c r="N462" s="159" t="s">
        <v>19</v>
      </c>
    </row>
    <row r="463" spans="1:14" ht="15" customHeight="1">
      <c r="A463" s="180"/>
      <c r="B463" s="163"/>
      <c r="C463" s="163"/>
      <c r="D463" s="180"/>
      <c r="E463" s="163"/>
      <c r="F463" s="163"/>
      <c r="G463" s="163"/>
      <c r="H463" s="163"/>
      <c r="I463" s="163"/>
      <c r="J463" s="163"/>
      <c r="K463" s="178"/>
      <c r="L463" s="163"/>
      <c r="M463" s="163"/>
      <c r="N463" s="163"/>
    </row>
    <row r="464" spans="1:14" ht="15" customHeight="1">
      <c r="A464" s="51">
        <v>1</v>
      </c>
      <c r="B464" s="52">
        <v>42794</v>
      </c>
      <c r="C464" s="51" t="s">
        <v>23</v>
      </c>
      <c r="D464" s="51" t="s">
        <v>53</v>
      </c>
      <c r="E464" s="51" t="s">
        <v>93</v>
      </c>
      <c r="F464" s="51">
        <v>313</v>
      </c>
      <c r="G464" s="51">
        <v>319</v>
      </c>
      <c r="H464" s="51">
        <v>309</v>
      </c>
      <c r="I464" s="51">
        <v>305</v>
      </c>
      <c r="J464" s="51">
        <v>301</v>
      </c>
      <c r="K464" s="51">
        <v>305</v>
      </c>
      <c r="L464" s="53">
        <v>2750</v>
      </c>
      <c r="M464" s="65">
        <f>IF(D464="BUY",(K464-F464)*(L464),(F464-K464)*(L464))</f>
        <v>22000</v>
      </c>
      <c r="N464" s="66">
        <f>M464/(L464)/F464%</f>
        <v>2.5559105431309903</v>
      </c>
    </row>
    <row r="465" spans="1:14" ht="15" customHeight="1">
      <c r="A465" s="51">
        <v>2</v>
      </c>
      <c r="B465" s="52">
        <v>42793</v>
      </c>
      <c r="C465" s="51" t="s">
        <v>23</v>
      </c>
      <c r="D465" s="51" t="s">
        <v>21</v>
      </c>
      <c r="E465" s="51" t="s">
        <v>105</v>
      </c>
      <c r="F465" s="51">
        <v>322</v>
      </c>
      <c r="G465" s="51">
        <v>315</v>
      </c>
      <c r="H465" s="51">
        <v>326</v>
      </c>
      <c r="I465" s="51">
        <v>330</v>
      </c>
      <c r="J465" s="51">
        <v>334</v>
      </c>
      <c r="K465" s="51">
        <v>315</v>
      </c>
      <c r="L465" s="53">
        <v>3000</v>
      </c>
      <c r="M465" s="65">
        <f>IF(D465="BUY",(K465-F465)*(L465),(F465-K465)*(L465))</f>
        <v>-21000</v>
      </c>
      <c r="N465" s="66">
        <f>M465/(L465)/F465%</f>
        <v>-2.1739130434782608</v>
      </c>
    </row>
    <row r="466" spans="1:14" ht="15" customHeight="1">
      <c r="A466" s="51">
        <v>3</v>
      </c>
      <c r="B466" s="52">
        <v>42792</v>
      </c>
      <c r="C466" s="51" t="s">
        <v>23</v>
      </c>
      <c r="D466" s="51" t="s">
        <v>21</v>
      </c>
      <c r="E466" s="51" t="s">
        <v>104</v>
      </c>
      <c r="F466" s="51">
        <v>329</v>
      </c>
      <c r="G466" s="51">
        <v>319</v>
      </c>
      <c r="H466" s="51">
        <v>335</v>
      </c>
      <c r="I466" s="51">
        <v>341</v>
      </c>
      <c r="J466" s="51">
        <v>347</v>
      </c>
      <c r="K466" s="51">
        <v>335</v>
      </c>
      <c r="L466" s="53">
        <v>1600</v>
      </c>
      <c r="M466" s="65">
        <f>IF(D466="BUY",(K466-F466)*(L466),(F466-K466)*(L466))</f>
        <v>9600</v>
      </c>
      <c r="N466" s="66">
        <f>M466/(L466)/F466%</f>
        <v>1.8237082066869301</v>
      </c>
    </row>
    <row r="467" spans="1:14" ht="15" customHeight="1">
      <c r="A467" s="51">
        <v>4</v>
      </c>
      <c r="B467" s="52">
        <v>42789</v>
      </c>
      <c r="C467" s="51" t="s">
        <v>23</v>
      </c>
      <c r="D467" s="51" t="s">
        <v>21</v>
      </c>
      <c r="E467" s="51" t="s">
        <v>52</v>
      </c>
      <c r="F467" s="51">
        <v>324</v>
      </c>
      <c r="G467" s="51">
        <v>316</v>
      </c>
      <c r="H467" s="51">
        <v>330</v>
      </c>
      <c r="I467" s="51">
        <v>336</v>
      </c>
      <c r="J467" s="51">
        <v>342</v>
      </c>
      <c r="K467" s="51">
        <v>329</v>
      </c>
      <c r="L467" s="53">
        <v>1750</v>
      </c>
      <c r="M467" s="65">
        <f>IF(D467="BUY",(K467-F467)*(L467),(F467-K467)*(L467))</f>
        <v>8750</v>
      </c>
      <c r="N467" s="66">
        <f>M467/(L467)/F467%</f>
        <v>1.5432098765432098</v>
      </c>
    </row>
    <row r="468" spans="1:14" ht="15" customHeight="1">
      <c r="A468" s="51">
        <v>5</v>
      </c>
      <c r="B468" s="52">
        <v>42789</v>
      </c>
      <c r="C468" s="51" t="s">
        <v>23</v>
      </c>
      <c r="D468" s="51" t="s">
        <v>21</v>
      </c>
      <c r="E468" s="51" t="s">
        <v>80</v>
      </c>
      <c r="F468" s="51">
        <v>665</v>
      </c>
      <c r="G468" s="51">
        <v>649</v>
      </c>
      <c r="H468" s="51">
        <v>675</v>
      </c>
      <c r="I468" s="51">
        <v>685</v>
      </c>
      <c r="J468" s="51">
        <v>695</v>
      </c>
      <c r="K468" s="51">
        <v>675</v>
      </c>
      <c r="L468" s="53">
        <v>1061</v>
      </c>
      <c r="M468" s="65">
        <f aca="true" t="shared" si="34" ref="M468:M473">IF(D468="BUY",(K468-F468)*(L468),(F468-K468)*(L468))</f>
        <v>10610</v>
      </c>
      <c r="N468" s="66">
        <f aca="true" t="shared" si="35" ref="N468:N473">M468/(L468)/F468%</f>
        <v>1.5037593984962405</v>
      </c>
    </row>
    <row r="469" spans="1:14" ht="15" customHeight="1">
      <c r="A469" s="51">
        <v>6</v>
      </c>
      <c r="B469" s="52">
        <v>42782</v>
      </c>
      <c r="C469" s="51" t="s">
        <v>23</v>
      </c>
      <c r="D469" s="51" t="s">
        <v>53</v>
      </c>
      <c r="E469" s="51" t="s">
        <v>92</v>
      </c>
      <c r="F469" s="51">
        <v>272</v>
      </c>
      <c r="G469" s="51">
        <v>279</v>
      </c>
      <c r="H469" s="51">
        <v>269</v>
      </c>
      <c r="I469" s="51">
        <v>266</v>
      </c>
      <c r="J469" s="51">
        <v>263</v>
      </c>
      <c r="K469" s="51">
        <v>266</v>
      </c>
      <c r="L469" s="53">
        <v>3000</v>
      </c>
      <c r="M469" s="65">
        <f t="shared" si="34"/>
        <v>18000</v>
      </c>
      <c r="N469" s="66">
        <f t="shared" si="35"/>
        <v>2.205882352941176</v>
      </c>
    </row>
    <row r="470" spans="1:14" ht="15" customHeight="1">
      <c r="A470" s="51">
        <v>7</v>
      </c>
      <c r="B470" s="52">
        <v>42775</v>
      </c>
      <c r="C470" s="51" t="s">
        <v>23</v>
      </c>
      <c r="D470" s="51" t="s">
        <v>21</v>
      </c>
      <c r="E470" s="51" t="s">
        <v>75</v>
      </c>
      <c r="F470" s="51">
        <v>163.5</v>
      </c>
      <c r="G470" s="51">
        <v>159</v>
      </c>
      <c r="H470" s="51">
        <v>166</v>
      </c>
      <c r="I470" s="51">
        <v>168.5</v>
      </c>
      <c r="J470" s="51">
        <v>169</v>
      </c>
      <c r="K470" s="51">
        <v>166</v>
      </c>
      <c r="L470" s="53">
        <v>3500</v>
      </c>
      <c r="M470" s="65">
        <f t="shared" si="34"/>
        <v>8750</v>
      </c>
      <c r="N470" s="66">
        <f t="shared" si="35"/>
        <v>1.529051987767584</v>
      </c>
    </row>
    <row r="471" spans="1:14" ht="15" customHeight="1">
      <c r="A471" s="51">
        <v>8</v>
      </c>
      <c r="B471" s="52">
        <v>42773</v>
      </c>
      <c r="C471" s="51" t="s">
        <v>23</v>
      </c>
      <c r="D471" s="51" t="s">
        <v>21</v>
      </c>
      <c r="E471" s="51" t="s">
        <v>103</v>
      </c>
      <c r="F471" s="51">
        <v>118.5</v>
      </c>
      <c r="G471" s="51">
        <v>109.5</v>
      </c>
      <c r="H471" s="51">
        <v>124</v>
      </c>
      <c r="I471" s="51">
        <v>129</v>
      </c>
      <c r="J471" s="51">
        <v>134</v>
      </c>
      <c r="K471" s="51">
        <v>122</v>
      </c>
      <c r="L471" s="53">
        <v>750</v>
      </c>
      <c r="M471" s="65">
        <f t="shared" si="34"/>
        <v>2625</v>
      </c>
      <c r="N471" s="66">
        <f t="shared" si="35"/>
        <v>2.9535864978902953</v>
      </c>
    </row>
    <row r="472" spans="1:14" ht="15" customHeight="1">
      <c r="A472" s="51">
        <v>9</v>
      </c>
      <c r="B472" s="52">
        <v>42773</v>
      </c>
      <c r="C472" s="51" t="s">
        <v>23</v>
      </c>
      <c r="D472" s="51" t="s">
        <v>53</v>
      </c>
      <c r="E472" s="51" t="s">
        <v>101</v>
      </c>
      <c r="F472" s="51">
        <v>442</v>
      </c>
      <c r="G472" s="51">
        <v>457</v>
      </c>
      <c r="H472" s="51">
        <v>432</v>
      </c>
      <c r="I472" s="51">
        <v>422</v>
      </c>
      <c r="J472" s="51">
        <v>412</v>
      </c>
      <c r="K472" s="51">
        <v>457</v>
      </c>
      <c r="L472" s="53">
        <v>750</v>
      </c>
      <c r="M472" s="65">
        <f t="shared" si="34"/>
        <v>-11250</v>
      </c>
      <c r="N472" s="66">
        <f t="shared" si="35"/>
        <v>-3.3936651583710407</v>
      </c>
    </row>
    <row r="473" spans="1:14" ht="15" customHeight="1">
      <c r="A473" s="51">
        <v>10</v>
      </c>
      <c r="B473" s="52">
        <v>42768</v>
      </c>
      <c r="C473" s="51" t="s">
        <v>23</v>
      </c>
      <c r="D473" s="51" t="s">
        <v>53</v>
      </c>
      <c r="E473" s="51" t="s">
        <v>93</v>
      </c>
      <c r="F473" s="51">
        <v>337</v>
      </c>
      <c r="G473" s="51">
        <v>343</v>
      </c>
      <c r="H473" s="51">
        <v>333</v>
      </c>
      <c r="I473" s="51">
        <v>329</v>
      </c>
      <c r="J473" s="51">
        <v>325</v>
      </c>
      <c r="K473" s="51">
        <v>329</v>
      </c>
      <c r="L473" s="53">
        <v>2750</v>
      </c>
      <c r="M473" s="65">
        <f t="shared" si="34"/>
        <v>22000</v>
      </c>
      <c r="N473" s="66">
        <f t="shared" si="35"/>
        <v>2.373887240356083</v>
      </c>
    </row>
    <row r="475" spans="1:13" ht="15" customHeight="1">
      <c r="A475" s="9" t="s">
        <v>25</v>
      </c>
      <c r="B475" s="10"/>
      <c r="C475" s="11"/>
      <c r="D475" s="12"/>
      <c r="E475" s="13"/>
      <c r="F475" s="13"/>
      <c r="G475" s="14"/>
      <c r="H475" s="15"/>
      <c r="I475" s="15"/>
      <c r="J475" s="15"/>
      <c r="K475" s="16"/>
      <c r="L475" s="17"/>
      <c r="M475" s="40"/>
    </row>
    <row r="476" spans="1:14" ht="15" customHeight="1">
      <c r="A476" s="9" t="s">
        <v>26</v>
      </c>
      <c r="B476" s="19"/>
      <c r="C476" s="11"/>
      <c r="D476" s="12"/>
      <c r="E476" s="13"/>
      <c r="F476" s="13"/>
      <c r="G476" s="14"/>
      <c r="H476" s="13"/>
      <c r="I476" s="13"/>
      <c r="J476" s="13"/>
      <c r="K476" s="16"/>
      <c r="L476" s="17"/>
      <c r="N476" s="67"/>
    </row>
    <row r="477" spans="1:14" ht="15" customHeight="1">
      <c r="A477" s="9" t="s">
        <v>26</v>
      </c>
      <c r="B477" s="19"/>
      <c r="C477" s="20"/>
      <c r="D477" s="21"/>
      <c r="E477" s="22"/>
      <c r="F477" s="22"/>
      <c r="G477" s="23"/>
      <c r="H477" s="22"/>
      <c r="I477" s="22"/>
      <c r="J477" s="22"/>
      <c r="K477" s="22"/>
      <c r="L477" s="17"/>
      <c r="M477" s="17"/>
      <c r="N477" s="17"/>
    </row>
    <row r="478" spans="1:14" ht="15" customHeight="1" thickBot="1">
      <c r="A478" s="24"/>
      <c r="B478" s="19"/>
      <c r="C478" s="22"/>
      <c r="D478" s="22"/>
      <c r="E478" s="22"/>
      <c r="F478" s="25"/>
      <c r="G478" s="26"/>
      <c r="H478" s="27" t="s">
        <v>27</v>
      </c>
      <c r="I478" s="27"/>
      <c r="J478" s="28"/>
      <c r="K478" s="28"/>
      <c r="L478" s="17"/>
      <c r="M478" s="63" t="s">
        <v>72</v>
      </c>
      <c r="N478" s="64" t="s">
        <v>68</v>
      </c>
    </row>
    <row r="479" spans="1:12" ht="15" customHeight="1">
      <c r="A479" s="24"/>
      <c r="B479" s="19"/>
      <c r="C479" s="160" t="s">
        <v>28</v>
      </c>
      <c r="D479" s="160"/>
      <c r="E479" s="29">
        <v>10</v>
      </c>
      <c r="F479" s="30">
        <v>100</v>
      </c>
      <c r="G479" s="31">
        <v>10</v>
      </c>
      <c r="H479" s="32">
        <f>G480/G479%</f>
        <v>80</v>
      </c>
      <c r="I479" s="32"/>
      <c r="J479" s="32"/>
      <c r="L479" s="17"/>
    </row>
    <row r="480" spans="1:14" ht="15" customHeight="1">
      <c r="A480" s="24"/>
      <c r="B480" s="19"/>
      <c r="C480" s="172" t="s">
        <v>29</v>
      </c>
      <c r="D480" s="172"/>
      <c r="E480" s="33">
        <v>8</v>
      </c>
      <c r="F480" s="34">
        <f>(E480/E479)*100</f>
        <v>80</v>
      </c>
      <c r="G480" s="31">
        <v>8</v>
      </c>
      <c r="H480" s="28"/>
      <c r="I480" s="28"/>
      <c r="J480" s="22"/>
      <c r="M480" s="22"/>
      <c r="N480" s="22"/>
    </row>
    <row r="481" spans="1:14" ht="15" customHeight="1">
      <c r="A481" s="35"/>
      <c r="B481" s="19"/>
      <c r="C481" s="172" t="s">
        <v>31</v>
      </c>
      <c r="D481" s="172"/>
      <c r="E481" s="33">
        <v>0</v>
      </c>
      <c r="F481" s="34">
        <f>(E481/E479)*100</f>
        <v>0</v>
      </c>
      <c r="G481" s="36"/>
      <c r="H481" s="31"/>
      <c r="I481" s="31"/>
      <c r="J481" s="22"/>
      <c r="K481" s="28"/>
      <c r="L481" s="17"/>
      <c r="M481" s="20"/>
      <c r="N481" s="20"/>
    </row>
    <row r="482" spans="1:14" ht="15" customHeight="1">
      <c r="A482" s="35"/>
      <c r="B482" s="19"/>
      <c r="C482" s="172" t="s">
        <v>32</v>
      </c>
      <c r="D482" s="172"/>
      <c r="E482" s="33">
        <v>0</v>
      </c>
      <c r="F482" s="34">
        <f>(E482/E479)*100</f>
        <v>0</v>
      </c>
      <c r="G482" s="36"/>
      <c r="H482" s="31"/>
      <c r="I482" s="31"/>
      <c r="J482" s="22"/>
      <c r="K482" s="28"/>
      <c r="L482" s="17"/>
      <c r="M482" s="17"/>
      <c r="N482" s="17"/>
    </row>
    <row r="483" spans="1:14" ht="15" customHeight="1">
      <c r="A483" s="35"/>
      <c r="B483" s="19"/>
      <c r="C483" s="172" t="s">
        <v>33</v>
      </c>
      <c r="D483" s="172"/>
      <c r="E483" s="33">
        <v>2</v>
      </c>
      <c r="F483" s="34">
        <f>(E483/E479)*100</f>
        <v>20</v>
      </c>
      <c r="G483" s="36"/>
      <c r="H483" s="22" t="s">
        <v>34</v>
      </c>
      <c r="I483" s="22"/>
      <c r="J483" s="37"/>
      <c r="K483" s="28"/>
      <c r="L483" s="17"/>
      <c r="M483" s="17"/>
      <c r="N483" s="17"/>
    </row>
    <row r="484" spans="1:14" ht="15" customHeight="1">
      <c r="A484" s="35"/>
      <c r="B484" s="19"/>
      <c r="C484" s="172" t="s">
        <v>35</v>
      </c>
      <c r="D484" s="172"/>
      <c r="E484" s="33">
        <v>0</v>
      </c>
      <c r="F484" s="34">
        <v>10</v>
      </c>
      <c r="G484" s="36"/>
      <c r="H484" s="22"/>
      <c r="I484" s="22"/>
      <c r="J484" s="37"/>
      <c r="K484" s="28"/>
      <c r="L484" s="17"/>
      <c r="M484" s="17"/>
      <c r="N484" s="17"/>
    </row>
    <row r="485" spans="1:14" ht="15" customHeight="1" thickBot="1">
      <c r="A485" s="35"/>
      <c r="B485" s="19"/>
      <c r="C485" s="171" t="s">
        <v>36</v>
      </c>
      <c r="D485" s="171"/>
      <c r="E485" s="38"/>
      <c r="F485" s="39">
        <f>(E485/E479)*100</f>
        <v>0</v>
      </c>
      <c r="G485" s="36"/>
      <c r="H485" s="22"/>
      <c r="I485" s="22"/>
      <c r="M485" s="17"/>
      <c r="N485" s="17"/>
    </row>
    <row r="486" spans="1:14" ht="15" customHeight="1">
      <c r="A486" s="41" t="s">
        <v>37</v>
      </c>
      <c r="B486" s="10"/>
      <c r="C486" s="11"/>
      <c r="D486" s="11"/>
      <c r="E486" s="13"/>
      <c r="F486" s="13"/>
      <c r="G486" s="42"/>
      <c r="H486" s="43"/>
      <c r="I486" s="43"/>
      <c r="J486" s="43"/>
      <c r="K486" s="13"/>
      <c r="L486" s="17"/>
      <c r="M486" s="40"/>
      <c r="N486" s="40"/>
    </row>
    <row r="487" spans="1:14" ht="15" customHeight="1">
      <c r="A487" s="12" t="s">
        <v>38</v>
      </c>
      <c r="B487" s="10"/>
      <c r="C487" s="44"/>
      <c r="D487" s="45"/>
      <c r="E487" s="46"/>
      <c r="F487" s="43"/>
      <c r="G487" s="42"/>
      <c r="H487" s="43"/>
      <c r="I487" s="43"/>
      <c r="J487" s="43"/>
      <c r="K487" s="13"/>
      <c r="L487" s="17"/>
      <c r="M487" s="24"/>
      <c r="N487" s="24"/>
    </row>
    <row r="488" spans="1:14" ht="15" customHeight="1">
      <c r="A488" s="12" t="s">
        <v>39</v>
      </c>
      <c r="B488" s="10"/>
      <c r="C488" s="11"/>
      <c r="D488" s="45"/>
      <c r="E488" s="46"/>
      <c r="F488" s="43"/>
      <c r="G488" s="42"/>
      <c r="H488" s="47"/>
      <c r="I488" s="47"/>
      <c r="J488" s="47"/>
      <c r="K488" s="13"/>
      <c r="L488" s="17"/>
      <c r="M488" s="17"/>
      <c r="N488" s="17"/>
    </row>
    <row r="489" spans="1:14" ht="15" customHeight="1">
      <c r="A489" s="12" t="s">
        <v>40</v>
      </c>
      <c r="B489" s="44"/>
      <c r="C489" s="11"/>
      <c r="D489" s="45"/>
      <c r="E489" s="46"/>
      <c r="F489" s="43"/>
      <c r="G489" s="48"/>
      <c r="H489" s="47"/>
      <c r="I489" s="47"/>
      <c r="J489" s="47"/>
      <c r="K489" s="13"/>
      <c r="L489" s="17"/>
      <c r="M489" s="17"/>
      <c r="N489" s="17"/>
    </row>
    <row r="490" spans="1:14" ht="15" customHeight="1">
      <c r="A490" s="12" t="s">
        <v>41</v>
      </c>
      <c r="B490" s="35"/>
      <c r="C490" s="11"/>
      <c r="D490" s="49"/>
      <c r="E490" s="43"/>
      <c r="F490" s="43"/>
      <c r="G490" s="48"/>
      <c r="H490" s="47"/>
      <c r="I490" s="47"/>
      <c r="J490" s="47"/>
      <c r="K490" s="43"/>
      <c r="L490" s="17"/>
      <c r="M490" s="17"/>
      <c r="N490" s="17"/>
    </row>
    <row r="491" ht="15" customHeight="1" thickBot="1"/>
    <row r="492" spans="1:14" ht="15" customHeight="1" thickBot="1">
      <c r="A492" s="165" t="s">
        <v>0</v>
      </c>
      <c r="B492" s="165"/>
      <c r="C492" s="165"/>
      <c r="D492" s="165"/>
      <c r="E492" s="165"/>
      <c r="F492" s="165"/>
      <c r="G492" s="165"/>
      <c r="H492" s="165"/>
      <c r="I492" s="165"/>
      <c r="J492" s="165"/>
      <c r="K492" s="165"/>
      <c r="L492" s="165"/>
      <c r="M492" s="165"/>
      <c r="N492" s="165"/>
    </row>
    <row r="493" spans="1:14" ht="15" customHeight="1" thickBot="1">
      <c r="A493" s="165"/>
      <c r="B493" s="165"/>
      <c r="C493" s="165"/>
      <c r="D493" s="165"/>
      <c r="E493" s="165"/>
      <c r="F493" s="165"/>
      <c r="G493" s="165"/>
      <c r="H493" s="165"/>
      <c r="I493" s="165"/>
      <c r="J493" s="165"/>
      <c r="K493" s="165"/>
      <c r="L493" s="165"/>
      <c r="M493" s="165"/>
      <c r="N493" s="165"/>
    </row>
    <row r="494" spans="1:14" ht="15" customHeight="1">
      <c r="A494" s="165"/>
      <c r="B494" s="165"/>
      <c r="C494" s="165"/>
      <c r="D494" s="165"/>
      <c r="E494" s="165"/>
      <c r="F494" s="165"/>
      <c r="G494" s="165"/>
      <c r="H494" s="165"/>
      <c r="I494" s="165"/>
      <c r="J494" s="165"/>
      <c r="K494" s="165"/>
      <c r="L494" s="165"/>
      <c r="M494" s="165"/>
      <c r="N494" s="165"/>
    </row>
    <row r="495" spans="1:14" ht="15" customHeight="1">
      <c r="A495" s="166" t="s">
        <v>1</v>
      </c>
      <c r="B495" s="166"/>
      <c r="C495" s="166"/>
      <c r="D495" s="166"/>
      <c r="E495" s="166"/>
      <c r="F495" s="166"/>
      <c r="G495" s="166"/>
      <c r="H495" s="166"/>
      <c r="I495" s="166"/>
      <c r="J495" s="166"/>
      <c r="K495" s="166"/>
      <c r="L495" s="166"/>
      <c r="M495" s="166"/>
      <c r="N495" s="166"/>
    </row>
    <row r="496" spans="1:14" ht="15" customHeight="1">
      <c r="A496" s="166" t="s">
        <v>2</v>
      </c>
      <c r="B496" s="166"/>
      <c r="C496" s="166"/>
      <c r="D496" s="166"/>
      <c r="E496" s="166"/>
      <c r="F496" s="166"/>
      <c r="G496" s="166"/>
      <c r="H496" s="166"/>
      <c r="I496" s="166"/>
      <c r="J496" s="166"/>
      <c r="K496" s="166"/>
      <c r="L496" s="166"/>
      <c r="M496" s="166"/>
      <c r="N496" s="166"/>
    </row>
    <row r="497" spans="1:14" ht="15" customHeight="1" thickBot="1">
      <c r="A497" s="167" t="s">
        <v>3</v>
      </c>
      <c r="B497" s="167"/>
      <c r="C497" s="167"/>
      <c r="D497" s="167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</row>
    <row r="498" spans="1:14" ht="15" customHeight="1">
      <c r="A498" s="168" t="s">
        <v>97</v>
      </c>
      <c r="B498" s="168"/>
      <c r="C498" s="168"/>
      <c r="D498" s="168"/>
      <c r="E498" s="168"/>
      <c r="F498" s="168"/>
      <c r="G498" s="168"/>
      <c r="H498" s="168"/>
      <c r="I498" s="168"/>
      <c r="J498" s="168"/>
      <c r="K498" s="168"/>
      <c r="L498" s="168"/>
      <c r="M498" s="168"/>
      <c r="N498" s="168"/>
    </row>
    <row r="499" spans="1:14" ht="15" customHeight="1">
      <c r="A499" s="168" t="s">
        <v>5</v>
      </c>
      <c r="B499" s="168"/>
      <c r="C499" s="168"/>
      <c r="D499" s="168"/>
      <c r="E499" s="168"/>
      <c r="F499" s="168"/>
      <c r="G499" s="168"/>
      <c r="H499" s="168"/>
      <c r="I499" s="168"/>
      <c r="J499" s="168"/>
      <c r="K499" s="168"/>
      <c r="L499" s="168"/>
      <c r="M499" s="168"/>
      <c r="N499" s="168"/>
    </row>
    <row r="500" spans="1:14" ht="15" customHeight="1">
      <c r="A500" s="162" t="s">
        <v>6</v>
      </c>
      <c r="B500" s="159" t="s">
        <v>7</v>
      </c>
      <c r="C500" s="159" t="s">
        <v>8</v>
      </c>
      <c r="D500" s="162" t="s">
        <v>9</v>
      </c>
      <c r="E500" s="159" t="s">
        <v>10</v>
      </c>
      <c r="F500" s="159" t="s">
        <v>11</v>
      </c>
      <c r="G500" s="159" t="s">
        <v>12</v>
      </c>
      <c r="H500" s="159" t="s">
        <v>13</v>
      </c>
      <c r="I500" s="159" t="s">
        <v>14</v>
      </c>
      <c r="J500" s="159" t="s">
        <v>15</v>
      </c>
      <c r="K500" s="161" t="s">
        <v>16</v>
      </c>
      <c r="L500" s="159" t="s">
        <v>17</v>
      </c>
      <c r="M500" s="159" t="s">
        <v>18</v>
      </c>
      <c r="N500" s="159" t="s">
        <v>19</v>
      </c>
    </row>
    <row r="501" spans="1:14" ht="15" customHeight="1">
      <c r="A501" s="180"/>
      <c r="B501" s="163"/>
      <c r="C501" s="163"/>
      <c r="D501" s="180"/>
      <c r="E501" s="163"/>
      <c r="F501" s="163"/>
      <c r="G501" s="163"/>
      <c r="H501" s="163"/>
      <c r="I501" s="163"/>
      <c r="J501" s="163"/>
      <c r="K501" s="178"/>
      <c r="L501" s="163"/>
      <c r="M501" s="163"/>
      <c r="N501" s="163"/>
    </row>
    <row r="502" spans="1:14" ht="15" customHeight="1">
      <c r="A502" s="51">
        <v>1</v>
      </c>
      <c r="B502" s="52">
        <v>42764</v>
      </c>
      <c r="C502" s="51" t="s">
        <v>23</v>
      </c>
      <c r="D502" s="51" t="s">
        <v>21</v>
      </c>
      <c r="E502" s="51" t="s">
        <v>99</v>
      </c>
      <c r="F502" s="51">
        <v>520</v>
      </c>
      <c r="G502" s="51">
        <v>500</v>
      </c>
      <c r="H502" s="51">
        <v>530</v>
      </c>
      <c r="I502" s="51">
        <v>540</v>
      </c>
      <c r="J502" s="51">
        <v>550</v>
      </c>
      <c r="K502" s="51">
        <v>500</v>
      </c>
      <c r="L502" s="53">
        <v>750</v>
      </c>
      <c r="M502" s="65">
        <f>IF(D502="BUY",(K502-F502)*(L502),(F502-K502)*(L502))</f>
        <v>-15000</v>
      </c>
      <c r="N502" s="66">
        <f>M502/(L502)/F502%</f>
        <v>-3.846153846153846</v>
      </c>
    </row>
    <row r="503" spans="1:14" ht="15" customHeight="1">
      <c r="A503" s="51">
        <v>2</v>
      </c>
      <c r="B503" s="52">
        <v>42764</v>
      </c>
      <c r="C503" s="51" t="s">
        <v>23</v>
      </c>
      <c r="D503" s="51" t="s">
        <v>21</v>
      </c>
      <c r="E503" s="51" t="s">
        <v>100</v>
      </c>
      <c r="F503" s="51">
        <v>1965</v>
      </c>
      <c r="G503" s="51">
        <v>1945</v>
      </c>
      <c r="H503" s="51">
        <v>1980</v>
      </c>
      <c r="I503" s="51">
        <v>1995</v>
      </c>
      <c r="J503" s="51">
        <v>2010</v>
      </c>
      <c r="K503" s="51">
        <v>1980</v>
      </c>
      <c r="L503" s="53">
        <v>500</v>
      </c>
      <c r="M503" s="65">
        <f>IF(D503="BUY",(K503-F503)*(L503),(F503-K503)*(L503))</f>
        <v>7500</v>
      </c>
      <c r="N503" s="66">
        <f>M503/(L503)/F503%</f>
        <v>0.7633587786259542</v>
      </c>
    </row>
    <row r="504" spans="1:14" ht="15" customHeight="1">
      <c r="A504" s="51">
        <v>3</v>
      </c>
      <c r="B504" s="52">
        <v>42754</v>
      </c>
      <c r="C504" s="51" t="s">
        <v>23</v>
      </c>
      <c r="D504" s="51" t="s">
        <v>21</v>
      </c>
      <c r="E504" s="51" t="s">
        <v>99</v>
      </c>
      <c r="F504" s="51">
        <v>530</v>
      </c>
      <c r="G504" s="51">
        <v>512</v>
      </c>
      <c r="H504" s="51">
        <v>542</v>
      </c>
      <c r="I504" s="51">
        <v>554</v>
      </c>
      <c r="J504" s="51">
        <v>566</v>
      </c>
      <c r="K504" s="51">
        <v>542</v>
      </c>
      <c r="L504" s="53">
        <v>750</v>
      </c>
      <c r="M504" s="65">
        <f>IF(D504="BUY",(K504-F504)*(L504),(F504-K504)*(L504))</f>
        <v>9000</v>
      </c>
      <c r="N504" s="66">
        <f>M504/(L504)/F504%</f>
        <v>2.2641509433962264</v>
      </c>
    </row>
    <row r="505" spans="1:14" ht="15" customHeight="1">
      <c r="A505" s="51">
        <v>4</v>
      </c>
      <c r="B505" s="52">
        <v>42751</v>
      </c>
      <c r="C505" s="51" t="s">
        <v>23</v>
      </c>
      <c r="D505" s="51" t="s">
        <v>53</v>
      </c>
      <c r="E505" s="51" t="s">
        <v>92</v>
      </c>
      <c r="F505" s="51">
        <v>300</v>
      </c>
      <c r="G505" s="51">
        <v>306</v>
      </c>
      <c r="H505" s="51">
        <v>297</v>
      </c>
      <c r="I505" s="51">
        <v>294</v>
      </c>
      <c r="J505" s="51">
        <v>291</v>
      </c>
      <c r="K505" s="51">
        <v>294</v>
      </c>
      <c r="L505" s="53">
        <v>3000</v>
      </c>
      <c r="M505" s="65">
        <f>IF(D505="BUY",(K505-F505)*(L505),(F505-K505)*(L505))</f>
        <v>18000</v>
      </c>
      <c r="N505" s="66">
        <f>M505/(L505)/F505%</f>
        <v>2</v>
      </c>
    </row>
    <row r="506" spans="1:14" ht="15" customHeight="1">
      <c r="A506" s="51">
        <v>5</v>
      </c>
      <c r="B506" s="52">
        <v>42747</v>
      </c>
      <c r="C506" s="51" t="s">
        <v>23</v>
      </c>
      <c r="D506" s="51" t="s">
        <v>21</v>
      </c>
      <c r="E506" s="51" t="s">
        <v>98</v>
      </c>
      <c r="F506" s="51">
        <v>552</v>
      </c>
      <c r="G506" s="51">
        <v>538</v>
      </c>
      <c r="H506" s="51">
        <v>562</v>
      </c>
      <c r="I506" s="51">
        <v>572</v>
      </c>
      <c r="J506" s="51">
        <v>582</v>
      </c>
      <c r="K506" s="51">
        <v>582</v>
      </c>
      <c r="L506" s="53">
        <v>1500</v>
      </c>
      <c r="M506" s="65">
        <f aca="true" t="shared" si="36" ref="M506:M511">IF(D506="BUY",(K506-F506)*(L506),(F506-K506)*(L506))</f>
        <v>45000</v>
      </c>
      <c r="N506" s="66">
        <f aca="true" t="shared" si="37" ref="N506:N511">M506/(L506)/F506%</f>
        <v>5.434782608695652</v>
      </c>
    </row>
    <row r="507" spans="1:14" ht="15" customHeight="1">
      <c r="A507" s="51">
        <v>6</v>
      </c>
      <c r="B507" s="52">
        <v>42746</v>
      </c>
      <c r="C507" s="51" t="s">
        <v>23</v>
      </c>
      <c r="D507" s="51" t="s">
        <v>21</v>
      </c>
      <c r="E507" s="51" t="s">
        <v>43</v>
      </c>
      <c r="F507" s="51">
        <v>594</v>
      </c>
      <c r="G507" s="51">
        <v>578</v>
      </c>
      <c r="H507" s="51">
        <v>604</v>
      </c>
      <c r="I507" s="51">
        <v>614</v>
      </c>
      <c r="J507" s="51">
        <v>624</v>
      </c>
      <c r="K507" s="51">
        <v>578</v>
      </c>
      <c r="L507" s="53">
        <v>1100</v>
      </c>
      <c r="M507" s="65">
        <f t="shared" si="36"/>
        <v>-17600</v>
      </c>
      <c r="N507" s="66">
        <f t="shared" si="37"/>
        <v>-2.6936026936026933</v>
      </c>
    </row>
    <row r="508" spans="1:14" ht="15" customHeight="1">
      <c r="A508" s="51">
        <v>7</v>
      </c>
      <c r="B508" s="52">
        <v>42744</v>
      </c>
      <c r="C508" s="51" t="s">
        <v>23</v>
      </c>
      <c r="D508" s="51" t="s">
        <v>21</v>
      </c>
      <c r="E508" s="51" t="s">
        <v>98</v>
      </c>
      <c r="F508" s="51">
        <v>525</v>
      </c>
      <c r="G508" s="51">
        <v>508</v>
      </c>
      <c r="H508" s="51">
        <v>535</v>
      </c>
      <c r="I508" s="51">
        <v>545</v>
      </c>
      <c r="J508" s="51">
        <v>555</v>
      </c>
      <c r="K508" s="51">
        <v>535</v>
      </c>
      <c r="L508" s="53">
        <v>1500</v>
      </c>
      <c r="M508" s="65">
        <f t="shared" si="36"/>
        <v>15000</v>
      </c>
      <c r="N508" s="66">
        <f t="shared" si="37"/>
        <v>1.9047619047619047</v>
      </c>
    </row>
    <row r="509" spans="1:14" ht="15" customHeight="1">
      <c r="A509" s="51">
        <v>8</v>
      </c>
      <c r="B509" s="52">
        <v>42740</v>
      </c>
      <c r="C509" s="51" t="s">
        <v>23</v>
      </c>
      <c r="D509" s="51" t="s">
        <v>21</v>
      </c>
      <c r="E509" s="51" t="s">
        <v>57</v>
      </c>
      <c r="F509" s="51">
        <v>615</v>
      </c>
      <c r="G509" s="51">
        <v>604</v>
      </c>
      <c r="H509" s="51">
        <v>621</v>
      </c>
      <c r="I509" s="51">
        <v>627</v>
      </c>
      <c r="J509" s="51">
        <v>634</v>
      </c>
      <c r="K509" s="51">
        <v>621</v>
      </c>
      <c r="L509" s="53">
        <v>1500</v>
      </c>
      <c r="M509" s="65">
        <f t="shared" si="36"/>
        <v>9000</v>
      </c>
      <c r="N509" s="66">
        <f t="shared" si="37"/>
        <v>0.975609756097561</v>
      </c>
    </row>
    <row r="510" spans="1:14" ht="15" customHeight="1">
      <c r="A510" s="51">
        <v>9</v>
      </c>
      <c r="B510" s="52">
        <v>42740</v>
      </c>
      <c r="C510" s="51" t="s">
        <v>23</v>
      </c>
      <c r="D510" s="51" t="s">
        <v>21</v>
      </c>
      <c r="E510" s="51" t="s">
        <v>75</v>
      </c>
      <c r="F510" s="51">
        <v>200</v>
      </c>
      <c r="G510" s="51">
        <v>196.5</v>
      </c>
      <c r="H510" s="51">
        <v>202</v>
      </c>
      <c r="I510" s="51">
        <v>204</v>
      </c>
      <c r="J510" s="51">
        <v>206</v>
      </c>
      <c r="K510" s="51">
        <v>196.5</v>
      </c>
      <c r="L510" s="53">
        <v>3500</v>
      </c>
      <c r="M510" s="65">
        <f t="shared" si="36"/>
        <v>-12250</v>
      </c>
      <c r="N510" s="66">
        <f t="shared" si="37"/>
        <v>-1.75</v>
      </c>
    </row>
    <row r="511" spans="1:14" ht="15" customHeight="1">
      <c r="A511" s="51">
        <v>10</v>
      </c>
      <c r="B511" s="52">
        <v>42739</v>
      </c>
      <c r="C511" s="51" t="s">
        <v>23</v>
      </c>
      <c r="D511" s="51" t="s">
        <v>21</v>
      </c>
      <c r="E511" s="51" t="s">
        <v>96</v>
      </c>
      <c r="F511" s="51">
        <v>450</v>
      </c>
      <c r="G511" s="51">
        <v>443</v>
      </c>
      <c r="H511" s="51">
        <v>454</v>
      </c>
      <c r="I511" s="51">
        <v>458</v>
      </c>
      <c r="J511" s="51">
        <v>462</v>
      </c>
      <c r="K511" s="51">
        <v>454</v>
      </c>
      <c r="L511" s="53">
        <v>2000</v>
      </c>
      <c r="M511" s="65">
        <f t="shared" si="36"/>
        <v>8000</v>
      </c>
      <c r="N511" s="66">
        <f t="shared" si="37"/>
        <v>0.8888888888888888</v>
      </c>
    </row>
    <row r="512" spans="1:14" ht="15" customHeight="1">
      <c r="A512" s="9" t="s">
        <v>25</v>
      </c>
      <c r="B512" s="10"/>
      <c r="C512" s="11"/>
      <c r="D512" s="12"/>
      <c r="E512" s="13"/>
      <c r="F512" s="13"/>
      <c r="G512" s="14"/>
      <c r="H512" s="15"/>
      <c r="I512" s="15"/>
      <c r="J512" s="15"/>
      <c r="K512" s="16"/>
      <c r="L512" s="17"/>
      <c r="M512" s="40"/>
      <c r="N512" s="67"/>
    </row>
    <row r="513" spans="1:12" ht="15" customHeight="1">
      <c r="A513" s="9" t="s">
        <v>26</v>
      </c>
      <c r="B513" s="19"/>
      <c r="C513" s="11"/>
      <c r="D513" s="12"/>
      <c r="E513" s="13"/>
      <c r="F513" s="13"/>
      <c r="G513" s="14"/>
      <c r="H513" s="13"/>
      <c r="I513" s="13"/>
      <c r="J513" s="13"/>
      <c r="K513" s="16"/>
      <c r="L513" s="17"/>
    </row>
    <row r="514" spans="1:14" ht="15" customHeight="1">
      <c r="A514" s="9" t="s">
        <v>26</v>
      </c>
      <c r="B514" s="19"/>
      <c r="C514" s="20"/>
      <c r="D514" s="21"/>
      <c r="E514" s="22"/>
      <c r="F514" s="22"/>
      <c r="G514" s="23"/>
      <c r="H514" s="22"/>
      <c r="I514" s="22"/>
      <c r="J514" s="22"/>
      <c r="K514" s="22"/>
      <c r="L514" s="17"/>
      <c r="M514" s="17"/>
      <c r="N514" s="17"/>
    </row>
    <row r="515" spans="1:14" ht="15" customHeight="1" thickBot="1">
      <c r="A515" s="24"/>
      <c r="B515" s="19"/>
      <c r="C515" s="22"/>
      <c r="D515" s="22"/>
      <c r="E515" s="22"/>
      <c r="F515" s="25"/>
      <c r="G515" s="26"/>
      <c r="H515" s="27" t="s">
        <v>27</v>
      </c>
      <c r="I515" s="27"/>
      <c r="J515" s="28"/>
      <c r="K515" s="28"/>
      <c r="L515" s="17"/>
      <c r="M515" s="63" t="s">
        <v>72</v>
      </c>
      <c r="N515" s="64" t="s">
        <v>68</v>
      </c>
    </row>
    <row r="516" spans="1:12" ht="15" customHeight="1">
      <c r="A516" s="24"/>
      <c r="B516" s="19"/>
      <c r="C516" s="160" t="s">
        <v>28</v>
      </c>
      <c r="D516" s="160"/>
      <c r="E516" s="29">
        <v>10</v>
      </c>
      <c r="F516" s="30">
        <v>100</v>
      </c>
      <c r="G516" s="31">
        <v>10</v>
      </c>
      <c r="H516" s="32">
        <f>G517/G516%</f>
        <v>70</v>
      </c>
      <c r="I516" s="32"/>
      <c r="J516" s="32"/>
      <c r="L516" s="17"/>
    </row>
    <row r="517" spans="1:14" ht="15" customHeight="1">
      <c r="A517" s="24"/>
      <c r="B517" s="19"/>
      <c r="C517" s="172" t="s">
        <v>29</v>
      </c>
      <c r="D517" s="172"/>
      <c r="E517" s="33">
        <v>7</v>
      </c>
      <c r="F517" s="34">
        <f>(E517/E516)*100</f>
        <v>70</v>
      </c>
      <c r="G517" s="31">
        <v>7</v>
      </c>
      <c r="H517" s="28"/>
      <c r="I517" s="28"/>
      <c r="J517" s="22"/>
      <c r="K517" s="28"/>
      <c r="M517" s="22"/>
      <c r="N517" s="22"/>
    </row>
    <row r="518" spans="1:14" ht="15" customHeight="1">
      <c r="A518" s="35"/>
      <c r="B518" s="19"/>
      <c r="C518" s="172" t="s">
        <v>31</v>
      </c>
      <c r="D518" s="172"/>
      <c r="E518" s="33">
        <v>0</v>
      </c>
      <c r="F518" s="34">
        <f>(E518/E516)*100</f>
        <v>0</v>
      </c>
      <c r="G518" s="36"/>
      <c r="H518" s="31"/>
      <c r="I518" s="31"/>
      <c r="J518" s="22"/>
      <c r="K518" s="28"/>
      <c r="L518" s="17"/>
      <c r="M518" s="20"/>
      <c r="N518" s="20"/>
    </row>
    <row r="519" spans="1:14" ht="15" customHeight="1">
      <c r="A519" s="35"/>
      <c r="B519" s="19"/>
      <c r="C519" s="172" t="s">
        <v>32</v>
      </c>
      <c r="D519" s="172"/>
      <c r="E519" s="33">
        <v>0</v>
      </c>
      <c r="F519" s="34">
        <f>(E519/E516)*100</f>
        <v>0</v>
      </c>
      <c r="G519" s="36"/>
      <c r="H519" s="31"/>
      <c r="I519" s="31"/>
      <c r="J519" s="22"/>
      <c r="K519" s="28"/>
      <c r="L519" s="17"/>
      <c r="M519" s="17"/>
      <c r="N519" s="17"/>
    </row>
    <row r="520" spans="1:14" ht="15" customHeight="1">
      <c r="A520" s="35"/>
      <c r="B520" s="19"/>
      <c r="C520" s="172" t="s">
        <v>33</v>
      </c>
      <c r="D520" s="172"/>
      <c r="E520" s="33">
        <v>3</v>
      </c>
      <c r="F520" s="34">
        <f>(E520/E516)*100</f>
        <v>30</v>
      </c>
      <c r="G520" s="36"/>
      <c r="H520" s="22" t="s">
        <v>34</v>
      </c>
      <c r="I520" s="22"/>
      <c r="J520" s="37"/>
      <c r="K520" s="28"/>
      <c r="L520" s="17"/>
      <c r="M520" s="17"/>
      <c r="N520" s="17"/>
    </row>
    <row r="521" spans="1:14" ht="15" customHeight="1">
      <c r="A521" s="35"/>
      <c r="B521" s="19"/>
      <c r="C521" s="172" t="s">
        <v>35</v>
      </c>
      <c r="D521" s="172"/>
      <c r="E521" s="33">
        <v>0</v>
      </c>
      <c r="F521" s="34">
        <v>0</v>
      </c>
      <c r="G521" s="36"/>
      <c r="H521" s="22"/>
      <c r="I521" s="22"/>
      <c r="J521" s="37"/>
      <c r="K521" s="28"/>
      <c r="L521" s="17"/>
      <c r="M521" s="17"/>
      <c r="N521" s="17"/>
    </row>
    <row r="522" spans="1:14" ht="15" customHeight="1" thickBot="1">
      <c r="A522" s="35"/>
      <c r="B522" s="19"/>
      <c r="C522" s="171" t="s">
        <v>36</v>
      </c>
      <c r="D522" s="171"/>
      <c r="E522" s="38"/>
      <c r="F522" s="39">
        <f>(E522/E516)*100</f>
        <v>0</v>
      </c>
      <c r="G522" s="36"/>
      <c r="H522" s="22"/>
      <c r="I522" s="22"/>
      <c r="M522" s="17"/>
      <c r="N522" s="17"/>
    </row>
    <row r="523" spans="1:14" ht="15" customHeight="1">
      <c r="A523" s="41" t="s">
        <v>37</v>
      </c>
      <c r="B523" s="10"/>
      <c r="C523" s="11"/>
      <c r="D523" s="11"/>
      <c r="E523" s="13"/>
      <c r="F523" s="13"/>
      <c r="G523" s="42"/>
      <c r="H523" s="43"/>
      <c r="I523" s="43"/>
      <c r="J523" s="43"/>
      <c r="K523" s="13"/>
      <c r="L523" s="17"/>
      <c r="M523" s="40"/>
      <c r="N523" s="40"/>
    </row>
    <row r="524" spans="1:14" ht="15" customHeight="1">
      <c r="A524" s="12" t="s">
        <v>38</v>
      </c>
      <c r="B524" s="10"/>
      <c r="C524" s="44"/>
      <c r="D524" s="45"/>
      <c r="E524" s="46"/>
      <c r="F524" s="43"/>
      <c r="G524" s="42"/>
      <c r="H524" s="43"/>
      <c r="I524" s="43"/>
      <c r="J524" s="43"/>
      <c r="K524" s="13"/>
      <c r="L524" s="17"/>
      <c r="M524" s="24"/>
      <c r="N524" s="24"/>
    </row>
    <row r="525" spans="1:14" ht="15" customHeight="1">
      <c r="A525" s="12" t="s">
        <v>39</v>
      </c>
      <c r="B525" s="10"/>
      <c r="C525" s="11"/>
      <c r="D525" s="45"/>
      <c r="E525" s="46"/>
      <c r="F525" s="43"/>
      <c r="G525" s="42"/>
      <c r="H525" s="47"/>
      <c r="I525" s="47"/>
      <c r="J525" s="47"/>
      <c r="K525" s="13"/>
      <c r="L525" s="17"/>
      <c r="M525" s="17"/>
      <c r="N525" s="17"/>
    </row>
    <row r="526" spans="1:14" ht="15" customHeight="1">
      <c r="A526" s="12" t="s">
        <v>40</v>
      </c>
      <c r="B526" s="44"/>
      <c r="C526" s="11"/>
      <c r="D526" s="45"/>
      <c r="E526" s="46"/>
      <c r="F526" s="43"/>
      <c r="G526" s="48"/>
      <c r="H526" s="47"/>
      <c r="I526" s="47"/>
      <c r="J526" s="47"/>
      <c r="K526" s="13"/>
      <c r="L526" s="17"/>
      <c r="M526" s="17"/>
      <c r="N526" s="17"/>
    </row>
    <row r="527" spans="1:14" ht="15" customHeight="1" thickBot="1">
      <c r="A527" s="12" t="s">
        <v>41</v>
      </c>
      <c r="B527" s="35"/>
      <c r="C527" s="11"/>
      <c r="D527" s="49"/>
      <c r="E527" s="43"/>
      <c r="F527" s="43"/>
      <c r="G527" s="48"/>
      <c r="H527" s="47"/>
      <c r="I527" s="47"/>
      <c r="J527" s="47"/>
      <c r="K527" s="43"/>
      <c r="L527" s="17"/>
      <c r="M527" s="17"/>
      <c r="N527" s="17"/>
    </row>
    <row r="528" spans="1:14" ht="15" customHeight="1" thickBot="1">
      <c r="A528" s="165" t="s">
        <v>0</v>
      </c>
      <c r="B528" s="165"/>
      <c r="C528" s="165"/>
      <c r="D528" s="165"/>
      <c r="E528" s="165"/>
      <c r="F528" s="165"/>
      <c r="G528" s="165"/>
      <c r="H528" s="165"/>
      <c r="I528" s="165"/>
      <c r="J528" s="165"/>
      <c r="K528" s="165"/>
      <c r="L528" s="165"/>
      <c r="M528" s="165"/>
      <c r="N528" s="165"/>
    </row>
    <row r="529" spans="1:14" ht="15" customHeight="1" thickBot="1">
      <c r="A529" s="165"/>
      <c r="B529" s="165"/>
      <c r="C529" s="165"/>
      <c r="D529" s="165"/>
      <c r="E529" s="165"/>
      <c r="F529" s="165"/>
      <c r="G529" s="165"/>
      <c r="H529" s="165"/>
      <c r="I529" s="165"/>
      <c r="J529" s="165"/>
      <c r="K529" s="165"/>
      <c r="L529" s="165"/>
      <c r="M529" s="165"/>
      <c r="N529" s="165"/>
    </row>
    <row r="530" spans="1:14" ht="15" customHeight="1">
      <c r="A530" s="165"/>
      <c r="B530" s="165"/>
      <c r="C530" s="165"/>
      <c r="D530" s="165"/>
      <c r="E530" s="165"/>
      <c r="F530" s="165"/>
      <c r="G530" s="165"/>
      <c r="H530" s="165"/>
      <c r="I530" s="165"/>
      <c r="J530" s="165"/>
      <c r="K530" s="165"/>
      <c r="L530" s="165"/>
      <c r="M530" s="165"/>
      <c r="N530" s="165"/>
    </row>
    <row r="531" spans="1:14" ht="15" customHeight="1">
      <c r="A531" s="166" t="s">
        <v>1</v>
      </c>
      <c r="B531" s="166"/>
      <c r="C531" s="166"/>
      <c r="D531" s="166"/>
      <c r="E531" s="166"/>
      <c r="F531" s="166"/>
      <c r="G531" s="166"/>
      <c r="H531" s="166"/>
      <c r="I531" s="166"/>
      <c r="J531" s="166"/>
      <c r="K531" s="166"/>
      <c r="L531" s="166"/>
      <c r="M531" s="166"/>
      <c r="N531" s="166"/>
    </row>
    <row r="532" spans="1:14" ht="15" customHeight="1">
      <c r="A532" s="166" t="s">
        <v>2</v>
      </c>
      <c r="B532" s="166"/>
      <c r="C532" s="166"/>
      <c r="D532" s="166"/>
      <c r="E532" s="166"/>
      <c r="F532" s="166"/>
      <c r="G532" s="166"/>
      <c r="H532" s="166"/>
      <c r="I532" s="166"/>
      <c r="J532" s="166"/>
      <c r="K532" s="166"/>
      <c r="L532" s="166"/>
      <c r="M532" s="166"/>
      <c r="N532" s="166"/>
    </row>
    <row r="533" spans="1:14" ht="15" customHeight="1" thickBot="1">
      <c r="A533" s="167" t="s">
        <v>3</v>
      </c>
      <c r="B533" s="167"/>
      <c r="C533" s="167"/>
      <c r="D533" s="167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</row>
    <row r="534" spans="1:14" ht="15" customHeight="1">
      <c r="A534" s="168" t="s">
        <v>90</v>
      </c>
      <c r="B534" s="168"/>
      <c r="C534" s="168"/>
      <c r="D534" s="168"/>
      <c r="E534" s="168"/>
      <c r="F534" s="168"/>
      <c r="G534" s="168"/>
      <c r="H534" s="168"/>
      <c r="I534" s="168"/>
      <c r="J534" s="168"/>
      <c r="K534" s="168"/>
      <c r="L534" s="168"/>
      <c r="M534" s="168"/>
      <c r="N534" s="168"/>
    </row>
    <row r="535" spans="1:14" ht="15" customHeight="1">
      <c r="A535" s="168" t="s">
        <v>5</v>
      </c>
      <c r="B535" s="168"/>
      <c r="C535" s="168"/>
      <c r="D535" s="168"/>
      <c r="E535" s="168"/>
      <c r="F535" s="168"/>
      <c r="G535" s="168"/>
      <c r="H535" s="168"/>
      <c r="I535" s="168"/>
      <c r="J535" s="168"/>
      <c r="K535" s="168"/>
      <c r="L535" s="168"/>
      <c r="M535" s="168"/>
      <c r="N535" s="168"/>
    </row>
    <row r="536" spans="1:14" ht="15" customHeight="1">
      <c r="A536" s="162" t="s">
        <v>6</v>
      </c>
      <c r="B536" s="159" t="s">
        <v>7</v>
      </c>
      <c r="C536" s="159" t="s">
        <v>8</v>
      </c>
      <c r="D536" s="162" t="s">
        <v>9</v>
      </c>
      <c r="E536" s="159" t="s">
        <v>10</v>
      </c>
      <c r="F536" s="159" t="s">
        <v>11</v>
      </c>
      <c r="G536" s="159" t="s">
        <v>12</v>
      </c>
      <c r="H536" s="159" t="s">
        <v>13</v>
      </c>
      <c r="I536" s="159" t="s">
        <v>14</v>
      </c>
      <c r="J536" s="159" t="s">
        <v>15</v>
      </c>
      <c r="K536" s="161" t="s">
        <v>16</v>
      </c>
      <c r="L536" s="159" t="s">
        <v>17</v>
      </c>
      <c r="M536" s="159" t="s">
        <v>18</v>
      </c>
      <c r="N536" s="159" t="s">
        <v>19</v>
      </c>
    </row>
    <row r="537" spans="1:14" ht="15" customHeight="1">
      <c r="A537" s="180"/>
      <c r="B537" s="163"/>
      <c r="C537" s="163"/>
      <c r="D537" s="180"/>
      <c r="E537" s="163"/>
      <c r="F537" s="163"/>
      <c r="G537" s="163"/>
      <c r="H537" s="163"/>
      <c r="I537" s="163"/>
      <c r="J537" s="163"/>
      <c r="K537" s="178"/>
      <c r="L537" s="163"/>
      <c r="M537" s="163"/>
      <c r="N537" s="163"/>
    </row>
    <row r="538" spans="1:14" ht="15.75" customHeight="1">
      <c r="A538" s="51">
        <v>1</v>
      </c>
      <c r="B538" s="52">
        <v>43098</v>
      </c>
      <c r="C538" s="51" t="s">
        <v>23</v>
      </c>
      <c r="D538" s="51" t="s">
        <v>21</v>
      </c>
      <c r="E538" s="51" t="s">
        <v>84</v>
      </c>
      <c r="F538" s="51">
        <v>432</v>
      </c>
      <c r="G538" s="51">
        <v>424</v>
      </c>
      <c r="H538" s="51">
        <v>437</v>
      </c>
      <c r="I538" s="51">
        <v>442</v>
      </c>
      <c r="J538" s="51">
        <v>447</v>
      </c>
      <c r="K538" s="51">
        <v>437</v>
      </c>
      <c r="L538" s="53">
        <v>1500</v>
      </c>
      <c r="M538" s="65">
        <f>IF(D538="BUY",(K538-F538)*(L538),(F538-K538)*(L538))</f>
        <v>7500</v>
      </c>
      <c r="N538" s="66">
        <f>M538/(L538)/F538%</f>
        <v>1.1574074074074074</v>
      </c>
    </row>
    <row r="539" spans="1:14" ht="15.75" customHeight="1">
      <c r="A539" s="51">
        <v>2</v>
      </c>
      <c r="B539" s="52">
        <v>43095</v>
      </c>
      <c r="C539" s="51" t="s">
        <v>23</v>
      </c>
      <c r="D539" s="51" t="s">
        <v>21</v>
      </c>
      <c r="E539" s="51" t="s">
        <v>95</v>
      </c>
      <c r="F539" s="51">
        <v>316.5</v>
      </c>
      <c r="G539" s="51">
        <v>302</v>
      </c>
      <c r="H539" s="51">
        <v>325</v>
      </c>
      <c r="I539" s="51">
        <v>333</v>
      </c>
      <c r="J539" s="51">
        <v>341</v>
      </c>
      <c r="K539" s="51">
        <v>316.5</v>
      </c>
      <c r="L539" s="53">
        <v>1750</v>
      </c>
      <c r="M539" s="65">
        <f>IF(D539="BUY",(K539-F539)*(L539),(F539-K539)*(L539))</f>
        <v>0</v>
      </c>
      <c r="N539" s="66">
        <f>M539/(L539)/F539%</f>
        <v>0</v>
      </c>
    </row>
    <row r="540" spans="1:14" ht="15.75" customHeight="1">
      <c r="A540" s="51">
        <v>3</v>
      </c>
      <c r="B540" s="52">
        <v>43091</v>
      </c>
      <c r="C540" s="51" t="s">
        <v>23</v>
      </c>
      <c r="D540" s="51" t="s">
        <v>21</v>
      </c>
      <c r="E540" s="51" t="s">
        <v>94</v>
      </c>
      <c r="F540" s="51">
        <v>2655</v>
      </c>
      <c r="G540" s="51">
        <v>2570</v>
      </c>
      <c r="H540" s="51">
        <v>2705</v>
      </c>
      <c r="I540" s="51">
        <v>2750</v>
      </c>
      <c r="J540" s="51">
        <v>2800</v>
      </c>
      <c r="K540" s="51">
        <v>2630</v>
      </c>
      <c r="L540" s="53">
        <v>250</v>
      </c>
      <c r="M540" s="65">
        <f>IF(D540="BUY",(K540-F540)*(L540),(F540-K540)*(L540))</f>
        <v>-6250</v>
      </c>
      <c r="N540" s="66">
        <f>M540/(L540)/F540%</f>
        <v>-0.9416195856873822</v>
      </c>
    </row>
    <row r="541" spans="1:14" ht="15" customHeight="1">
      <c r="A541" s="51">
        <v>4</v>
      </c>
      <c r="B541" s="52">
        <v>43089</v>
      </c>
      <c r="C541" s="51" t="s">
        <v>23</v>
      </c>
      <c r="D541" s="51" t="s">
        <v>21</v>
      </c>
      <c r="E541" s="51" t="s">
        <v>93</v>
      </c>
      <c r="F541" s="51">
        <v>316.2</v>
      </c>
      <c r="G541" s="51">
        <v>311</v>
      </c>
      <c r="H541" s="51">
        <v>319</v>
      </c>
      <c r="I541" s="51">
        <v>322</v>
      </c>
      <c r="J541" s="51">
        <v>325</v>
      </c>
      <c r="K541" s="51">
        <v>319</v>
      </c>
      <c r="L541" s="53">
        <v>2750</v>
      </c>
      <c r="M541" s="65">
        <f>IF(D541="BUY",(K541-F541)*(L541),(F541-K541)*(L541))</f>
        <v>7700.000000000031</v>
      </c>
      <c r="N541" s="66">
        <f>M541/(L541)/F541%</f>
        <v>0.8855154965211928</v>
      </c>
    </row>
    <row r="542" spans="1:14" ht="15" customHeight="1">
      <c r="A542" s="51">
        <v>5</v>
      </c>
      <c r="B542" s="52">
        <v>43087</v>
      </c>
      <c r="C542" s="51" t="s">
        <v>23</v>
      </c>
      <c r="D542" s="51" t="s">
        <v>21</v>
      </c>
      <c r="E542" s="51" t="s">
        <v>92</v>
      </c>
      <c r="F542" s="51">
        <v>322</v>
      </c>
      <c r="G542" s="51">
        <v>317</v>
      </c>
      <c r="H542" s="51">
        <v>325</v>
      </c>
      <c r="I542" s="51">
        <v>328</v>
      </c>
      <c r="J542" s="51">
        <v>331</v>
      </c>
      <c r="K542" s="51">
        <v>324.5</v>
      </c>
      <c r="L542" s="53">
        <v>3000</v>
      </c>
      <c r="M542" s="65">
        <f aca="true" t="shared" si="38" ref="M542:M548">IF(D542="BUY",(K542-F542)*(L542),(F542-K542)*(L542))</f>
        <v>7500</v>
      </c>
      <c r="N542" s="66">
        <f aca="true" t="shared" si="39" ref="N542:N548">M542/(L542)/F542%</f>
        <v>0.7763975155279502</v>
      </c>
    </row>
    <row r="543" spans="1:14" ht="15" customHeight="1">
      <c r="A543" s="51">
        <v>6</v>
      </c>
      <c r="B543" s="52">
        <v>43082</v>
      </c>
      <c r="C543" s="51" t="s">
        <v>23</v>
      </c>
      <c r="D543" s="51" t="s">
        <v>21</v>
      </c>
      <c r="E543" s="51" t="s">
        <v>80</v>
      </c>
      <c r="F543" s="51">
        <v>695</v>
      </c>
      <c r="G543" s="51">
        <v>679</v>
      </c>
      <c r="H543" s="51">
        <v>705</v>
      </c>
      <c r="I543" s="51">
        <v>715</v>
      </c>
      <c r="J543" s="51">
        <v>725</v>
      </c>
      <c r="K543" s="51">
        <v>715</v>
      </c>
      <c r="L543" s="53">
        <v>1000</v>
      </c>
      <c r="M543" s="65">
        <f t="shared" si="38"/>
        <v>20000</v>
      </c>
      <c r="N543" s="66">
        <f t="shared" si="39"/>
        <v>2.8776978417266186</v>
      </c>
    </row>
    <row r="544" spans="1:14" ht="15" customHeight="1">
      <c r="A544" s="51">
        <v>7</v>
      </c>
      <c r="B544" s="52">
        <v>43077</v>
      </c>
      <c r="C544" s="51" t="s">
        <v>23</v>
      </c>
      <c r="D544" s="51" t="s">
        <v>21</v>
      </c>
      <c r="E544" s="51" t="s">
        <v>80</v>
      </c>
      <c r="F544" s="51">
        <v>695</v>
      </c>
      <c r="G544" s="51">
        <v>678</v>
      </c>
      <c r="H544" s="51">
        <v>705</v>
      </c>
      <c r="I544" s="51">
        <v>715</v>
      </c>
      <c r="J544" s="51">
        <v>725</v>
      </c>
      <c r="K544" s="51">
        <v>715</v>
      </c>
      <c r="L544" s="53">
        <v>1000</v>
      </c>
      <c r="M544" s="65">
        <f t="shared" si="38"/>
        <v>20000</v>
      </c>
      <c r="N544" s="66">
        <f t="shared" si="39"/>
        <v>2.8776978417266186</v>
      </c>
    </row>
    <row r="545" spans="1:14" ht="15" customHeight="1">
      <c r="A545" s="51">
        <v>8</v>
      </c>
      <c r="B545" s="52">
        <v>43076</v>
      </c>
      <c r="C545" s="51" t="s">
        <v>23</v>
      </c>
      <c r="D545" s="51" t="s">
        <v>21</v>
      </c>
      <c r="E545" s="51" t="s">
        <v>84</v>
      </c>
      <c r="F545" s="51">
        <v>406</v>
      </c>
      <c r="G545" s="51">
        <v>392</v>
      </c>
      <c r="H545" s="51">
        <v>414</v>
      </c>
      <c r="I545" s="51">
        <v>422</v>
      </c>
      <c r="J545" s="51">
        <v>430</v>
      </c>
      <c r="K545" s="51">
        <v>414</v>
      </c>
      <c r="L545" s="53">
        <v>1500</v>
      </c>
      <c r="M545" s="65">
        <f t="shared" si="38"/>
        <v>12000</v>
      </c>
      <c r="N545" s="66">
        <f t="shared" si="39"/>
        <v>1.9704433497536948</v>
      </c>
    </row>
    <row r="546" spans="1:14" ht="15" customHeight="1">
      <c r="A546" s="51">
        <v>9</v>
      </c>
      <c r="B546" s="52">
        <v>43075</v>
      </c>
      <c r="C546" s="51" t="s">
        <v>23</v>
      </c>
      <c r="D546" s="51" t="s">
        <v>21</v>
      </c>
      <c r="E546" s="51" t="s">
        <v>67</v>
      </c>
      <c r="F546" s="51">
        <v>8570</v>
      </c>
      <c r="G546" s="51">
        <v>8250</v>
      </c>
      <c r="H546" s="51">
        <v>8720</v>
      </c>
      <c r="I546" s="51">
        <v>8870</v>
      </c>
      <c r="J546" s="51">
        <v>9020</v>
      </c>
      <c r="K546" s="51">
        <v>8870</v>
      </c>
      <c r="L546" s="53">
        <v>75</v>
      </c>
      <c r="M546" s="65">
        <f t="shared" si="38"/>
        <v>22500</v>
      </c>
      <c r="N546" s="66">
        <f t="shared" si="39"/>
        <v>3.500583430571762</v>
      </c>
    </row>
    <row r="547" spans="1:14" ht="15" customHeight="1">
      <c r="A547" s="51">
        <v>10</v>
      </c>
      <c r="B547" s="52">
        <v>43074</v>
      </c>
      <c r="C547" s="51" t="s">
        <v>23</v>
      </c>
      <c r="D547" s="51" t="s">
        <v>21</v>
      </c>
      <c r="E547" s="51" t="s">
        <v>91</v>
      </c>
      <c r="F547" s="51">
        <v>733</v>
      </c>
      <c r="G547" s="51">
        <v>722</v>
      </c>
      <c r="H547" s="51">
        <v>740</v>
      </c>
      <c r="I547" s="51">
        <v>747</v>
      </c>
      <c r="J547" s="51">
        <v>755</v>
      </c>
      <c r="K547" s="51">
        <v>740</v>
      </c>
      <c r="L547" s="53">
        <v>1000</v>
      </c>
      <c r="M547" s="65">
        <f t="shared" si="38"/>
        <v>7000</v>
      </c>
      <c r="N547" s="66">
        <f t="shared" si="39"/>
        <v>0.9549795361527967</v>
      </c>
    </row>
    <row r="548" spans="1:14" ht="15" customHeight="1">
      <c r="A548" s="51">
        <v>11</v>
      </c>
      <c r="B548" s="52">
        <v>43073</v>
      </c>
      <c r="C548" s="51" t="s">
        <v>23</v>
      </c>
      <c r="D548" s="51" t="s">
        <v>21</v>
      </c>
      <c r="E548" s="51" t="s">
        <v>89</v>
      </c>
      <c r="F548" s="51">
        <v>504</v>
      </c>
      <c r="G548" s="51">
        <v>489</v>
      </c>
      <c r="H548" s="51">
        <v>512</v>
      </c>
      <c r="I548" s="51">
        <v>520</v>
      </c>
      <c r="J548" s="51">
        <v>528</v>
      </c>
      <c r="K548" s="51">
        <v>512</v>
      </c>
      <c r="L548" s="53">
        <v>1800</v>
      </c>
      <c r="M548" s="65">
        <f t="shared" si="38"/>
        <v>14400</v>
      </c>
      <c r="N548" s="66">
        <f t="shared" si="39"/>
        <v>1.5873015873015872</v>
      </c>
    </row>
    <row r="549" spans="1:14" ht="15" customHeight="1">
      <c r="A549" s="9" t="s">
        <v>25</v>
      </c>
      <c r="B549" s="10"/>
      <c r="C549" s="11"/>
      <c r="D549" s="12"/>
      <c r="E549" s="13"/>
      <c r="F549" s="13"/>
      <c r="G549" s="14"/>
      <c r="H549" s="15"/>
      <c r="I549" s="15"/>
      <c r="J549" s="15"/>
      <c r="K549" s="16"/>
      <c r="L549" s="17"/>
      <c r="M549" s="40"/>
      <c r="N549" s="67"/>
    </row>
    <row r="550" spans="1:12" ht="15" customHeight="1">
      <c r="A550" s="9" t="s">
        <v>26</v>
      </c>
      <c r="B550" s="19"/>
      <c r="C550" s="11"/>
      <c r="D550" s="12"/>
      <c r="E550" s="13"/>
      <c r="F550" s="13"/>
      <c r="G550" s="14"/>
      <c r="H550" s="13"/>
      <c r="I550" s="13"/>
      <c r="J550" s="13"/>
      <c r="K550" s="16"/>
      <c r="L550" s="17"/>
    </row>
    <row r="551" spans="1:14" ht="15" customHeight="1">
      <c r="A551" s="9" t="s">
        <v>26</v>
      </c>
      <c r="B551" s="19"/>
      <c r="C551" s="20"/>
      <c r="D551" s="21"/>
      <c r="E551" s="22"/>
      <c r="F551" s="22"/>
      <c r="G551" s="23"/>
      <c r="H551" s="22"/>
      <c r="I551" s="22"/>
      <c r="J551" s="22"/>
      <c r="K551" s="22"/>
      <c r="L551" s="17"/>
      <c r="M551" s="17"/>
      <c r="N551" s="17"/>
    </row>
    <row r="552" spans="1:14" ht="15" customHeight="1" thickBot="1">
      <c r="A552" s="24"/>
      <c r="B552" s="19"/>
      <c r="C552" s="22"/>
      <c r="D552" s="22"/>
      <c r="E552" s="22"/>
      <c r="F552" s="25"/>
      <c r="G552" s="26"/>
      <c r="H552" s="27" t="s">
        <v>27</v>
      </c>
      <c r="I552" s="27"/>
      <c r="J552" s="28"/>
      <c r="K552" s="28"/>
      <c r="L552" s="17"/>
      <c r="M552" s="63" t="s">
        <v>72</v>
      </c>
      <c r="N552" s="64" t="s">
        <v>68</v>
      </c>
    </row>
    <row r="553" spans="1:12" ht="15" customHeight="1">
      <c r="A553" s="24"/>
      <c r="B553" s="19"/>
      <c r="C553" s="160" t="s">
        <v>28</v>
      </c>
      <c r="D553" s="160"/>
      <c r="E553" s="29">
        <v>11</v>
      </c>
      <c r="F553" s="30">
        <v>100</v>
      </c>
      <c r="G553" s="31">
        <v>11</v>
      </c>
      <c r="H553" s="32">
        <f>G554/G553%</f>
        <v>81.81818181818181</v>
      </c>
      <c r="I553" s="32"/>
      <c r="J553" s="32"/>
      <c r="L553" s="17"/>
    </row>
    <row r="554" spans="1:14" ht="15" customHeight="1">
      <c r="A554" s="24"/>
      <c r="B554" s="19"/>
      <c r="C554" s="172" t="s">
        <v>29</v>
      </c>
      <c r="D554" s="172"/>
      <c r="E554" s="33">
        <v>9</v>
      </c>
      <c r="F554" s="34">
        <f>(E554/E553)*100</f>
        <v>81.81818181818183</v>
      </c>
      <c r="G554" s="31">
        <v>9</v>
      </c>
      <c r="H554" s="28"/>
      <c r="I554" s="28"/>
      <c r="J554" s="22"/>
      <c r="K554" s="28"/>
      <c r="M554" s="22"/>
      <c r="N554" s="22"/>
    </row>
    <row r="555" spans="1:14" ht="15" customHeight="1">
      <c r="A555" s="35"/>
      <c r="B555" s="19"/>
      <c r="C555" s="172" t="s">
        <v>31</v>
      </c>
      <c r="D555" s="172"/>
      <c r="E555" s="33">
        <v>0</v>
      </c>
      <c r="F555" s="34">
        <f>(E555/E553)*100</f>
        <v>0</v>
      </c>
      <c r="G555" s="36"/>
      <c r="H555" s="31"/>
      <c r="I555" s="31"/>
      <c r="J555" s="22"/>
      <c r="K555" s="28"/>
      <c r="L555" s="17"/>
      <c r="M555" s="20"/>
      <c r="N555" s="20"/>
    </row>
    <row r="556" spans="1:14" ht="15" customHeight="1">
      <c r="A556" s="35"/>
      <c r="B556" s="19"/>
      <c r="C556" s="172" t="s">
        <v>32</v>
      </c>
      <c r="D556" s="172"/>
      <c r="E556" s="33">
        <v>1</v>
      </c>
      <c r="F556" s="34">
        <f>(E556/E553)*100</f>
        <v>9.090909090909092</v>
      </c>
      <c r="G556" s="36"/>
      <c r="H556" s="31"/>
      <c r="I556" s="31"/>
      <c r="J556" s="22"/>
      <c r="K556" s="28"/>
      <c r="L556" s="17"/>
      <c r="M556" s="17"/>
      <c r="N556" s="17"/>
    </row>
    <row r="557" spans="1:14" ht="15" customHeight="1">
      <c r="A557" s="35"/>
      <c r="B557" s="19"/>
      <c r="C557" s="172" t="s">
        <v>33</v>
      </c>
      <c r="D557" s="172"/>
      <c r="E557" s="33">
        <v>0</v>
      </c>
      <c r="F557" s="34">
        <f>(E557/E553)*100</f>
        <v>0</v>
      </c>
      <c r="G557" s="36"/>
      <c r="H557" s="22" t="s">
        <v>34</v>
      </c>
      <c r="I557" s="22"/>
      <c r="J557" s="37"/>
      <c r="K557" s="28"/>
      <c r="L557" s="17"/>
      <c r="M557" s="17"/>
      <c r="N557" s="17"/>
    </row>
    <row r="558" spans="1:14" ht="15" customHeight="1">
      <c r="A558" s="35"/>
      <c r="B558" s="19"/>
      <c r="C558" s="172" t="s">
        <v>35</v>
      </c>
      <c r="D558" s="172"/>
      <c r="E558" s="33">
        <v>1</v>
      </c>
      <c r="F558" s="34">
        <v>0</v>
      </c>
      <c r="G558" s="36"/>
      <c r="H558" s="22"/>
      <c r="I558" s="22"/>
      <c r="J558" s="37"/>
      <c r="K558" s="28"/>
      <c r="L558" s="17"/>
      <c r="M558" s="17"/>
      <c r="N558" s="17"/>
    </row>
    <row r="559" spans="1:14" ht="15" customHeight="1" thickBot="1">
      <c r="A559" s="35"/>
      <c r="B559" s="19"/>
      <c r="C559" s="171" t="s">
        <v>36</v>
      </c>
      <c r="D559" s="171"/>
      <c r="E559" s="38"/>
      <c r="F559" s="39">
        <f>(E559/E553)*100</f>
        <v>0</v>
      </c>
      <c r="G559" s="36"/>
      <c r="H559" s="22"/>
      <c r="I559" s="22"/>
      <c r="M559" s="17"/>
      <c r="N559" s="17"/>
    </row>
    <row r="560" spans="1:14" ht="15" customHeight="1">
      <c r="A560" s="41" t="s">
        <v>37</v>
      </c>
      <c r="B560" s="10"/>
      <c r="C560" s="11"/>
      <c r="D560" s="11"/>
      <c r="E560" s="13"/>
      <c r="F560" s="13"/>
      <c r="G560" s="42"/>
      <c r="H560" s="43"/>
      <c r="I560" s="43"/>
      <c r="J560" s="43"/>
      <c r="K560" s="13"/>
      <c r="L560" s="17"/>
      <c r="M560" s="40"/>
      <c r="N560" s="40"/>
    </row>
    <row r="561" spans="1:14" ht="15" customHeight="1">
      <c r="A561" s="12" t="s">
        <v>38</v>
      </c>
      <c r="B561" s="10"/>
      <c r="C561" s="44"/>
      <c r="D561" s="45"/>
      <c r="E561" s="46"/>
      <c r="F561" s="43"/>
      <c r="G561" s="42"/>
      <c r="H561" s="43"/>
      <c r="I561" s="43"/>
      <c r="J561" s="43"/>
      <c r="K561" s="13"/>
      <c r="L561" s="17"/>
      <c r="M561" s="24"/>
      <c r="N561" s="24"/>
    </row>
    <row r="562" spans="1:14" ht="15" customHeight="1">
      <c r="A562" s="12" t="s">
        <v>39</v>
      </c>
      <c r="B562" s="10"/>
      <c r="C562" s="11"/>
      <c r="D562" s="45"/>
      <c r="E562" s="46"/>
      <c r="F562" s="43"/>
      <c r="G562" s="42"/>
      <c r="H562" s="47"/>
      <c r="I562" s="47"/>
      <c r="J562" s="47"/>
      <c r="K562" s="13"/>
      <c r="L562" s="17"/>
      <c r="M562" s="17"/>
      <c r="N562" s="17"/>
    </row>
    <row r="563" spans="1:14" ht="15" customHeight="1">
      <c r="A563" s="12" t="s">
        <v>40</v>
      </c>
      <c r="B563" s="44"/>
      <c r="C563" s="11"/>
      <c r="D563" s="45"/>
      <c r="E563" s="46"/>
      <c r="F563" s="43"/>
      <c r="G563" s="48"/>
      <c r="H563" s="47"/>
      <c r="I563" s="47"/>
      <c r="J563" s="47"/>
      <c r="K563" s="13"/>
      <c r="L563" s="17"/>
      <c r="M563" s="17"/>
      <c r="N563" s="17"/>
    </row>
    <row r="564" spans="1:14" ht="15" customHeight="1" thickBot="1">
      <c r="A564" s="12" t="s">
        <v>41</v>
      </c>
      <c r="B564" s="35"/>
      <c r="C564" s="11"/>
      <c r="D564" s="49"/>
      <c r="E564" s="43"/>
      <c r="F564" s="43"/>
      <c r="G564" s="48"/>
      <c r="H564" s="47"/>
      <c r="I564" s="47"/>
      <c r="J564" s="47"/>
      <c r="K564" s="43"/>
      <c r="L564" s="17"/>
      <c r="M564" s="17"/>
      <c r="N564" s="17"/>
    </row>
    <row r="565" spans="1:14" ht="15" customHeight="1" thickBot="1">
      <c r="A565" s="165" t="s">
        <v>0</v>
      </c>
      <c r="B565" s="165"/>
      <c r="C565" s="165"/>
      <c r="D565" s="165"/>
      <c r="E565" s="165"/>
      <c r="F565" s="165"/>
      <c r="G565" s="165"/>
      <c r="H565" s="165"/>
      <c r="I565" s="165"/>
      <c r="J565" s="165"/>
      <c r="K565" s="165"/>
      <c r="L565" s="165"/>
      <c r="M565" s="165"/>
      <c r="N565" s="165"/>
    </row>
    <row r="566" spans="1:14" ht="15" customHeight="1" thickBot="1">
      <c r="A566" s="165"/>
      <c r="B566" s="165"/>
      <c r="C566" s="165"/>
      <c r="D566" s="165"/>
      <c r="E566" s="165"/>
      <c r="F566" s="165"/>
      <c r="G566" s="165"/>
      <c r="H566" s="165"/>
      <c r="I566" s="165"/>
      <c r="J566" s="165"/>
      <c r="K566" s="165"/>
      <c r="L566" s="165"/>
      <c r="M566" s="165"/>
      <c r="N566" s="165"/>
    </row>
    <row r="567" spans="1:14" ht="15" customHeight="1">
      <c r="A567" s="165"/>
      <c r="B567" s="165"/>
      <c r="C567" s="165"/>
      <c r="D567" s="165"/>
      <c r="E567" s="165"/>
      <c r="F567" s="165"/>
      <c r="G567" s="165"/>
      <c r="H567" s="165"/>
      <c r="I567" s="165"/>
      <c r="J567" s="165"/>
      <c r="K567" s="165"/>
      <c r="L567" s="165"/>
      <c r="M567" s="165"/>
      <c r="N567" s="165"/>
    </row>
    <row r="568" spans="1:14" ht="15" customHeight="1">
      <c r="A568" s="166" t="s">
        <v>1</v>
      </c>
      <c r="B568" s="166"/>
      <c r="C568" s="166"/>
      <c r="D568" s="166"/>
      <c r="E568" s="166"/>
      <c r="F568" s="166"/>
      <c r="G568" s="166"/>
      <c r="H568" s="166"/>
      <c r="I568" s="166"/>
      <c r="J568" s="166"/>
      <c r="K568" s="166"/>
      <c r="L568" s="166"/>
      <c r="M568" s="166"/>
      <c r="N568" s="166"/>
    </row>
    <row r="569" spans="1:14" ht="15" customHeight="1">
      <c r="A569" s="166" t="s">
        <v>2</v>
      </c>
      <c r="B569" s="166"/>
      <c r="C569" s="166"/>
      <c r="D569" s="166"/>
      <c r="E569" s="166"/>
      <c r="F569" s="166"/>
      <c r="G569" s="166"/>
      <c r="H569" s="166"/>
      <c r="I569" s="166"/>
      <c r="J569" s="166"/>
      <c r="K569" s="166"/>
      <c r="L569" s="166"/>
      <c r="M569" s="166"/>
      <c r="N569" s="166"/>
    </row>
    <row r="570" spans="1:14" ht="15" customHeight="1" thickBot="1">
      <c r="A570" s="167" t="s">
        <v>3</v>
      </c>
      <c r="B570" s="167"/>
      <c r="C570" s="167"/>
      <c r="D570" s="167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</row>
    <row r="571" spans="1:14" ht="15" customHeight="1">
      <c r="A571" s="168" t="s">
        <v>83</v>
      </c>
      <c r="B571" s="168"/>
      <c r="C571" s="168"/>
      <c r="D571" s="168"/>
      <c r="E571" s="168"/>
      <c r="F571" s="168"/>
      <c r="G571" s="168"/>
      <c r="H571" s="168"/>
      <c r="I571" s="168"/>
      <c r="J571" s="168"/>
      <c r="K571" s="168"/>
      <c r="L571" s="168"/>
      <c r="M571" s="168"/>
      <c r="N571" s="168"/>
    </row>
    <row r="572" spans="1:14" ht="15" customHeight="1">
      <c r="A572" s="168" t="s">
        <v>5</v>
      </c>
      <c r="B572" s="168"/>
      <c r="C572" s="168"/>
      <c r="D572" s="168"/>
      <c r="E572" s="168"/>
      <c r="F572" s="168"/>
      <c r="G572" s="168"/>
      <c r="H572" s="168"/>
      <c r="I572" s="168"/>
      <c r="J572" s="168"/>
      <c r="K572" s="168"/>
      <c r="L572" s="168"/>
      <c r="M572" s="168"/>
      <c r="N572" s="168"/>
    </row>
    <row r="573" spans="1:14" ht="15" customHeight="1">
      <c r="A573" s="162" t="s">
        <v>6</v>
      </c>
      <c r="B573" s="159" t="s">
        <v>7</v>
      </c>
      <c r="C573" s="159" t="s">
        <v>8</v>
      </c>
      <c r="D573" s="162" t="s">
        <v>9</v>
      </c>
      <c r="E573" s="159" t="s">
        <v>10</v>
      </c>
      <c r="F573" s="159" t="s">
        <v>11</v>
      </c>
      <c r="G573" s="159" t="s">
        <v>12</v>
      </c>
      <c r="H573" s="159" t="s">
        <v>13</v>
      </c>
      <c r="I573" s="159" t="s">
        <v>14</v>
      </c>
      <c r="J573" s="159" t="s">
        <v>15</v>
      </c>
      <c r="K573" s="161" t="s">
        <v>16</v>
      </c>
      <c r="L573" s="159" t="s">
        <v>17</v>
      </c>
      <c r="M573" s="159" t="s">
        <v>18</v>
      </c>
      <c r="N573" s="159" t="s">
        <v>19</v>
      </c>
    </row>
    <row r="574" spans="1:14" ht="15" customHeight="1">
      <c r="A574" s="180"/>
      <c r="B574" s="163"/>
      <c r="C574" s="163"/>
      <c r="D574" s="180"/>
      <c r="E574" s="163"/>
      <c r="F574" s="163"/>
      <c r="G574" s="163"/>
      <c r="H574" s="163"/>
      <c r="I574" s="163"/>
      <c r="J574" s="163"/>
      <c r="K574" s="178"/>
      <c r="L574" s="163"/>
      <c r="M574" s="163"/>
      <c r="N574" s="163"/>
    </row>
    <row r="575" spans="1:14" ht="15" customHeight="1">
      <c r="A575" s="51">
        <v>1</v>
      </c>
      <c r="B575" s="52">
        <v>43067</v>
      </c>
      <c r="C575" s="51" t="s">
        <v>23</v>
      </c>
      <c r="D575" s="51" t="s">
        <v>21</v>
      </c>
      <c r="E575" s="51" t="s">
        <v>80</v>
      </c>
      <c r="F575" s="51">
        <v>713</v>
      </c>
      <c r="G575" s="51">
        <v>703</v>
      </c>
      <c r="H575" s="51">
        <v>718</v>
      </c>
      <c r="I575" s="51">
        <v>723</v>
      </c>
      <c r="J575" s="51">
        <v>728</v>
      </c>
      <c r="K575" s="51">
        <v>703</v>
      </c>
      <c r="L575" s="53">
        <v>2000</v>
      </c>
      <c r="M575" s="65">
        <f aca="true" t="shared" si="40" ref="M575:M582">IF(D575="BUY",(K575-F575)*(L575),(F575-K575)*(L575))</f>
        <v>-20000</v>
      </c>
      <c r="N575" s="66">
        <f aca="true" t="shared" si="41" ref="N575:N582">M575/(L575)/F575%</f>
        <v>-1.402524544179523</v>
      </c>
    </row>
    <row r="576" spans="1:14" ht="15" customHeight="1">
      <c r="A576" s="51">
        <v>2</v>
      </c>
      <c r="B576" s="52">
        <v>43061</v>
      </c>
      <c r="C576" s="51" t="s">
        <v>23</v>
      </c>
      <c r="D576" s="51" t="s">
        <v>21</v>
      </c>
      <c r="E576" s="51" t="s">
        <v>55</v>
      </c>
      <c r="F576" s="51">
        <v>313</v>
      </c>
      <c r="G576" s="51">
        <v>298</v>
      </c>
      <c r="H576" s="51">
        <v>321</v>
      </c>
      <c r="I576" s="51">
        <v>329</v>
      </c>
      <c r="J576" s="51">
        <v>337</v>
      </c>
      <c r="K576" s="51">
        <v>310</v>
      </c>
      <c r="L576" s="53">
        <v>1750</v>
      </c>
      <c r="M576" s="65">
        <f t="shared" si="40"/>
        <v>-5250</v>
      </c>
      <c r="N576" s="66">
        <f t="shared" si="41"/>
        <v>-0.9584664536741214</v>
      </c>
    </row>
    <row r="577" spans="1:14" ht="15" customHeight="1">
      <c r="A577" s="51">
        <v>3</v>
      </c>
      <c r="B577" s="52">
        <v>43060</v>
      </c>
      <c r="C577" s="51" t="s">
        <v>23</v>
      </c>
      <c r="D577" s="51" t="s">
        <v>21</v>
      </c>
      <c r="E577" s="51" t="s">
        <v>86</v>
      </c>
      <c r="F577" s="51">
        <v>115</v>
      </c>
      <c r="G577" s="51">
        <v>113</v>
      </c>
      <c r="H577" s="51">
        <v>116</v>
      </c>
      <c r="I577" s="51">
        <v>117</v>
      </c>
      <c r="J577" s="51">
        <v>118</v>
      </c>
      <c r="K577" s="51">
        <v>116</v>
      </c>
      <c r="L577" s="53">
        <v>9000</v>
      </c>
      <c r="M577" s="65">
        <f t="shared" si="40"/>
        <v>9000</v>
      </c>
      <c r="N577" s="66">
        <f t="shared" si="41"/>
        <v>0.8695652173913044</v>
      </c>
    </row>
    <row r="578" spans="1:14" ht="15" customHeight="1">
      <c r="A578" s="51">
        <v>4</v>
      </c>
      <c r="B578" s="52">
        <v>43055</v>
      </c>
      <c r="C578" s="51" t="s">
        <v>23</v>
      </c>
      <c r="D578" s="51" t="s">
        <v>21</v>
      </c>
      <c r="E578" s="51" t="s">
        <v>88</v>
      </c>
      <c r="F578" s="51">
        <v>992</v>
      </c>
      <c r="G578" s="51">
        <v>966</v>
      </c>
      <c r="H578" s="51">
        <v>1007</v>
      </c>
      <c r="I578" s="51">
        <v>1022</v>
      </c>
      <c r="J578" s="51">
        <v>1037</v>
      </c>
      <c r="K578" s="51">
        <v>966</v>
      </c>
      <c r="L578" s="53">
        <v>500</v>
      </c>
      <c r="M578" s="65">
        <f t="shared" si="40"/>
        <v>-13000</v>
      </c>
      <c r="N578" s="66">
        <f t="shared" si="41"/>
        <v>-2.620967741935484</v>
      </c>
    </row>
    <row r="579" spans="1:14" ht="15" customHeight="1">
      <c r="A579" s="51">
        <v>5</v>
      </c>
      <c r="B579" s="52">
        <v>43055</v>
      </c>
      <c r="C579" s="51" t="s">
        <v>23</v>
      </c>
      <c r="D579" s="51" t="s">
        <v>21</v>
      </c>
      <c r="E579" s="51" t="s">
        <v>87</v>
      </c>
      <c r="F579" s="51">
        <v>1815</v>
      </c>
      <c r="G579" s="51">
        <v>1785</v>
      </c>
      <c r="H579" s="51">
        <v>1835</v>
      </c>
      <c r="I579" s="51">
        <v>1855</v>
      </c>
      <c r="J579" s="51">
        <v>1875</v>
      </c>
      <c r="K579" s="51">
        <v>1835</v>
      </c>
      <c r="L579" s="53">
        <v>500</v>
      </c>
      <c r="M579" s="65">
        <f t="shared" si="40"/>
        <v>10000</v>
      </c>
      <c r="N579" s="66">
        <f t="shared" si="41"/>
        <v>1.1019283746556474</v>
      </c>
    </row>
    <row r="580" spans="1:14" ht="15" customHeight="1">
      <c r="A580" s="51">
        <v>6</v>
      </c>
      <c r="B580" s="52">
        <v>43053</v>
      </c>
      <c r="C580" s="51" t="s">
        <v>23</v>
      </c>
      <c r="D580" s="51" t="s">
        <v>21</v>
      </c>
      <c r="E580" s="51" t="s">
        <v>86</v>
      </c>
      <c r="F580" s="51">
        <v>104</v>
      </c>
      <c r="G580" s="51">
        <v>102</v>
      </c>
      <c r="H580" s="51">
        <v>105</v>
      </c>
      <c r="I580" s="51">
        <v>106</v>
      </c>
      <c r="J580" s="51">
        <v>107</v>
      </c>
      <c r="K580" s="51">
        <v>102</v>
      </c>
      <c r="L580" s="53">
        <v>9000</v>
      </c>
      <c r="M580" s="65">
        <f t="shared" si="40"/>
        <v>-18000</v>
      </c>
      <c r="N580" s="66">
        <f t="shared" si="41"/>
        <v>-1.923076923076923</v>
      </c>
    </row>
    <row r="581" spans="1:14" ht="15" customHeight="1">
      <c r="A581" s="51">
        <v>7</v>
      </c>
      <c r="B581" s="52">
        <v>43049</v>
      </c>
      <c r="C581" s="51" t="s">
        <v>23</v>
      </c>
      <c r="D581" s="51" t="s">
        <v>21</v>
      </c>
      <c r="E581" s="51" t="s">
        <v>85</v>
      </c>
      <c r="F581" s="51">
        <v>1260</v>
      </c>
      <c r="G581" s="51">
        <v>1230</v>
      </c>
      <c r="H581" s="51">
        <v>1275</v>
      </c>
      <c r="I581" s="51">
        <v>1290</v>
      </c>
      <c r="J581" s="51">
        <v>1305</v>
      </c>
      <c r="K581" s="51">
        <v>1275</v>
      </c>
      <c r="L581" s="53">
        <v>750</v>
      </c>
      <c r="M581" s="65">
        <f t="shared" si="40"/>
        <v>11250</v>
      </c>
      <c r="N581" s="66">
        <f t="shared" si="41"/>
        <v>1.1904761904761905</v>
      </c>
    </row>
    <row r="582" spans="1:14" ht="15" customHeight="1">
      <c r="A582" s="51">
        <v>8</v>
      </c>
      <c r="B582" s="52">
        <v>43041</v>
      </c>
      <c r="C582" s="51" t="s">
        <v>23</v>
      </c>
      <c r="D582" s="51" t="s">
        <v>21</v>
      </c>
      <c r="E582" s="51" t="s">
        <v>84</v>
      </c>
      <c r="F582" s="51">
        <v>442</v>
      </c>
      <c r="G582" s="51">
        <v>427</v>
      </c>
      <c r="H582" s="51">
        <v>450</v>
      </c>
      <c r="I582" s="51">
        <v>458</v>
      </c>
      <c r="J582" s="51">
        <v>466</v>
      </c>
      <c r="K582" s="51">
        <v>450</v>
      </c>
      <c r="L582" s="53">
        <v>1500</v>
      </c>
      <c r="M582" s="65">
        <f t="shared" si="40"/>
        <v>12000</v>
      </c>
      <c r="N582" s="66">
        <f t="shared" si="41"/>
        <v>1.8099547511312217</v>
      </c>
    </row>
    <row r="583" spans="1:14" ht="15" customHeight="1">
      <c r="A583" s="9" t="s">
        <v>25</v>
      </c>
      <c r="B583" s="10"/>
      <c r="C583" s="11"/>
      <c r="D583" s="12"/>
      <c r="E583" s="13"/>
      <c r="F583" s="13"/>
      <c r="G583" s="14"/>
      <c r="H583" s="15"/>
      <c r="I583" s="15"/>
      <c r="J583" s="15"/>
      <c r="K583" s="16"/>
      <c r="L583" s="17"/>
      <c r="M583" s="40"/>
      <c r="N583" s="67"/>
    </row>
    <row r="584" spans="1:12" ht="15" customHeight="1">
      <c r="A584" s="9" t="s">
        <v>26</v>
      </c>
      <c r="B584" s="19"/>
      <c r="C584" s="11"/>
      <c r="D584" s="12"/>
      <c r="E584" s="13"/>
      <c r="F584" s="13"/>
      <c r="G584" s="14"/>
      <c r="H584" s="13"/>
      <c r="I584" s="13"/>
      <c r="J584" s="13"/>
      <c r="K584" s="16"/>
      <c r="L584" s="17"/>
    </row>
    <row r="585" spans="1:14" ht="15" customHeight="1">
      <c r="A585" s="9" t="s">
        <v>26</v>
      </c>
      <c r="B585" s="19"/>
      <c r="C585" s="20"/>
      <c r="D585" s="21"/>
      <c r="E585" s="22"/>
      <c r="F585" s="22"/>
      <c r="G585" s="23"/>
      <c r="H585" s="22"/>
      <c r="I585" s="22"/>
      <c r="J585" s="22"/>
      <c r="K585" s="22"/>
      <c r="L585" s="17"/>
      <c r="M585" s="17"/>
      <c r="N585" s="17"/>
    </row>
    <row r="586" spans="1:14" ht="15" customHeight="1" thickBot="1">
      <c r="A586" s="24"/>
      <c r="B586" s="19"/>
      <c r="C586" s="22"/>
      <c r="D586" s="22"/>
      <c r="E586" s="22"/>
      <c r="F586" s="25"/>
      <c r="G586" s="26"/>
      <c r="H586" s="27" t="s">
        <v>27</v>
      </c>
      <c r="I586" s="27"/>
      <c r="J586" s="28"/>
      <c r="K586" s="28"/>
      <c r="L586" s="17"/>
      <c r="M586" s="63" t="s">
        <v>72</v>
      </c>
      <c r="N586" s="64" t="s">
        <v>68</v>
      </c>
    </row>
    <row r="587" spans="1:12" ht="15" customHeight="1">
      <c r="A587" s="24"/>
      <c r="B587" s="19"/>
      <c r="C587" s="160" t="s">
        <v>28</v>
      </c>
      <c r="D587" s="160"/>
      <c r="E587" s="29">
        <v>8</v>
      </c>
      <c r="F587" s="30">
        <f>F588+F589+F590+F591+F592+F593</f>
        <v>100</v>
      </c>
      <c r="G587" s="31">
        <v>8</v>
      </c>
      <c r="H587" s="32">
        <f>G588/G587%</f>
        <v>50</v>
      </c>
      <c r="I587" s="32"/>
      <c r="J587" s="32"/>
      <c r="L587" s="17"/>
    </row>
    <row r="588" spans="1:14" ht="15" customHeight="1">
      <c r="A588" s="24"/>
      <c r="B588" s="19"/>
      <c r="C588" s="172" t="s">
        <v>29</v>
      </c>
      <c r="D588" s="172"/>
      <c r="E588" s="33">
        <v>4</v>
      </c>
      <c r="F588" s="34">
        <f>(E588/E587)*100</f>
        <v>50</v>
      </c>
      <c r="G588" s="31">
        <v>4</v>
      </c>
      <c r="H588" s="28"/>
      <c r="I588" s="28"/>
      <c r="J588" s="22"/>
      <c r="K588" s="28"/>
      <c r="M588" s="22"/>
      <c r="N588" s="22"/>
    </row>
    <row r="589" spans="1:14" ht="15" customHeight="1">
      <c r="A589" s="35"/>
      <c r="B589" s="19"/>
      <c r="C589" s="172" t="s">
        <v>31</v>
      </c>
      <c r="D589" s="172"/>
      <c r="E589" s="33">
        <v>0</v>
      </c>
      <c r="F589" s="34">
        <f>(E589/E587)*100</f>
        <v>0</v>
      </c>
      <c r="G589" s="36"/>
      <c r="H589" s="31"/>
      <c r="I589" s="31"/>
      <c r="J589" s="22"/>
      <c r="K589" s="28"/>
      <c r="L589" s="17"/>
      <c r="M589" s="20"/>
      <c r="N589" s="20"/>
    </row>
    <row r="590" spans="1:14" ht="15" customHeight="1">
      <c r="A590" s="35"/>
      <c r="B590" s="19"/>
      <c r="C590" s="172" t="s">
        <v>32</v>
      </c>
      <c r="D590" s="172"/>
      <c r="E590" s="33">
        <v>0</v>
      </c>
      <c r="F590" s="34">
        <f>(E590/E587)*100</f>
        <v>0</v>
      </c>
      <c r="G590" s="36"/>
      <c r="H590" s="31"/>
      <c r="I590" s="31"/>
      <c r="J590" s="22"/>
      <c r="K590" s="28"/>
      <c r="L590" s="17"/>
      <c r="M590" s="17"/>
      <c r="N590" s="17"/>
    </row>
    <row r="591" spans="1:14" ht="15" customHeight="1">
      <c r="A591" s="35"/>
      <c r="B591" s="19"/>
      <c r="C591" s="172" t="s">
        <v>33</v>
      </c>
      <c r="D591" s="172"/>
      <c r="E591" s="33">
        <v>4</v>
      </c>
      <c r="F591" s="34">
        <f>(E591/E587)*100</f>
        <v>50</v>
      </c>
      <c r="G591" s="36"/>
      <c r="H591" s="22" t="s">
        <v>34</v>
      </c>
      <c r="I591" s="22"/>
      <c r="J591" s="37"/>
      <c r="K591" s="28"/>
      <c r="L591" s="17"/>
      <c r="M591" s="17"/>
      <c r="N591" s="17"/>
    </row>
    <row r="592" spans="1:14" ht="15" customHeight="1">
      <c r="A592" s="35"/>
      <c r="B592" s="19"/>
      <c r="C592" s="172" t="s">
        <v>35</v>
      </c>
      <c r="D592" s="172"/>
      <c r="E592" s="33">
        <v>0</v>
      </c>
      <c r="F592" s="34">
        <v>0</v>
      </c>
      <c r="G592" s="36"/>
      <c r="H592" s="22"/>
      <c r="I592" s="22"/>
      <c r="J592" s="37"/>
      <c r="K592" s="28"/>
      <c r="L592" s="17"/>
      <c r="M592" s="17"/>
      <c r="N592" s="17"/>
    </row>
    <row r="593" spans="1:14" ht="15" customHeight="1" thickBot="1">
      <c r="A593" s="35"/>
      <c r="B593" s="19"/>
      <c r="C593" s="171" t="s">
        <v>36</v>
      </c>
      <c r="D593" s="171"/>
      <c r="E593" s="38"/>
      <c r="F593" s="39">
        <f>(E593/E587)*100</f>
        <v>0</v>
      </c>
      <c r="G593" s="36"/>
      <c r="H593" s="22"/>
      <c r="I593" s="22"/>
      <c r="M593" s="17"/>
      <c r="N593" s="17"/>
    </row>
    <row r="594" spans="1:14" ht="15" customHeight="1">
      <c r="A594" s="41" t="s">
        <v>37</v>
      </c>
      <c r="B594" s="10"/>
      <c r="C594" s="11"/>
      <c r="D594" s="11"/>
      <c r="E594" s="13"/>
      <c r="F594" s="13"/>
      <c r="G594" s="42"/>
      <c r="H594" s="43"/>
      <c r="I594" s="43"/>
      <c r="J594" s="43"/>
      <c r="K594" s="13"/>
      <c r="L594" s="17"/>
      <c r="M594" s="40"/>
      <c r="N594" s="40"/>
    </row>
    <row r="595" spans="1:14" ht="15" customHeight="1">
      <c r="A595" s="12" t="s">
        <v>38</v>
      </c>
      <c r="B595" s="10"/>
      <c r="C595" s="44"/>
      <c r="D595" s="45"/>
      <c r="E595" s="46"/>
      <c r="F595" s="43"/>
      <c r="G595" s="42"/>
      <c r="H595" s="43"/>
      <c r="I595" s="43"/>
      <c r="J595" s="43"/>
      <c r="K595" s="13"/>
      <c r="L595" s="17"/>
      <c r="M595" s="24"/>
      <c r="N595" s="24"/>
    </row>
    <row r="596" spans="1:14" ht="15" customHeight="1">
      <c r="A596" s="12" t="s">
        <v>39</v>
      </c>
      <c r="B596" s="10"/>
      <c r="C596" s="11"/>
      <c r="D596" s="45"/>
      <c r="E596" s="46"/>
      <c r="F596" s="43"/>
      <c r="G596" s="42"/>
      <c r="H596" s="47"/>
      <c r="I596" s="47"/>
      <c r="J596" s="47"/>
      <c r="K596" s="13"/>
      <c r="L596" s="17"/>
      <c r="M596" s="17"/>
      <c r="N596" s="17"/>
    </row>
    <row r="597" spans="1:14" ht="15" customHeight="1">
      <c r="A597" s="12" t="s">
        <v>40</v>
      </c>
      <c r="B597" s="44"/>
      <c r="C597" s="11"/>
      <c r="D597" s="45"/>
      <c r="E597" s="46"/>
      <c r="F597" s="43"/>
      <c r="G597" s="48"/>
      <c r="H597" s="47"/>
      <c r="I597" s="47"/>
      <c r="J597" s="47"/>
      <c r="K597" s="13"/>
      <c r="L597" s="17"/>
      <c r="M597" s="17"/>
      <c r="N597" s="17"/>
    </row>
    <row r="598" spans="1:14" ht="15" customHeight="1" thickBot="1">
      <c r="A598" s="12" t="s">
        <v>41</v>
      </c>
      <c r="B598" s="35"/>
      <c r="C598" s="11"/>
      <c r="D598" s="49"/>
      <c r="E598" s="43"/>
      <c r="F598" s="43"/>
      <c r="G598" s="48"/>
      <c r="H598" s="47"/>
      <c r="I598" s="47"/>
      <c r="J598" s="47"/>
      <c r="K598" s="43"/>
      <c r="L598" s="17"/>
      <c r="M598" s="17"/>
      <c r="N598" s="17"/>
    </row>
    <row r="599" spans="1:14" ht="15" customHeight="1" thickBot="1">
      <c r="A599" s="165" t="s">
        <v>0</v>
      </c>
      <c r="B599" s="165"/>
      <c r="C599" s="165"/>
      <c r="D599" s="165"/>
      <c r="E599" s="165"/>
      <c r="F599" s="165"/>
      <c r="G599" s="165"/>
      <c r="H599" s="165"/>
      <c r="I599" s="165"/>
      <c r="J599" s="165"/>
      <c r="K599" s="165"/>
      <c r="L599" s="165"/>
      <c r="M599" s="165"/>
      <c r="N599" s="165"/>
    </row>
    <row r="600" spans="1:14" ht="15" customHeight="1" thickBot="1">
      <c r="A600" s="165"/>
      <c r="B600" s="165"/>
      <c r="C600" s="165"/>
      <c r="D600" s="165"/>
      <c r="E600" s="165"/>
      <c r="F600" s="165"/>
      <c r="G600" s="165"/>
      <c r="H600" s="165"/>
      <c r="I600" s="165"/>
      <c r="J600" s="165"/>
      <c r="K600" s="165"/>
      <c r="L600" s="165"/>
      <c r="M600" s="165"/>
      <c r="N600" s="165"/>
    </row>
    <row r="601" spans="1:14" ht="15" customHeight="1">
      <c r="A601" s="165"/>
      <c r="B601" s="165"/>
      <c r="C601" s="165"/>
      <c r="D601" s="165"/>
      <c r="E601" s="165"/>
      <c r="F601" s="165"/>
      <c r="G601" s="165"/>
      <c r="H601" s="165"/>
      <c r="I601" s="165"/>
      <c r="J601" s="165"/>
      <c r="K601" s="165"/>
      <c r="L601" s="165"/>
      <c r="M601" s="165"/>
      <c r="N601" s="165"/>
    </row>
    <row r="602" spans="1:14" ht="15" customHeight="1">
      <c r="A602" s="166" t="s">
        <v>1</v>
      </c>
      <c r="B602" s="166"/>
      <c r="C602" s="166"/>
      <c r="D602" s="166"/>
      <c r="E602" s="166"/>
      <c r="F602" s="166"/>
      <c r="G602" s="166"/>
      <c r="H602" s="166"/>
      <c r="I602" s="166"/>
      <c r="J602" s="166"/>
      <c r="K602" s="166"/>
      <c r="L602" s="166"/>
      <c r="M602" s="166"/>
      <c r="N602" s="166"/>
    </row>
    <row r="603" spans="1:14" ht="15" customHeight="1">
      <c r="A603" s="166" t="s">
        <v>2</v>
      </c>
      <c r="B603" s="166"/>
      <c r="C603" s="166"/>
      <c r="D603" s="166"/>
      <c r="E603" s="166"/>
      <c r="F603" s="166"/>
      <c r="G603" s="166"/>
      <c r="H603" s="166"/>
      <c r="I603" s="166"/>
      <c r="J603" s="166"/>
      <c r="K603" s="166"/>
      <c r="L603" s="166"/>
      <c r="M603" s="166"/>
      <c r="N603" s="166"/>
    </row>
    <row r="604" spans="1:14" ht="15" customHeight="1" thickBot="1">
      <c r="A604" s="167" t="s">
        <v>3</v>
      </c>
      <c r="B604" s="167"/>
      <c r="C604" s="167"/>
      <c r="D604" s="167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</row>
    <row r="605" spans="1:14" ht="15" customHeight="1">
      <c r="A605" s="168" t="s">
        <v>74</v>
      </c>
      <c r="B605" s="168"/>
      <c r="C605" s="168"/>
      <c r="D605" s="168"/>
      <c r="E605" s="168"/>
      <c r="F605" s="168"/>
      <c r="G605" s="168"/>
      <c r="H605" s="168"/>
      <c r="I605" s="168"/>
      <c r="J605" s="168"/>
      <c r="K605" s="168"/>
      <c r="L605" s="168"/>
      <c r="M605" s="168"/>
      <c r="N605" s="168"/>
    </row>
    <row r="606" spans="1:14" ht="15" customHeight="1">
      <c r="A606" s="168" t="s">
        <v>5</v>
      </c>
      <c r="B606" s="168"/>
      <c r="C606" s="168"/>
      <c r="D606" s="168"/>
      <c r="E606" s="168"/>
      <c r="F606" s="168"/>
      <c r="G606" s="168"/>
      <c r="H606" s="168"/>
      <c r="I606" s="168"/>
      <c r="J606" s="168"/>
      <c r="K606" s="168"/>
      <c r="L606" s="168"/>
      <c r="M606" s="168"/>
      <c r="N606" s="168"/>
    </row>
    <row r="607" spans="1:14" ht="15" customHeight="1">
      <c r="A607" s="162" t="s">
        <v>6</v>
      </c>
      <c r="B607" s="159" t="s">
        <v>7</v>
      </c>
      <c r="C607" s="159" t="s">
        <v>8</v>
      </c>
      <c r="D607" s="162" t="s">
        <v>9</v>
      </c>
      <c r="E607" s="159" t="s">
        <v>10</v>
      </c>
      <c r="F607" s="159" t="s">
        <v>11</v>
      </c>
      <c r="G607" s="159" t="s">
        <v>12</v>
      </c>
      <c r="H607" s="159" t="s">
        <v>13</v>
      </c>
      <c r="I607" s="159" t="s">
        <v>14</v>
      </c>
      <c r="J607" s="159" t="s">
        <v>15</v>
      </c>
      <c r="K607" s="161" t="s">
        <v>16</v>
      </c>
      <c r="L607" s="159" t="s">
        <v>17</v>
      </c>
      <c r="M607" s="159" t="s">
        <v>18</v>
      </c>
      <c r="N607" s="159" t="s">
        <v>19</v>
      </c>
    </row>
    <row r="608" spans="1:14" ht="15" customHeight="1">
      <c r="A608" s="180"/>
      <c r="B608" s="163"/>
      <c r="C608" s="163"/>
      <c r="D608" s="180"/>
      <c r="E608" s="163"/>
      <c r="F608" s="163"/>
      <c r="G608" s="163"/>
      <c r="H608" s="163"/>
      <c r="I608" s="163"/>
      <c r="J608" s="163"/>
      <c r="K608" s="178"/>
      <c r="L608" s="163"/>
      <c r="M608" s="163"/>
      <c r="N608" s="163"/>
    </row>
    <row r="609" spans="1:14" ht="15" customHeight="1">
      <c r="A609" s="51">
        <v>1</v>
      </c>
      <c r="B609" s="52">
        <v>43039</v>
      </c>
      <c r="C609" s="51" t="s">
        <v>23</v>
      </c>
      <c r="D609" s="51" t="s">
        <v>21</v>
      </c>
      <c r="E609" s="51" t="s">
        <v>69</v>
      </c>
      <c r="F609" s="51">
        <v>510</v>
      </c>
      <c r="G609" s="51">
        <v>485</v>
      </c>
      <c r="H609" s="51">
        <v>525</v>
      </c>
      <c r="I609" s="51">
        <v>540</v>
      </c>
      <c r="J609" s="51">
        <v>555</v>
      </c>
      <c r="K609" s="51">
        <v>525</v>
      </c>
      <c r="L609" s="53">
        <v>1200</v>
      </c>
      <c r="M609" s="65">
        <f>IF(D609="BUY",(K609-F609)*(L609),(F609-K609)*(L609))</f>
        <v>18000</v>
      </c>
      <c r="N609" s="66">
        <f>M609/(L609)/F609%</f>
        <v>2.9411764705882355</v>
      </c>
    </row>
    <row r="610" spans="1:14" ht="15" customHeight="1">
      <c r="A610" s="51">
        <v>2</v>
      </c>
      <c r="B610" s="52">
        <v>43035</v>
      </c>
      <c r="C610" s="51" t="s">
        <v>82</v>
      </c>
      <c r="D610" s="51" t="s">
        <v>21</v>
      </c>
      <c r="E610" s="51" t="s">
        <v>81</v>
      </c>
      <c r="F610" s="51">
        <v>5</v>
      </c>
      <c r="G610" s="51">
        <v>2</v>
      </c>
      <c r="H610" s="51">
        <v>10</v>
      </c>
      <c r="I610" s="51">
        <v>15</v>
      </c>
      <c r="J610" s="51">
        <v>20</v>
      </c>
      <c r="K610" s="51">
        <v>7</v>
      </c>
      <c r="L610" s="53">
        <v>1500</v>
      </c>
      <c r="M610" s="65">
        <f>IF(D610="BUY",(K610-F610)*(L610),(F610-K610)*(L610))</f>
        <v>3000</v>
      </c>
      <c r="N610" s="66">
        <f>M610/(L610)/F610%</f>
        <v>40</v>
      </c>
    </row>
    <row r="611" spans="1:14" ht="15" customHeight="1">
      <c r="A611" s="51">
        <v>3</v>
      </c>
      <c r="B611" s="52">
        <v>43035</v>
      </c>
      <c r="C611" s="51" t="s">
        <v>23</v>
      </c>
      <c r="D611" s="51" t="s">
        <v>21</v>
      </c>
      <c r="E611" s="51" t="s">
        <v>43</v>
      </c>
      <c r="F611" s="51">
        <v>548</v>
      </c>
      <c r="G611" s="51">
        <v>527</v>
      </c>
      <c r="H611" s="51">
        <v>560</v>
      </c>
      <c r="I611" s="51">
        <v>572</v>
      </c>
      <c r="J611" s="51">
        <v>584</v>
      </c>
      <c r="K611" s="51">
        <v>560</v>
      </c>
      <c r="L611" s="53">
        <v>800</v>
      </c>
      <c r="M611" s="65">
        <f>IF(D611="BUY",(K611-F611)*(L611),(F611-K611)*(L611))</f>
        <v>9600</v>
      </c>
      <c r="N611" s="66">
        <f>M611/(L611)/F611%</f>
        <v>2.18978102189781</v>
      </c>
    </row>
    <row r="612" spans="1:14" ht="15" customHeight="1">
      <c r="A612" s="51">
        <v>4</v>
      </c>
      <c r="B612" s="52">
        <v>43031</v>
      </c>
      <c r="C612" s="51" t="s">
        <v>23</v>
      </c>
      <c r="D612" s="51" t="s">
        <v>21</v>
      </c>
      <c r="E612" s="51" t="s">
        <v>80</v>
      </c>
      <c r="F612" s="51">
        <v>714</v>
      </c>
      <c r="G612" s="51">
        <v>707</v>
      </c>
      <c r="H612" s="51">
        <v>718</v>
      </c>
      <c r="I612" s="51">
        <v>722</v>
      </c>
      <c r="J612" s="51">
        <v>726</v>
      </c>
      <c r="K612" s="51">
        <v>726</v>
      </c>
      <c r="L612" s="53">
        <v>2000</v>
      </c>
      <c r="M612" s="65">
        <f>IF(D612="BUY",(K612-F612)*(L612),(F612-K612)*(L612))</f>
        <v>24000</v>
      </c>
      <c r="N612" s="66">
        <f>M612/(L612)/F612%</f>
        <v>1.680672268907563</v>
      </c>
    </row>
    <row r="613" spans="1:14" ht="15" customHeight="1">
      <c r="A613" s="51">
        <v>5</v>
      </c>
      <c r="B613" s="52">
        <v>43024</v>
      </c>
      <c r="C613" s="51" t="s">
        <v>23</v>
      </c>
      <c r="D613" s="51" t="s">
        <v>21</v>
      </c>
      <c r="E613" s="51" t="s">
        <v>71</v>
      </c>
      <c r="F613" s="51">
        <v>126</v>
      </c>
      <c r="G613" s="51">
        <v>124</v>
      </c>
      <c r="H613" s="51">
        <v>127</v>
      </c>
      <c r="I613" s="51">
        <v>128</v>
      </c>
      <c r="J613" s="51">
        <v>129</v>
      </c>
      <c r="K613" s="51">
        <v>128</v>
      </c>
      <c r="L613" s="53">
        <v>7000</v>
      </c>
      <c r="M613" s="65">
        <f aca="true" t="shared" si="42" ref="M613:M621">IF(D613="BUY",(K613-F613)*(L613),(F613-K613)*(L613))</f>
        <v>14000</v>
      </c>
      <c r="N613" s="66">
        <f aca="true" t="shared" si="43" ref="N613:N621">M613/(L613)/F613%</f>
        <v>1.5873015873015872</v>
      </c>
    </row>
    <row r="614" spans="1:14" ht="15" customHeight="1">
      <c r="A614" s="51">
        <v>6</v>
      </c>
      <c r="B614" s="52">
        <v>43021</v>
      </c>
      <c r="C614" s="51" t="s">
        <v>23</v>
      </c>
      <c r="D614" s="51" t="s">
        <v>21</v>
      </c>
      <c r="E614" s="51" t="s">
        <v>79</v>
      </c>
      <c r="F614" s="51">
        <v>1070</v>
      </c>
      <c r="G614" s="51">
        <v>1050</v>
      </c>
      <c r="H614" s="51">
        <v>1080</v>
      </c>
      <c r="I614" s="51">
        <v>1090</v>
      </c>
      <c r="J614" s="51">
        <v>1100</v>
      </c>
      <c r="K614" s="51">
        <v>1080</v>
      </c>
      <c r="L614" s="53">
        <v>800</v>
      </c>
      <c r="M614" s="65">
        <f t="shared" si="42"/>
        <v>8000</v>
      </c>
      <c r="N614" s="66">
        <f t="shared" si="43"/>
        <v>0.9345794392523366</v>
      </c>
    </row>
    <row r="615" spans="1:14" ht="15" customHeight="1">
      <c r="A615" s="51">
        <v>7</v>
      </c>
      <c r="B615" s="52">
        <v>43021</v>
      </c>
      <c r="C615" s="51" t="s">
        <v>20</v>
      </c>
      <c r="D615" s="51" t="s">
        <v>21</v>
      </c>
      <c r="E615" s="51" t="s">
        <v>78</v>
      </c>
      <c r="F615" s="51">
        <v>1300</v>
      </c>
      <c r="G615" s="51">
        <v>1250</v>
      </c>
      <c r="H615" s="51">
        <v>1325</v>
      </c>
      <c r="I615" s="51">
        <v>1350</v>
      </c>
      <c r="J615" s="51">
        <v>1375</v>
      </c>
      <c r="K615" s="51">
        <v>1325</v>
      </c>
      <c r="L615" s="53">
        <v>1500</v>
      </c>
      <c r="M615" s="65">
        <f t="shared" si="42"/>
        <v>37500</v>
      </c>
      <c r="N615" s="66">
        <f t="shared" si="43"/>
        <v>1.9230769230769231</v>
      </c>
    </row>
    <row r="616" spans="1:14" ht="15" customHeight="1">
      <c r="A616" s="51">
        <v>8</v>
      </c>
      <c r="B616" s="52">
        <v>43019</v>
      </c>
      <c r="C616" s="51" t="s">
        <v>23</v>
      </c>
      <c r="D616" s="51" t="s">
        <v>21</v>
      </c>
      <c r="E616" s="51" t="s">
        <v>64</v>
      </c>
      <c r="F616" s="51">
        <v>1100</v>
      </c>
      <c r="G616" s="51">
        <v>1074</v>
      </c>
      <c r="H616" s="51">
        <v>1114</v>
      </c>
      <c r="I616" s="51">
        <v>1128</v>
      </c>
      <c r="J616" s="51">
        <v>1142</v>
      </c>
      <c r="K616" s="51">
        <v>1114</v>
      </c>
      <c r="L616" s="53">
        <v>500</v>
      </c>
      <c r="M616" s="65">
        <f t="shared" si="42"/>
        <v>7000</v>
      </c>
      <c r="N616" s="66">
        <f t="shared" si="43"/>
        <v>1.2727272727272727</v>
      </c>
    </row>
    <row r="617" spans="1:14" ht="15" customHeight="1">
      <c r="A617" s="51">
        <v>9</v>
      </c>
      <c r="B617" s="52">
        <v>43017</v>
      </c>
      <c r="C617" s="51" t="s">
        <v>23</v>
      </c>
      <c r="D617" s="51" t="s">
        <v>21</v>
      </c>
      <c r="E617" s="51" t="s">
        <v>71</v>
      </c>
      <c r="F617" s="51">
        <v>125.7</v>
      </c>
      <c r="G617" s="51">
        <v>123.8</v>
      </c>
      <c r="H617" s="51">
        <v>127</v>
      </c>
      <c r="I617" s="51">
        <v>128</v>
      </c>
      <c r="J617" s="51">
        <v>129</v>
      </c>
      <c r="K617" s="51">
        <v>127</v>
      </c>
      <c r="L617" s="53">
        <v>7000</v>
      </c>
      <c r="M617" s="65">
        <f t="shared" si="42"/>
        <v>9099.99999999998</v>
      </c>
      <c r="N617" s="66">
        <f t="shared" si="43"/>
        <v>1.0342084327764496</v>
      </c>
    </row>
    <row r="618" spans="1:14" ht="15" customHeight="1">
      <c r="A618" s="51">
        <v>10</v>
      </c>
      <c r="B618" s="52">
        <v>43017</v>
      </c>
      <c r="C618" s="51" t="s">
        <v>23</v>
      </c>
      <c r="D618" s="51" t="s">
        <v>21</v>
      </c>
      <c r="E618" s="51" t="s">
        <v>77</v>
      </c>
      <c r="F618" s="51">
        <v>63</v>
      </c>
      <c r="G618" s="51">
        <v>59</v>
      </c>
      <c r="H618" s="51">
        <v>65</v>
      </c>
      <c r="I618" s="51">
        <v>67</v>
      </c>
      <c r="J618" s="51">
        <v>69</v>
      </c>
      <c r="K618" s="51">
        <v>65</v>
      </c>
      <c r="L618" s="53">
        <v>13200</v>
      </c>
      <c r="M618" s="65">
        <f t="shared" si="42"/>
        <v>26400</v>
      </c>
      <c r="N618" s="66">
        <f t="shared" si="43"/>
        <v>3.1746031746031744</v>
      </c>
    </row>
    <row r="619" spans="1:14" ht="15" customHeight="1">
      <c r="A619" s="51">
        <v>11</v>
      </c>
      <c r="B619" s="52">
        <v>43013</v>
      </c>
      <c r="C619" s="51" t="s">
        <v>23</v>
      </c>
      <c r="D619" s="51" t="s">
        <v>21</v>
      </c>
      <c r="E619" s="51" t="s">
        <v>76</v>
      </c>
      <c r="F619" s="51">
        <v>130</v>
      </c>
      <c r="G619" s="51">
        <v>125</v>
      </c>
      <c r="H619" s="51">
        <v>132</v>
      </c>
      <c r="I619" s="51">
        <v>134</v>
      </c>
      <c r="J619" s="51">
        <v>136</v>
      </c>
      <c r="K619" s="51">
        <v>132</v>
      </c>
      <c r="L619" s="53">
        <v>4000</v>
      </c>
      <c r="M619" s="65">
        <f t="shared" si="42"/>
        <v>8000</v>
      </c>
      <c r="N619" s="66">
        <f t="shared" si="43"/>
        <v>1.5384615384615383</v>
      </c>
    </row>
    <row r="620" spans="1:14" ht="15" customHeight="1">
      <c r="A620" s="51">
        <v>12</v>
      </c>
      <c r="B620" s="52">
        <v>43011</v>
      </c>
      <c r="C620" s="51" t="s">
        <v>23</v>
      </c>
      <c r="D620" s="51" t="s">
        <v>21</v>
      </c>
      <c r="E620" s="51" t="s">
        <v>75</v>
      </c>
      <c r="F620" s="51">
        <v>178.5</v>
      </c>
      <c r="G620" s="51">
        <v>174.5</v>
      </c>
      <c r="H620" s="51">
        <v>180.5</v>
      </c>
      <c r="I620" s="51">
        <v>182.5</v>
      </c>
      <c r="J620" s="51">
        <v>184.5</v>
      </c>
      <c r="K620" s="51">
        <v>182.5</v>
      </c>
      <c r="L620" s="53">
        <v>3500</v>
      </c>
      <c r="M620" s="65">
        <f t="shared" si="42"/>
        <v>14000</v>
      </c>
      <c r="N620" s="66">
        <f t="shared" si="43"/>
        <v>2.2408963585434174</v>
      </c>
    </row>
    <row r="621" spans="1:14" ht="15" customHeight="1">
      <c r="A621" s="51">
        <v>13</v>
      </c>
      <c r="B621" s="52">
        <v>43011</v>
      </c>
      <c r="C621" s="51" t="s">
        <v>23</v>
      </c>
      <c r="D621" s="51" t="s">
        <v>21</v>
      </c>
      <c r="E621" s="51" t="s">
        <v>71</v>
      </c>
      <c r="F621" s="51">
        <v>122.5</v>
      </c>
      <c r="G621" s="51">
        <v>119.5</v>
      </c>
      <c r="H621" s="51">
        <v>124</v>
      </c>
      <c r="I621" s="51">
        <v>125.5</v>
      </c>
      <c r="J621" s="51">
        <v>127</v>
      </c>
      <c r="K621" s="51">
        <v>124</v>
      </c>
      <c r="L621" s="53">
        <v>7000</v>
      </c>
      <c r="M621" s="65">
        <f t="shared" si="42"/>
        <v>10500</v>
      </c>
      <c r="N621" s="66">
        <f t="shared" si="43"/>
        <v>1.2244897959183672</v>
      </c>
    </row>
    <row r="623" spans="1:14" ht="15" customHeight="1">
      <c r="A623" s="9" t="s">
        <v>25</v>
      </c>
      <c r="B623" s="10"/>
      <c r="C623" s="11"/>
      <c r="D623" s="12"/>
      <c r="E623" s="13"/>
      <c r="F623" s="13"/>
      <c r="G623" s="14"/>
      <c r="H623" s="15"/>
      <c r="I623" s="15"/>
      <c r="J623" s="15"/>
      <c r="K623" s="16"/>
      <c r="L623" s="17"/>
      <c r="N623" s="18"/>
    </row>
    <row r="624" spans="1:12" ht="15" customHeight="1">
      <c r="A624" s="9" t="s">
        <v>26</v>
      </c>
      <c r="B624" s="19"/>
      <c r="C624" s="11"/>
      <c r="D624" s="12"/>
      <c r="E624" s="13"/>
      <c r="F624" s="13"/>
      <c r="G624" s="14"/>
      <c r="H624" s="13"/>
      <c r="I624" s="13"/>
      <c r="J624" s="13"/>
      <c r="K624" s="16"/>
      <c r="L624" s="17"/>
    </row>
    <row r="625" spans="1:14" ht="15" customHeight="1">
      <c r="A625" s="9" t="s">
        <v>26</v>
      </c>
      <c r="B625" s="19"/>
      <c r="C625" s="20"/>
      <c r="D625" s="21"/>
      <c r="E625" s="22"/>
      <c r="F625" s="22"/>
      <c r="G625" s="23"/>
      <c r="H625" s="22"/>
      <c r="I625" s="22"/>
      <c r="J625" s="22"/>
      <c r="K625" s="22"/>
      <c r="L625" s="17"/>
      <c r="M625" s="17"/>
      <c r="N625" s="17"/>
    </row>
    <row r="626" spans="1:14" ht="15" customHeight="1" thickBot="1">
      <c r="A626" s="24"/>
      <c r="B626" s="19"/>
      <c r="C626" s="22"/>
      <c r="D626" s="22"/>
      <c r="E626" s="22"/>
      <c r="F626" s="25"/>
      <c r="G626" s="26"/>
      <c r="H626" s="27" t="s">
        <v>27</v>
      </c>
      <c r="I626" s="27"/>
      <c r="J626" s="28"/>
      <c r="K626" s="28"/>
      <c r="L626" s="17"/>
      <c r="M626" s="63" t="s">
        <v>72</v>
      </c>
      <c r="N626" s="64" t="s">
        <v>68</v>
      </c>
    </row>
    <row r="627" spans="1:12" ht="15" customHeight="1">
      <c r="A627" s="24"/>
      <c r="B627" s="19"/>
      <c r="C627" s="160" t="s">
        <v>28</v>
      </c>
      <c r="D627" s="160"/>
      <c r="E627" s="29">
        <v>13</v>
      </c>
      <c r="F627" s="30">
        <f>F628+F629+F630+F631+F632+F633</f>
        <v>100</v>
      </c>
      <c r="G627" s="31">
        <v>13</v>
      </c>
      <c r="H627" s="32">
        <f>G628/G627%</f>
        <v>100</v>
      </c>
      <c r="I627" s="32"/>
      <c r="J627" s="32"/>
      <c r="L627" s="17"/>
    </row>
    <row r="628" spans="1:14" ht="15" customHeight="1">
      <c r="A628" s="24"/>
      <c r="B628" s="19"/>
      <c r="C628" s="172" t="s">
        <v>29</v>
      </c>
      <c r="D628" s="172"/>
      <c r="E628" s="33">
        <v>13</v>
      </c>
      <c r="F628" s="34">
        <f>(E628/E627)*100</f>
        <v>100</v>
      </c>
      <c r="G628" s="31">
        <v>13</v>
      </c>
      <c r="H628" s="28"/>
      <c r="I628" s="28"/>
      <c r="J628" s="22"/>
      <c r="K628" s="28"/>
      <c r="M628" s="22"/>
      <c r="N628" s="22"/>
    </row>
    <row r="629" spans="1:14" ht="15" customHeight="1">
      <c r="A629" s="35"/>
      <c r="B629" s="19"/>
      <c r="C629" s="172" t="s">
        <v>31</v>
      </c>
      <c r="D629" s="172"/>
      <c r="E629" s="33">
        <v>0</v>
      </c>
      <c r="F629" s="34">
        <f>(E629/E627)*100</f>
        <v>0</v>
      </c>
      <c r="G629" s="36"/>
      <c r="H629" s="31"/>
      <c r="I629" s="31"/>
      <c r="J629" s="22"/>
      <c r="K629" s="28"/>
      <c r="L629" s="17"/>
      <c r="M629" s="20"/>
      <c r="N629" s="20"/>
    </row>
    <row r="630" spans="1:14" ht="15" customHeight="1">
      <c r="A630" s="35"/>
      <c r="B630" s="19"/>
      <c r="C630" s="172" t="s">
        <v>32</v>
      </c>
      <c r="D630" s="172"/>
      <c r="E630" s="33">
        <v>0</v>
      </c>
      <c r="F630" s="34">
        <f>(E630/E627)*100</f>
        <v>0</v>
      </c>
      <c r="G630" s="36"/>
      <c r="H630" s="31"/>
      <c r="I630" s="31"/>
      <c r="J630" s="22"/>
      <c r="K630" s="28"/>
      <c r="L630" s="17"/>
      <c r="M630" s="17"/>
      <c r="N630" s="17"/>
    </row>
    <row r="631" spans="1:14" ht="15" customHeight="1">
      <c r="A631" s="35"/>
      <c r="B631" s="19"/>
      <c r="C631" s="172" t="s">
        <v>33</v>
      </c>
      <c r="D631" s="172"/>
      <c r="E631" s="33">
        <v>0</v>
      </c>
      <c r="F631" s="34">
        <f>(E631/E627)*100</f>
        <v>0</v>
      </c>
      <c r="G631" s="36"/>
      <c r="H631" s="22" t="s">
        <v>34</v>
      </c>
      <c r="I631" s="22"/>
      <c r="J631" s="37"/>
      <c r="K631" s="28"/>
      <c r="L631" s="17"/>
      <c r="M631" s="17"/>
      <c r="N631" s="17"/>
    </row>
    <row r="632" spans="1:14" ht="15" customHeight="1">
      <c r="A632" s="35"/>
      <c r="B632" s="19"/>
      <c r="C632" s="172" t="s">
        <v>35</v>
      </c>
      <c r="D632" s="172"/>
      <c r="E632" s="33">
        <v>0</v>
      </c>
      <c r="F632" s="34">
        <v>0</v>
      </c>
      <c r="G632" s="36"/>
      <c r="H632" s="22"/>
      <c r="I632" s="22"/>
      <c r="J632" s="37"/>
      <c r="K632" s="28"/>
      <c r="L632" s="17"/>
      <c r="M632" s="17"/>
      <c r="N632" s="17"/>
    </row>
    <row r="633" spans="1:14" ht="15" customHeight="1" thickBot="1">
      <c r="A633" s="35"/>
      <c r="B633" s="19"/>
      <c r="C633" s="171" t="s">
        <v>36</v>
      </c>
      <c r="D633" s="171"/>
      <c r="E633" s="38"/>
      <c r="F633" s="39">
        <f>(E633/E627)*100</f>
        <v>0</v>
      </c>
      <c r="G633" s="36"/>
      <c r="H633" s="22"/>
      <c r="I633" s="22"/>
      <c r="M633" s="17"/>
      <c r="N633" s="17"/>
    </row>
    <row r="634" spans="1:14" ht="15" customHeight="1">
      <c r="A634" s="41" t="s">
        <v>37</v>
      </c>
      <c r="B634" s="10"/>
      <c r="C634" s="11"/>
      <c r="D634" s="11"/>
      <c r="E634" s="13"/>
      <c r="F634" s="13"/>
      <c r="G634" s="42"/>
      <c r="H634" s="43"/>
      <c r="I634" s="43"/>
      <c r="J634" s="43"/>
      <c r="K634" s="13"/>
      <c r="L634" s="17"/>
      <c r="M634" s="40"/>
      <c r="N634" s="40"/>
    </row>
    <row r="635" spans="1:14" ht="15" customHeight="1">
      <c r="A635" s="12" t="s">
        <v>38</v>
      </c>
      <c r="B635" s="10"/>
      <c r="C635" s="44"/>
      <c r="D635" s="45"/>
      <c r="E635" s="46"/>
      <c r="F635" s="43"/>
      <c r="G635" s="42"/>
      <c r="H635" s="43"/>
      <c r="I635" s="43"/>
      <c r="J635" s="43"/>
      <c r="K635" s="13"/>
      <c r="L635" s="17"/>
      <c r="M635" s="24"/>
      <c r="N635" s="24"/>
    </row>
    <row r="636" spans="1:14" ht="15" customHeight="1">
      <c r="A636" s="12" t="s">
        <v>39</v>
      </c>
      <c r="B636" s="10"/>
      <c r="C636" s="11"/>
      <c r="D636" s="45"/>
      <c r="E636" s="46"/>
      <c r="F636" s="43"/>
      <c r="G636" s="42"/>
      <c r="H636" s="47"/>
      <c r="I636" s="47"/>
      <c r="J636" s="47"/>
      <c r="K636" s="13"/>
      <c r="L636" s="17"/>
      <c r="M636" s="17"/>
      <c r="N636" s="17"/>
    </row>
    <row r="637" spans="1:14" ht="15" customHeight="1">
      <c r="A637" s="12" t="s">
        <v>40</v>
      </c>
      <c r="B637" s="44"/>
      <c r="C637" s="11"/>
      <c r="D637" s="45"/>
      <c r="E637" s="46"/>
      <c r="F637" s="43"/>
      <c r="G637" s="48"/>
      <c r="H637" s="47"/>
      <c r="I637" s="47"/>
      <c r="J637" s="47"/>
      <c r="K637" s="13"/>
      <c r="L637" s="17"/>
      <c r="M637" s="17"/>
      <c r="N637" s="17"/>
    </row>
    <row r="638" spans="1:14" ht="15" customHeight="1" thickBot="1">
      <c r="A638" s="12" t="s">
        <v>41</v>
      </c>
      <c r="B638" s="35"/>
      <c r="C638" s="11"/>
      <c r="D638" s="49"/>
      <c r="E638" s="43"/>
      <c r="F638" s="43"/>
      <c r="G638" s="48"/>
      <c r="H638" s="47"/>
      <c r="I638" s="47"/>
      <c r="J638" s="47"/>
      <c r="K638" s="43"/>
      <c r="L638" s="17"/>
      <c r="M638" s="17"/>
      <c r="N638" s="17"/>
    </row>
    <row r="639" spans="1:14" ht="15" customHeight="1" thickBot="1">
      <c r="A639" s="165" t="s">
        <v>0</v>
      </c>
      <c r="B639" s="165"/>
      <c r="C639" s="165"/>
      <c r="D639" s="165"/>
      <c r="E639" s="165"/>
      <c r="F639" s="165"/>
      <c r="G639" s="165"/>
      <c r="H639" s="165"/>
      <c r="I639" s="165"/>
      <c r="J639" s="165"/>
      <c r="K639" s="165"/>
      <c r="L639" s="165"/>
      <c r="M639" s="165"/>
      <c r="N639" s="165"/>
    </row>
    <row r="640" spans="1:14" ht="15" customHeight="1" thickBot="1">
      <c r="A640" s="165"/>
      <c r="B640" s="165"/>
      <c r="C640" s="165"/>
      <c r="D640" s="165"/>
      <c r="E640" s="165"/>
      <c r="F640" s="165"/>
      <c r="G640" s="165"/>
      <c r="H640" s="165"/>
      <c r="I640" s="165"/>
      <c r="J640" s="165"/>
      <c r="K640" s="165"/>
      <c r="L640" s="165"/>
      <c r="M640" s="165"/>
      <c r="N640" s="165"/>
    </row>
    <row r="641" spans="1:14" ht="15" customHeight="1">
      <c r="A641" s="165"/>
      <c r="B641" s="165"/>
      <c r="C641" s="165"/>
      <c r="D641" s="165"/>
      <c r="E641" s="165"/>
      <c r="F641" s="165"/>
      <c r="G641" s="165"/>
      <c r="H641" s="165"/>
      <c r="I641" s="165"/>
      <c r="J641" s="165"/>
      <c r="K641" s="165"/>
      <c r="L641" s="165"/>
      <c r="M641" s="165"/>
      <c r="N641" s="165"/>
    </row>
    <row r="642" spans="1:14" ht="15" customHeight="1">
      <c r="A642" s="166" t="s">
        <v>1</v>
      </c>
      <c r="B642" s="166"/>
      <c r="C642" s="166"/>
      <c r="D642" s="166"/>
      <c r="E642" s="166"/>
      <c r="F642" s="166"/>
      <c r="G642" s="166"/>
      <c r="H642" s="166"/>
      <c r="I642" s="166"/>
      <c r="J642" s="166"/>
      <c r="K642" s="166"/>
      <c r="L642" s="166"/>
      <c r="M642" s="166"/>
      <c r="N642" s="166"/>
    </row>
    <row r="643" spans="1:14" ht="15" customHeight="1">
      <c r="A643" s="166" t="s">
        <v>2</v>
      </c>
      <c r="B643" s="166"/>
      <c r="C643" s="166"/>
      <c r="D643" s="166"/>
      <c r="E643" s="166"/>
      <c r="F643" s="166"/>
      <c r="G643" s="166"/>
      <c r="H643" s="166"/>
      <c r="I643" s="166"/>
      <c r="J643" s="166"/>
      <c r="K643" s="166"/>
      <c r="L643" s="166"/>
      <c r="M643" s="166"/>
      <c r="N643" s="166"/>
    </row>
    <row r="644" spans="1:14" ht="15" customHeight="1" thickBot="1">
      <c r="A644" s="167" t="s">
        <v>3</v>
      </c>
      <c r="B644" s="167"/>
      <c r="C644" s="167"/>
      <c r="D644" s="167"/>
      <c r="E644" s="167"/>
      <c r="F644" s="167"/>
      <c r="G644" s="167"/>
      <c r="H644" s="167"/>
      <c r="I644" s="167"/>
      <c r="J644" s="167"/>
      <c r="K644" s="167"/>
      <c r="L644" s="167"/>
      <c r="M644" s="167"/>
      <c r="N644" s="167"/>
    </row>
    <row r="645" spans="1:14" ht="15" customHeight="1">
      <c r="A645" s="168" t="s">
        <v>56</v>
      </c>
      <c r="B645" s="168"/>
      <c r="C645" s="168"/>
      <c r="D645" s="168"/>
      <c r="E645" s="168"/>
      <c r="F645" s="168"/>
      <c r="G645" s="168"/>
      <c r="H645" s="168"/>
      <c r="I645" s="168"/>
      <c r="J645" s="168"/>
      <c r="K645" s="168"/>
      <c r="L645" s="168"/>
      <c r="M645" s="168"/>
      <c r="N645" s="168"/>
    </row>
    <row r="646" spans="1:14" ht="15" customHeight="1">
      <c r="A646" s="168" t="s">
        <v>5</v>
      </c>
      <c r="B646" s="168"/>
      <c r="C646" s="168"/>
      <c r="D646" s="168"/>
      <c r="E646" s="168"/>
      <c r="F646" s="168"/>
      <c r="G646" s="168"/>
      <c r="H646" s="168"/>
      <c r="I646" s="168"/>
      <c r="J646" s="168"/>
      <c r="K646" s="168"/>
      <c r="L646" s="168"/>
      <c r="M646" s="168"/>
      <c r="N646" s="168"/>
    </row>
    <row r="647" spans="1:14" ht="15" customHeight="1">
      <c r="A647" s="162" t="s">
        <v>6</v>
      </c>
      <c r="B647" s="159" t="s">
        <v>7</v>
      </c>
      <c r="C647" s="159" t="s">
        <v>8</v>
      </c>
      <c r="D647" s="162" t="s">
        <v>9</v>
      </c>
      <c r="E647" s="159" t="s">
        <v>10</v>
      </c>
      <c r="F647" s="159" t="s">
        <v>11</v>
      </c>
      <c r="G647" s="159" t="s">
        <v>12</v>
      </c>
      <c r="H647" s="159" t="s">
        <v>13</v>
      </c>
      <c r="I647" s="159" t="s">
        <v>14</v>
      </c>
      <c r="J647" s="159" t="s">
        <v>15</v>
      </c>
      <c r="K647" s="161" t="s">
        <v>16</v>
      </c>
      <c r="L647" s="159" t="s">
        <v>17</v>
      </c>
      <c r="M647" s="159" t="s">
        <v>18</v>
      </c>
      <c r="N647" s="159" t="s">
        <v>19</v>
      </c>
    </row>
    <row r="648" spans="1:14" ht="15" customHeight="1">
      <c r="A648" s="180"/>
      <c r="B648" s="163"/>
      <c r="C648" s="163"/>
      <c r="D648" s="180"/>
      <c r="E648" s="163"/>
      <c r="F648" s="163"/>
      <c r="G648" s="163"/>
      <c r="H648" s="163"/>
      <c r="I648" s="163"/>
      <c r="J648" s="163"/>
      <c r="K648" s="178"/>
      <c r="L648" s="163"/>
      <c r="M648" s="163"/>
      <c r="N648" s="163"/>
    </row>
    <row r="649" spans="1:14" ht="15" customHeight="1">
      <c r="A649" s="51">
        <v>1</v>
      </c>
      <c r="B649" s="52">
        <v>43007</v>
      </c>
      <c r="C649" s="51" t="s">
        <v>23</v>
      </c>
      <c r="D649" s="51" t="s">
        <v>21</v>
      </c>
      <c r="E649" s="51" t="s">
        <v>73</v>
      </c>
      <c r="F649" s="51">
        <v>196.5</v>
      </c>
      <c r="G649" s="51">
        <v>192.5</v>
      </c>
      <c r="H649" s="51">
        <v>198.5</v>
      </c>
      <c r="I649" s="51">
        <v>200.5</v>
      </c>
      <c r="J649" s="51">
        <v>202.5</v>
      </c>
      <c r="K649" s="51">
        <v>198.5</v>
      </c>
      <c r="L649" s="53">
        <v>4500</v>
      </c>
      <c r="M649" s="54">
        <f>IF(D649="BUY",(K649-F649)*(L649),(F649-K649)*(L649))</f>
        <v>9000</v>
      </c>
      <c r="N649" s="55">
        <f>M649/(L649)/F649%</f>
        <v>1.0178117048346056</v>
      </c>
    </row>
    <row r="650" spans="1:14" ht="15" customHeight="1">
      <c r="A650" s="51">
        <v>2</v>
      </c>
      <c r="B650" s="52">
        <v>43005</v>
      </c>
      <c r="C650" s="51" t="s">
        <v>23</v>
      </c>
      <c r="D650" s="51" t="s">
        <v>21</v>
      </c>
      <c r="E650" s="51" t="s">
        <v>64</v>
      </c>
      <c r="F650" s="51">
        <v>1068</v>
      </c>
      <c r="G650" s="51">
        <v>1035</v>
      </c>
      <c r="H650" s="51">
        <v>1088</v>
      </c>
      <c r="I650" s="51">
        <v>1108</v>
      </c>
      <c r="J650" s="51">
        <v>1128</v>
      </c>
      <c r="K650" s="51">
        <v>1035</v>
      </c>
      <c r="L650" s="53">
        <v>600</v>
      </c>
      <c r="M650" s="54">
        <f>IF(D650="BUY",(K650-F650)*(L650),(F650-K650)*(L650))</f>
        <v>-19800</v>
      </c>
      <c r="N650" s="55">
        <f>M650/(L650)/F650%</f>
        <v>-3.0898876404494384</v>
      </c>
    </row>
    <row r="651" spans="1:14" ht="15" customHeight="1">
      <c r="A651" s="51">
        <v>3</v>
      </c>
      <c r="B651" s="52">
        <v>43003</v>
      </c>
      <c r="C651" s="51" t="s">
        <v>23</v>
      </c>
      <c r="D651" s="51" t="s">
        <v>21</v>
      </c>
      <c r="E651" s="51" t="s">
        <v>71</v>
      </c>
      <c r="F651" s="51">
        <v>113</v>
      </c>
      <c r="G651" s="51">
        <v>109.5</v>
      </c>
      <c r="H651" s="51">
        <v>115</v>
      </c>
      <c r="I651" s="51">
        <v>117</v>
      </c>
      <c r="J651" s="51">
        <v>119</v>
      </c>
      <c r="K651" s="51">
        <v>117</v>
      </c>
      <c r="L651" s="53">
        <v>7000</v>
      </c>
      <c r="M651" s="54">
        <f>IF(D651="BUY",(K651-F651)*(L651),(F651-K651)*(L651))</f>
        <v>28000</v>
      </c>
      <c r="N651" s="55">
        <f>M651/(L651)/F651%</f>
        <v>3.5398230088495577</v>
      </c>
    </row>
    <row r="652" spans="1:14" ht="15" customHeight="1">
      <c r="A652" s="51">
        <v>4</v>
      </c>
      <c r="B652" s="52">
        <v>42996</v>
      </c>
      <c r="C652" s="51" t="s">
        <v>23</v>
      </c>
      <c r="D652" s="51" t="s">
        <v>21</v>
      </c>
      <c r="E652" s="51" t="s">
        <v>70</v>
      </c>
      <c r="F652" s="51">
        <v>2690</v>
      </c>
      <c r="G652" s="51">
        <v>2600</v>
      </c>
      <c r="H652" s="51">
        <v>2750</v>
      </c>
      <c r="I652" s="51">
        <v>2800</v>
      </c>
      <c r="J652" s="51">
        <v>2850</v>
      </c>
      <c r="K652" s="51">
        <v>2600</v>
      </c>
      <c r="L652" s="53">
        <v>250</v>
      </c>
      <c r="M652" s="54">
        <f>IF(D652="BUY",(K652-F652)*(L652),(F652-K652)*(L652))</f>
        <v>-22500</v>
      </c>
      <c r="N652" s="55">
        <f>M652/(L652)/F652%</f>
        <v>-3.345724907063197</v>
      </c>
    </row>
    <row r="653" spans="1:14" ht="15" customHeight="1">
      <c r="A653" s="51">
        <v>5</v>
      </c>
      <c r="B653" s="52">
        <v>42992</v>
      </c>
      <c r="C653" s="51" t="s">
        <v>23</v>
      </c>
      <c r="D653" s="51" t="s">
        <v>21</v>
      </c>
      <c r="E653" s="51" t="s">
        <v>69</v>
      </c>
      <c r="F653" s="51">
        <v>519</v>
      </c>
      <c r="G653" s="51">
        <v>505</v>
      </c>
      <c r="H653" s="51">
        <v>529</v>
      </c>
      <c r="I653" s="51">
        <v>539</v>
      </c>
      <c r="J653" s="51">
        <v>549</v>
      </c>
      <c r="K653" s="51">
        <v>523</v>
      </c>
      <c r="L653" s="53">
        <v>1200</v>
      </c>
      <c r="M653" s="54">
        <f aca="true" t="shared" si="44" ref="M653:M659">IF(D653="BUY",(K653-F653)*(L653),(F653-K653)*(L653))</f>
        <v>4800</v>
      </c>
      <c r="N653" s="55">
        <f aca="true" t="shared" si="45" ref="N653:N659">M653/(L653)/F653%</f>
        <v>0.770712909441233</v>
      </c>
    </row>
    <row r="654" spans="1:14" ht="15" customHeight="1">
      <c r="A654" s="51">
        <v>6</v>
      </c>
      <c r="B654" s="52">
        <v>42989</v>
      </c>
      <c r="C654" s="51" t="s">
        <v>23</v>
      </c>
      <c r="D654" s="51" t="s">
        <v>21</v>
      </c>
      <c r="E654" s="51" t="s">
        <v>67</v>
      </c>
      <c r="F654" s="51">
        <v>8100</v>
      </c>
      <c r="G654" s="51">
        <v>7920</v>
      </c>
      <c r="H654" s="51">
        <v>8200</v>
      </c>
      <c r="I654" s="51">
        <v>8300</v>
      </c>
      <c r="J654" s="51">
        <v>8400</v>
      </c>
      <c r="K654" s="51">
        <v>8200</v>
      </c>
      <c r="L654" s="53">
        <v>150</v>
      </c>
      <c r="M654" s="54">
        <f t="shared" si="44"/>
        <v>15000</v>
      </c>
      <c r="N654" s="55">
        <f t="shared" si="45"/>
        <v>1.2345679012345678</v>
      </c>
    </row>
    <row r="655" spans="1:14" ht="15" customHeight="1">
      <c r="A655" s="51">
        <v>7</v>
      </c>
      <c r="B655" s="52">
        <v>42986</v>
      </c>
      <c r="C655" s="51" t="s">
        <v>23</v>
      </c>
      <c r="D655" s="51" t="s">
        <v>21</v>
      </c>
      <c r="E655" s="51" t="s">
        <v>58</v>
      </c>
      <c r="F655" s="51">
        <v>116</v>
      </c>
      <c r="G655" s="51">
        <v>112</v>
      </c>
      <c r="H655" s="51">
        <v>118</v>
      </c>
      <c r="I655" s="51">
        <v>120</v>
      </c>
      <c r="J655" s="51">
        <v>122</v>
      </c>
      <c r="K655" s="51">
        <v>118</v>
      </c>
      <c r="L655" s="53">
        <v>7000</v>
      </c>
      <c r="M655" s="54">
        <f t="shared" si="44"/>
        <v>14000</v>
      </c>
      <c r="N655" s="55">
        <f t="shared" si="45"/>
        <v>1.7241379310344829</v>
      </c>
    </row>
    <row r="656" spans="1:14" ht="15" customHeight="1">
      <c r="A656" s="51">
        <v>8</v>
      </c>
      <c r="B656" s="52">
        <v>42983</v>
      </c>
      <c r="C656" s="51" t="s">
        <v>23</v>
      </c>
      <c r="D656" s="51" t="s">
        <v>21</v>
      </c>
      <c r="E656" s="51" t="s">
        <v>60</v>
      </c>
      <c r="F656" s="51">
        <v>1281</v>
      </c>
      <c r="G656" s="51">
        <v>1260</v>
      </c>
      <c r="H656" s="51">
        <v>1295</v>
      </c>
      <c r="I656" s="51">
        <v>1310</v>
      </c>
      <c r="J656" s="51">
        <v>1325</v>
      </c>
      <c r="K656" s="51">
        <v>1310</v>
      </c>
      <c r="L656" s="53">
        <v>1000</v>
      </c>
      <c r="M656" s="54">
        <f t="shared" si="44"/>
        <v>29000</v>
      </c>
      <c r="N656" s="55">
        <f t="shared" si="45"/>
        <v>2.263856362217018</v>
      </c>
    </row>
    <row r="657" spans="1:14" ht="15" customHeight="1">
      <c r="A657" s="51">
        <v>9</v>
      </c>
      <c r="B657" s="52">
        <v>42983</v>
      </c>
      <c r="C657" s="51" t="s">
        <v>23</v>
      </c>
      <c r="D657" s="51" t="s">
        <v>21</v>
      </c>
      <c r="E657" s="51" t="s">
        <v>59</v>
      </c>
      <c r="F657" s="51">
        <v>252</v>
      </c>
      <c r="G657" s="51">
        <v>248</v>
      </c>
      <c r="H657" s="51">
        <v>257</v>
      </c>
      <c r="I657" s="51">
        <v>262</v>
      </c>
      <c r="J657" s="51">
        <v>267</v>
      </c>
      <c r="K657" s="51">
        <v>257</v>
      </c>
      <c r="L657" s="53">
        <v>1700</v>
      </c>
      <c r="M657" s="54">
        <f t="shared" si="44"/>
        <v>8500</v>
      </c>
      <c r="N657" s="55">
        <f t="shared" si="45"/>
        <v>1.9841269841269842</v>
      </c>
    </row>
    <row r="658" spans="1:14" ht="15" customHeight="1">
      <c r="A658" s="51">
        <v>10</v>
      </c>
      <c r="B658" s="52">
        <v>42979</v>
      </c>
      <c r="C658" s="51" t="s">
        <v>23</v>
      </c>
      <c r="D658" s="51" t="s">
        <v>21</v>
      </c>
      <c r="E658" s="51" t="s">
        <v>57</v>
      </c>
      <c r="F658" s="51">
        <v>515</v>
      </c>
      <c r="G658" s="51">
        <v>498</v>
      </c>
      <c r="H658" s="51">
        <v>525</v>
      </c>
      <c r="I658" s="51">
        <v>535</v>
      </c>
      <c r="J658" s="51">
        <v>545</v>
      </c>
      <c r="K658" s="51">
        <v>525</v>
      </c>
      <c r="L658" s="53">
        <v>1500</v>
      </c>
      <c r="M658" s="54">
        <f t="shared" si="44"/>
        <v>15000</v>
      </c>
      <c r="N658" s="55">
        <f t="shared" si="45"/>
        <v>1.9417475728155338</v>
      </c>
    </row>
    <row r="659" spans="1:14" ht="15.75">
      <c r="A659" s="51">
        <v>11</v>
      </c>
      <c r="B659" s="52">
        <v>42979</v>
      </c>
      <c r="C659" s="57" t="s">
        <v>23</v>
      </c>
      <c r="D659" s="57" t="s">
        <v>21</v>
      </c>
      <c r="E659" s="57" t="s">
        <v>58</v>
      </c>
      <c r="F659" s="58">
        <v>113</v>
      </c>
      <c r="G659" s="58">
        <v>110</v>
      </c>
      <c r="H659" s="58">
        <v>115</v>
      </c>
      <c r="I659" s="58">
        <v>117</v>
      </c>
      <c r="J659" s="58">
        <v>119</v>
      </c>
      <c r="K659" s="58">
        <v>115</v>
      </c>
      <c r="L659" s="53">
        <v>7000</v>
      </c>
      <c r="M659" s="54">
        <f t="shared" si="44"/>
        <v>14000</v>
      </c>
      <c r="N659" s="55">
        <f t="shared" si="45"/>
        <v>1.7699115044247788</v>
      </c>
    </row>
    <row r="660" spans="1:14" ht="15" customHeight="1">
      <c r="A660" s="9" t="s">
        <v>25</v>
      </c>
      <c r="B660" s="10"/>
      <c r="C660" s="11"/>
      <c r="D660" s="12"/>
      <c r="E660" s="13"/>
      <c r="F660" s="13"/>
      <c r="G660" s="14"/>
      <c r="H660" s="15"/>
      <c r="I660" s="15"/>
      <c r="J660" s="15"/>
      <c r="K660" s="16"/>
      <c r="L660" s="17"/>
      <c r="N660" s="18"/>
    </row>
    <row r="661" spans="1:12" ht="15" customHeight="1">
      <c r="A661" s="9" t="s">
        <v>26</v>
      </c>
      <c r="B661" s="19"/>
      <c r="C661" s="11"/>
      <c r="D661" s="12"/>
      <c r="E661" s="13"/>
      <c r="F661" s="13"/>
      <c r="G661" s="14"/>
      <c r="H661" s="13"/>
      <c r="I661" s="13"/>
      <c r="J661" s="13"/>
      <c r="K661" s="16"/>
      <c r="L661" s="17"/>
    </row>
    <row r="662" spans="1:14" ht="15" customHeight="1">
      <c r="A662" s="9" t="s">
        <v>26</v>
      </c>
      <c r="B662" s="19"/>
      <c r="C662" s="20"/>
      <c r="D662" s="21"/>
      <c r="E662" s="22"/>
      <c r="F662" s="22"/>
      <c r="G662" s="23"/>
      <c r="H662" s="22"/>
      <c r="I662" s="22"/>
      <c r="J662" s="22"/>
      <c r="K662" s="22"/>
      <c r="L662" s="17"/>
      <c r="M662" s="17"/>
      <c r="N662" s="17"/>
    </row>
    <row r="663" spans="1:14" ht="15" customHeight="1" thickBot="1">
      <c r="A663" s="24"/>
      <c r="B663" s="19"/>
      <c r="C663" s="22"/>
      <c r="D663" s="22"/>
      <c r="E663" s="22"/>
      <c r="F663" s="25"/>
      <c r="G663" s="26"/>
      <c r="H663" s="27" t="s">
        <v>27</v>
      </c>
      <c r="I663" s="27"/>
      <c r="J663" s="28"/>
      <c r="K663" s="28"/>
      <c r="L663" s="17"/>
      <c r="M663" s="63" t="s">
        <v>72</v>
      </c>
      <c r="N663" s="64" t="s">
        <v>68</v>
      </c>
    </row>
    <row r="664" spans="1:12" ht="15" customHeight="1">
      <c r="A664" s="24"/>
      <c r="B664" s="19"/>
      <c r="C664" s="160" t="s">
        <v>28</v>
      </c>
      <c r="D664" s="160"/>
      <c r="E664" s="29">
        <v>11</v>
      </c>
      <c r="F664" s="30">
        <f>F665+F666+F667+F668+F669+F670</f>
        <v>100.00000000000001</v>
      </c>
      <c r="G664" s="31">
        <v>11</v>
      </c>
      <c r="H664" s="32">
        <f>G665/G664%</f>
        <v>81.81818181818181</v>
      </c>
      <c r="I664" s="32"/>
      <c r="J664" s="32"/>
      <c r="L664" s="17"/>
    </row>
    <row r="665" spans="1:14" ht="15" customHeight="1">
      <c r="A665" s="24"/>
      <c r="B665" s="19"/>
      <c r="C665" s="172" t="s">
        <v>29</v>
      </c>
      <c r="D665" s="172"/>
      <c r="E665" s="33">
        <v>9</v>
      </c>
      <c r="F665" s="34">
        <f>(E665/E664)*100</f>
        <v>81.81818181818183</v>
      </c>
      <c r="G665" s="31">
        <v>9</v>
      </c>
      <c r="H665" s="28"/>
      <c r="I665" s="28"/>
      <c r="J665" s="22"/>
      <c r="K665" s="28"/>
      <c r="M665" s="22"/>
      <c r="N665" s="22"/>
    </row>
    <row r="666" spans="1:14" ht="15" customHeight="1">
      <c r="A666" s="35"/>
      <c r="B666" s="19"/>
      <c r="C666" s="172" t="s">
        <v>31</v>
      </c>
      <c r="D666" s="172"/>
      <c r="E666" s="33">
        <v>0</v>
      </c>
      <c r="F666" s="34">
        <f>(E666/E664)*100</f>
        <v>0</v>
      </c>
      <c r="G666" s="36"/>
      <c r="H666" s="31"/>
      <c r="I666" s="31"/>
      <c r="J666" s="22"/>
      <c r="K666" s="28"/>
      <c r="L666" s="17"/>
      <c r="M666" s="20"/>
      <c r="N666" s="20"/>
    </row>
    <row r="667" spans="1:14" ht="15" customHeight="1">
      <c r="A667" s="35"/>
      <c r="B667" s="19"/>
      <c r="C667" s="172" t="s">
        <v>32</v>
      </c>
      <c r="D667" s="172"/>
      <c r="E667" s="33">
        <v>0</v>
      </c>
      <c r="F667" s="34">
        <f>(E667/E664)*100</f>
        <v>0</v>
      </c>
      <c r="G667" s="36"/>
      <c r="H667" s="31"/>
      <c r="I667" s="31"/>
      <c r="J667" s="22"/>
      <c r="K667" s="28"/>
      <c r="L667" s="17"/>
      <c r="M667" s="17"/>
      <c r="N667" s="17"/>
    </row>
    <row r="668" spans="1:14" ht="15" customHeight="1">
      <c r="A668" s="35"/>
      <c r="B668" s="19"/>
      <c r="C668" s="172" t="s">
        <v>33</v>
      </c>
      <c r="D668" s="172"/>
      <c r="E668" s="33">
        <v>2</v>
      </c>
      <c r="F668" s="34">
        <f>(E668/E664)*100</f>
        <v>18.181818181818183</v>
      </c>
      <c r="G668" s="36"/>
      <c r="H668" s="22" t="s">
        <v>34</v>
      </c>
      <c r="I668" s="22"/>
      <c r="J668" s="37"/>
      <c r="K668" s="28"/>
      <c r="L668" s="17"/>
      <c r="M668" s="17"/>
      <c r="N668" s="17"/>
    </row>
    <row r="669" spans="1:14" ht="15" customHeight="1">
      <c r="A669" s="35"/>
      <c r="B669" s="19"/>
      <c r="C669" s="172" t="s">
        <v>35</v>
      </c>
      <c r="D669" s="172"/>
      <c r="E669" s="33">
        <v>0</v>
      </c>
      <c r="F669" s="34">
        <v>0</v>
      </c>
      <c r="G669" s="36"/>
      <c r="H669" s="22"/>
      <c r="I669" s="22"/>
      <c r="J669" s="37"/>
      <c r="K669" s="28"/>
      <c r="L669" s="17"/>
      <c r="M669" s="17"/>
      <c r="N669" s="17"/>
    </row>
    <row r="670" spans="1:14" ht="15" customHeight="1" thickBot="1">
      <c r="A670" s="35"/>
      <c r="B670" s="19"/>
      <c r="C670" s="171" t="s">
        <v>36</v>
      </c>
      <c r="D670" s="171"/>
      <c r="E670" s="38"/>
      <c r="F670" s="39">
        <f>(E670/E664)*100</f>
        <v>0</v>
      </c>
      <c r="G670" s="36"/>
      <c r="H670" s="22"/>
      <c r="I670" s="22"/>
      <c r="M670" s="17"/>
      <c r="N670" s="17"/>
    </row>
    <row r="671" spans="1:14" ht="15" customHeight="1">
      <c r="A671" s="41" t="s">
        <v>37</v>
      </c>
      <c r="B671" s="10"/>
      <c r="C671" s="11"/>
      <c r="D671" s="11"/>
      <c r="E671" s="13"/>
      <c r="F671" s="13"/>
      <c r="G671" s="42"/>
      <c r="H671" s="43"/>
      <c r="I671" s="43"/>
      <c r="J671" s="43"/>
      <c r="K671" s="13"/>
      <c r="L671" s="17"/>
      <c r="M671" s="40"/>
      <c r="N671" s="40"/>
    </row>
    <row r="672" spans="1:14" ht="15" customHeight="1">
      <c r="A672" s="12" t="s">
        <v>38</v>
      </c>
      <c r="B672" s="10"/>
      <c r="C672" s="44"/>
      <c r="D672" s="45"/>
      <c r="E672" s="46"/>
      <c r="F672" s="43"/>
      <c r="G672" s="42"/>
      <c r="H672" s="43"/>
      <c r="I672" s="43"/>
      <c r="J672" s="43"/>
      <c r="K672" s="13"/>
      <c r="L672" s="17"/>
      <c r="M672" s="24"/>
      <c r="N672" s="24"/>
    </row>
    <row r="673" spans="1:14" ht="15" customHeight="1">
      <c r="A673" s="12" t="s">
        <v>39</v>
      </c>
      <c r="B673" s="10"/>
      <c r="C673" s="11"/>
      <c r="D673" s="45"/>
      <c r="E673" s="46"/>
      <c r="F673" s="43"/>
      <c r="G673" s="42"/>
      <c r="H673" s="47"/>
      <c r="I673" s="47"/>
      <c r="J673" s="47"/>
      <c r="K673" s="13"/>
      <c r="L673" s="17"/>
      <c r="M673" s="17"/>
      <c r="N673" s="17"/>
    </row>
    <row r="674" spans="1:14" ht="12.75" customHeight="1">
      <c r="A674" s="12" t="s">
        <v>40</v>
      </c>
      <c r="B674" s="44"/>
      <c r="C674" s="11"/>
      <c r="D674" s="45"/>
      <c r="E674" s="46"/>
      <c r="F674" s="43"/>
      <c r="G674" s="48"/>
      <c r="H674" s="47"/>
      <c r="I674" s="47"/>
      <c r="J674" s="47"/>
      <c r="K674" s="13"/>
      <c r="L674" s="17"/>
      <c r="M674" s="17"/>
      <c r="N674" s="17"/>
    </row>
    <row r="675" spans="1:14" ht="12.75" customHeight="1" thickBot="1">
      <c r="A675" s="12" t="s">
        <v>41</v>
      </c>
      <c r="B675" s="35"/>
      <c r="C675" s="11"/>
      <c r="D675" s="49"/>
      <c r="E675" s="43"/>
      <c r="F675" s="43"/>
      <c r="G675" s="48"/>
      <c r="H675" s="47"/>
      <c r="I675" s="47"/>
      <c r="J675" s="47"/>
      <c r="K675" s="43"/>
      <c r="L675" s="17"/>
      <c r="M675" s="17"/>
      <c r="N675" s="17"/>
    </row>
    <row r="676" spans="1:14" ht="15.75" customHeight="1" thickBot="1">
      <c r="A676" s="165" t="s">
        <v>0</v>
      </c>
      <c r="B676" s="165"/>
      <c r="C676" s="165"/>
      <c r="D676" s="165"/>
      <c r="E676" s="165"/>
      <c r="F676" s="165"/>
      <c r="G676" s="165"/>
      <c r="H676" s="165"/>
      <c r="I676" s="165"/>
      <c r="J676" s="165"/>
      <c r="K676" s="165"/>
      <c r="L676" s="165"/>
      <c r="M676" s="165"/>
      <c r="N676" s="165"/>
    </row>
    <row r="677" spans="1:14" ht="15.75" customHeight="1" thickBot="1">
      <c r="A677" s="165"/>
      <c r="B677" s="165"/>
      <c r="C677" s="165"/>
      <c r="D677" s="165"/>
      <c r="E677" s="165"/>
      <c r="F677" s="165"/>
      <c r="G677" s="165"/>
      <c r="H677" s="165"/>
      <c r="I677" s="165"/>
      <c r="J677" s="165"/>
      <c r="K677" s="165"/>
      <c r="L677" s="165"/>
      <c r="M677" s="165"/>
      <c r="N677" s="165"/>
    </row>
    <row r="678" spans="1:14" ht="15.75" customHeight="1">
      <c r="A678" s="165"/>
      <c r="B678" s="165"/>
      <c r="C678" s="165"/>
      <c r="D678" s="165"/>
      <c r="E678" s="165"/>
      <c r="F678" s="165"/>
      <c r="G678" s="165"/>
      <c r="H678" s="165"/>
      <c r="I678" s="165"/>
      <c r="J678" s="165"/>
      <c r="K678" s="165"/>
      <c r="L678" s="165"/>
      <c r="M678" s="165"/>
      <c r="N678" s="165"/>
    </row>
    <row r="679" spans="1:14" ht="15.75" customHeight="1">
      <c r="A679" s="166" t="s">
        <v>1</v>
      </c>
      <c r="B679" s="166"/>
      <c r="C679" s="166"/>
      <c r="D679" s="166"/>
      <c r="E679" s="166"/>
      <c r="F679" s="166"/>
      <c r="G679" s="166"/>
      <c r="H679" s="166"/>
      <c r="I679" s="166"/>
      <c r="J679" s="166"/>
      <c r="K679" s="166"/>
      <c r="L679" s="166"/>
      <c r="M679" s="166"/>
      <c r="N679" s="166"/>
    </row>
    <row r="680" spans="1:14" s="4" customFormat="1" ht="15.75" customHeight="1">
      <c r="A680" s="166" t="s">
        <v>2</v>
      </c>
      <c r="B680" s="166"/>
      <c r="C680" s="166"/>
      <c r="D680" s="166"/>
      <c r="E680" s="166"/>
      <c r="F680" s="166"/>
      <c r="G680" s="166"/>
      <c r="H680" s="166"/>
      <c r="I680" s="166"/>
      <c r="J680" s="166"/>
      <c r="K680" s="166"/>
      <c r="L680" s="166"/>
      <c r="M680" s="166"/>
      <c r="N680" s="166"/>
    </row>
    <row r="681" spans="1:14" s="5" customFormat="1" ht="16.5" customHeight="1" thickBot="1">
      <c r="A681" s="167" t="s">
        <v>3</v>
      </c>
      <c r="B681" s="167"/>
      <c r="C681" s="167"/>
      <c r="D681" s="167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</row>
    <row r="682" spans="1:14" s="5" customFormat="1" ht="16.5" customHeight="1">
      <c r="A682" s="168" t="s">
        <v>4</v>
      </c>
      <c r="B682" s="168"/>
      <c r="C682" s="168"/>
      <c r="D682" s="168"/>
      <c r="E682" s="168"/>
      <c r="F682" s="168"/>
      <c r="G682" s="168"/>
      <c r="H682" s="168"/>
      <c r="I682" s="168"/>
      <c r="J682" s="168"/>
      <c r="K682" s="168"/>
      <c r="L682" s="168"/>
      <c r="M682" s="168"/>
      <c r="N682" s="168"/>
    </row>
    <row r="683" spans="1:14" s="6" customFormat="1" ht="15.75" customHeight="1">
      <c r="A683" s="168" t="s">
        <v>5</v>
      </c>
      <c r="B683" s="168"/>
      <c r="C683" s="168"/>
      <c r="D683" s="168"/>
      <c r="E683" s="168"/>
      <c r="F683" s="168"/>
      <c r="G683" s="168"/>
      <c r="H683" s="168"/>
      <c r="I683" s="168"/>
      <c r="J683" s="168"/>
      <c r="K683" s="168"/>
      <c r="L683" s="168"/>
      <c r="M683" s="168"/>
      <c r="N683" s="168"/>
    </row>
    <row r="684" spans="1:14" s="6" customFormat="1" ht="15.75" customHeight="1">
      <c r="A684" s="162" t="s">
        <v>6</v>
      </c>
      <c r="B684" s="159" t="s">
        <v>7</v>
      </c>
      <c r="C684" s="159" t="s">
        <v>8</v>
      </c>
      <c r="D684" s="162" t="s">
        <v>9</v>
      </c>
      <c r="E684" s="159" t="s">
        <v>10</v>
      </c>
      <c r="F684" s="159" t="s">
        <v>11</v>
      </c>
      <c r="G684" s="159" t="s">
        <v>12</v>
      </c>
      <c r="H684" s="159" t="s">
        <v>13</v>
      </c>
      <c r="I684" s="159" t="s">
        <v>14</v>
      </c>
      <c r="J684" s="159" t="s">
        <v>15</v>
      </c>
      <c r="K684" s="161" t="s">
        <v>16</v>
      </c>
      <c r="L684" s="159" t="s">
        <v>17</v>
      </c>
      <c r="M684" s="159" t="s">
        <v>18</v>
      </c>
      <c r="N684" s="159" t="s">
        <v>19</v>
      </c>
    </row>
    <row r="685" spans="1:14" s="6" customFormat="1" ht="15.75" customHeight="1">
      <c r="A685" s="180"/>
      <c r="B685" s="163"/>
      <c r="C685" s="163"/>
      <c r="D685" s="180"/>
      <c r="E685" s="163"/>
      <c r="F685" s="163"/>
      <c r="G685" s="163"/>
      <c r="H685" s="163"/>
      <c r="I685" s="163"/>
      <c r="J685" s="163"/>
      <c r="K685" s="178"/>
      <c r="L685" s="163"/>
      <c r="M685" s="163"/>
      <c r="N685" s="163"/>
    </row>
    <row r="686" spans="1:14" s="6" customFormat="1" ht="15.75">
      <c r="A686" s="59">
        <v>1</v>
      </c>
      <c r="B686" s="60">
        <v>42977</v>
      </c>
      <c r="C686" s="6" t="s">
        <v>20</v>
      </c>
      <c r="D686" s="6" t="s">
        <v>21</v>
      </c>
      <c r="E686" s="6" t="s">
        <v>62</v>
      </c>
      <c r="F686" s="61">
        <v>97.5</v>
      </c>
      <c r="G686" s="61">
        <v>94.5</v>
      </c>
      <c r="H686" s="61">
        <v>99.5</v>
      </c>
      <c r="I686" s="61">
        <v>101.5</v>
      </c>
      <c r="J686" s="61">
        <v>103.5</v>
      </c>
      <c r="K686" s="61">
        <v>103.5</v>
      </c>
      <c r="L686" s="62">
        <v>1000</v>
      </c>
      <c r="M686" s="7">
        <f>IF(D686="BUY",(K686-F686)*(L686),(F686-K686)*(L686))</f>
        <v>6000</v>
      </c>
      <c r="N686" s="8">
        <f>M686/(L686)/F686%</f>
        <v>6.153846153846154</v>
      </c>
    </row>
    <row r="687" spans="1:15" s="6" customFormat="1" ht="15.75" customHeight="1">
      <c r="A687" s="59">
        <v>2</v>
      </c>
      <c r="B687" s="52">
        <v>42975</v>
      </c>
      <c r="C687" s="51" t="s">
        <v>20</v>
      </c>
      <c r="D687" s="51" t="s">
        <v>53</v>
      </c>
      <c r="E687" s="51" t="s">
        <v>64</v>
      </c>
      <c r="F687" s="51">
        <v>975</v>
      </c>
      <c r="G687" s="51">
        <v>998</v>
      </c>
      <c r="H687" s="51">
        <v>960</v>
      </c>
      <c r="I687" s="51">
        <v>945</v>
      </c>
      <c r="J687" s="51">
        <v>930</v>
      </c>
      <c r="K687" s="51">
        <v>990</v>
      </c>
      <c r="L687" s="56">
        <v>800</v>
      </c>
      <c r="M687" s="7">
        <f>IF(D687="BUY",(K687-F687)*(L687),(F687-K687)*(L687))</f>
        <v>-12000</v>
      </c>
      <c r="N687" s="8">
        <f>M687/(L687)/F687%</f>
        <v>-1.5384615384615385</v>
      </c>
      <c r="O687" s="50"/>
    </row>
    <row r="688" spans="1:14" s="6" customFormat="1" ht="15.75">
      <c r="A688" s="59">
        <v>3</v>
      </c>
      <c r="B688" s="60">
        <v>42971</v>
      </c>
      <c r="C688" s="6" t="s">
        <v>20</v>
      </c>
      <c r="D688" s="6" t="s">
        <v>21</v>
      </c>
      <c r="E688" s="6" t="s">
        <v>61</v>
      </c>
      <c r="F688" s="61">
        <v>285</v>
      </c>
      <c r="G688" s="61">
        <v>279</v>
      </c>
      <c r="H688" s="61">
        <v>288</v>
      </c>
      <c r="I688" s="61">
        <v>301</v>
      </c>
      <c r="J688" s="61">
        <v>305</v>
      </c>
      <c r="K688" s="61">
        <v>305</v>
      </c>
      <c r="L688" s="62">
        <v>1000</v>
      </c>
      <c r="M688" s="7">
        <f aca="true" t="shared" si="46" ref="M688:M699">IF(D688="BUY",(K688-F688)*(L688),(F688-K688)*(L688))</f>
        <v>20000</v>
      </c>
      <c r="N688" s="8">
        <f aca="true" t="shared" si="47" ref="N688:N699">M688/(L688)/F688%</f>
        <v>7.017543859649122</v>
      </c>
    </row>
    <row r="689" spans="1:15" s="6" customFormat="1" ht="15.75" customHeight="1">
      <c r="A689" s="59">
        <v>4</v>
      </c>
      <c r="B689" s="52">
        <v>42968</v>
      </c>
      <c r="C689" s="51" t="s">
        <v>20</v>
      </c>
      <c r="D689" s="51" t="s">
        <v>53</v>
      </c>
      <c r="E689" s="51" t="s">
        <v>54</v>
      </c>
      <c r="F689" s="51">
        <v>145.5</v>
      </c>
      <c r="G689" s="51">
        <v>152.5</v>
      </c>
      <c r="H689" s="51">
        <v>141.5</v>
      </c>
      <c r="I689" s="51">
        <v>136.5</v>
      </c>
      <c r="J689" s="51">
        <v>131.5</v>
      </c>
      <c r="K689" s="51">
        <v>141.5</v>
      </c>
      <c r="L689" s="56">
        <v>3500</v>
      </c>
      <c r="M689" s="7">
        <f t="shared" si="46"/>
        <v>14000</v>
      </c>
      <c r="N689" s="8">
        <f t="shared" si="47"/>
        <v>2.7491408934707904</v>
      </c>
      <c r="O689" s="50"/>
    </row>
    <row r="690" spans="1:15" s="6" customFormat="1" ht="15.75" customHeight="1">
      <c r="A690" s="59">
        <v>5</v>
      </c>
      <c r="B690" s="52">
        <v>42964</v>
      </c>
      <c r="C690" s="51" t="s">
        <v>23</v>
      </c>
      <c r="D690" s="51" t="s">
        <v>53</v>
      </c>
      <c r="E690" s="51" t="s">
        <v>52</v>
      </c>
      <c r="F690" s="51">
        <v>1745</v>
      </c>
      <c r="G690" s="51">
        <v>1785</v>
      </c>
      <c r="H690" s="51">
        <v>1705</v>
      </c>
      <c r="I690" s="51">
        <v>1685</v>
      </c>
      <c r="J690" s="51">
        <v>1660</v>
      </c>
      <c r="K690" s="51">
        <v>1705</v>
      </c>
      <c r="L690" s="56">
        <v>350</v>
      </c>
      <c r="M690" s="7">
        <f t="shared" si="46"/>
        <v>14000</v>
      </c>
      <c r="N690" s="8">
        <f t="shared" si="47"/>
        <v>2.2922636103151866</v>
      </c>
      <c r="O690" s="50"/>
    </row>
    <row r="691" spans="1:14" s="6" customFormat="1" ht="15.75">
      <c r="A691" s="59">
        <v>6</v>
      </c>
      <c r="B691" s="60">
        <v>42961</v>
      </c>
      <c r="C691" s="6" t="s">
        <v>20</v>
      </c>
      <c r="D691" s="6" t="s">
        <v>21</v>
      </c>
      <c r="E691" s="6" t="s">
        <v>63</v>
      </c>
      <c r="F691" s="61">
        <v>1350</v>
      </c>
      <c r="G691" s="61">
        <v>1320</v>
      </c>
      <c r="H691" s="61">
        <v>1365</v>
      </c>
      <c r="I691" s="61">
        <v>1380</v>
      </c>
      <c r="J691" s="61">
        <v>1395</v>
      </c>
      <c r="K691" s="61">
        <v>1380</v>
      </c>
      <c r="L691" s="62">
        <v>1000</v>
      </c>
      <c r="M691" s="7">
        <f>IF(D691="BUY",(K691-F691)*(L691),(F691-K691)*(L691))</f>
        <v>30000</v>
      </c>
      <c r="N691" s="8">
        <f>M691/(L691)/F691%</f>
        <v>2.2222222222222223</v>
      </c>
    </row>
    <row r="692" spans="1:15" s="6" customFormat="1" ht="15.75" customHeight="1">
      <c r="A692" s="59">
        <v>7</v>
      </c>
      <c r="B692" s="52">
        <v>42958</v>
      </c>
      <c r="C692" s="51" t="s">
        <v>20</v>
      </c>
      <c r="D692" s="51" t="s">
        <v>53</v>
      </c>
      <c r="E692" s="51" t="s">
        <v>55</v>
      </c>
      <c r="F692" s="51">
        <v>283</v>
      </c>
      <c r="G692" s="51">
        <v>293</v>
      </c>
      <c r="H692" s="51">
        <v>278</v>
      </c>
      <c r="I692" s="51">
        <v>273</v>
      </c>
      <c r="J692" s="51">
        <v>268</v>
      </c>
      <c r="K692" s="51">
        <v>278</v>
      </c>
      <c r="L692" s="56">
        <v>3500</v>
      </c>
      <c r="M692" s="7">
        <f t="shared" si="46"/>
        <v>17500</v>
      </c>
      <c r="N692" s="8">
        <f t="shared" si="47"/>
        <v>1.7667844522968197</v>
      </c>
      <c r="O692" s="50"/>
    </row>
    <row r="693" spans="1:15" s="6" customFormat="1" ht="15.75" customHeight="1">
      <c r="A693" s="59">
        <v>8</v>
      </c>
      <c r="B693" s="52">
        <v>42957</v>
      </c>
      <c r="C693" s="51" t="s">
        <v>20</v>
      </c>
      <c r="D693" s="51" t="s">
        <v>53</v>
      </c>
      <c r="E693" s="51" t="s">
        <v>54</v>
      </c>
      <c r="F693" s="51">
        <v>148</v>
      </c>
      <c r="G693" s="51">
        <v>158</v>
      </c>
      <c r="H693" s="51">
        <v>144</v>
      </c>
      <c r="I693" s="51">
        <v>140</v>
      </c>
      <c r="J693" s="51">
        <v>136</v>
      </c>
      <c r="K693" s="51">
        <v>144</v>
      </c>
      <c r="L693" s="56">
        <v>3500</v>
      </c>
      <c r="M693" s="7">
        <f t="shared" si="46"/>
        <v>14000</v>
      </c>
      <c r="N693" s="8">
        <f t="shared" si="47"/>
        <v>2.7027027027027026</v>
      </c>
      <c r="O693" s="50"/>
    </row>
    <row r="694" spans="1:15" s="6" customFormat="1" ht="15.75" customHeight="1">
      <c r="A694" s="59">
        <v>9</v>
      </c>
      <c r="B694" s="52">
        <v>42956</v>
      </c>
      <c r="C694" s="51" t="s">
        <v>23</v>
      </c>
      <c r="D694" s="51" t="s">
        <v>21</v>
      </c>
      <c r="E694" s="51" t="s">
        <v>52</v>
      </c>
      <c r="F694" s="51">
        <v>1780</v>
      </c>
      <c r="G694" s="51">
        <v>1720</v>
      </c>
      <c r="H694" s="51">
        <v>1810</v>
      </c>
      <c r="I694" s="51">
        <v>1840</v>
      </c>
      <c r="J694" s="51">
        <v>1870</v>
      </c>
      <c r="K694" s="51">
        <v>1720</v>
      </c>
      <c r="L694" s="53">
        <v>350</v>
      </c>
      <c r="M694" s="54">
        <f t="shared" si="46"/>
        <v>-21000</v>
      </c>
      <c r="N694" s="8">
        <f t="shared" si="47"/>
        <v>-3.3707865168539324</v>
      </c>
      <c r="O694" s="50"/>
    </row>
    <row r="695" spans="1:15" s="6" customFormat="1" ht="15.75" customHeight="1">
      <c r="A695" s="59">
        <v>10</v>
      </c>
      <c r="B695" s="52">
        <v>42955</v>
      </c>
      <c r="C695" s="51" t="s">
        <v>23</v>
      </c>
      <c r="D695" s="51" t="s">
        <v>21</v>
      </c>
      <c r="E695" s="51" t="s">
        <v>51</v>
      </c>
      <c r="F695" s="51">
        <v>785</v>
      </c>
      <c r="G695" s="51">
        <v>770</v>
      </c>
      <c r="H695" s="51">
        <v>798</v>
      </c>
      <c r="I695" s="51">
        <v>810</v>
      </c>
      <c r="J695" s="51">
        <v>821</v>
      </c>
      <c r="K695" s="51">
        <v>798</v>
      </c>
      <c r="L695" s="53">
        <v>1500</v>
      </c>
      <c r="M695" s="54">
        <f>IF(D695="BUY",(K695-F695)*(L695),(F695-K695)*(L695))</f>
        <v>19500</v>
      </c>
      <c r="N695" s="55">
        <f>M695/(L695)/F695%</f>
        <v>1.6560509554140128</v>
      </c>
      <c r="O695" s="50"/>
    </row>
    <row r="696" spans="1:14" s="6" customFormat="1" ht="15.75">
      <c r="A696" s="59">
        <v>11</v>
      </c>
      <c r="B696" s="60">
        <v>42950</v>
      </c>
      <c r="C696" s="6" t="s">
        <v>20</v>
      </c>
      <c r="D696" s="6" t="s">
        <v>21</v>
      </c>
      <c r="E696" s="6" t="s">
        <v>66</v>
      </c>
      <c r="F696" s="61">
        <v>963</v>
      </c>
      <c r="G696" s="61">
        <v>943</v>
      </c>
      <c r="H696" s="61">
        <v>973</v>
      </c>
      <c r="I696" s="61">
        <v>983</v>
      </c>
      <c r="J696" s="61">
        <v>993</v>
      </c>
      <c r="K696" s="61">
        <v>983</v>
      </c>
      <c r="L696" s="62">
        <v>1000</v>
      </c>
      <c r="M696" s="7">
        <f>IF(D696="BUY",(K696-F696)*(L696),(F696-K696)*(L696))</f>
        <v>20000</v>
      </c>
      <c r="N696" s="8">
        <f>M696/(L696)/F696%</f>
        <v>2.0768431983385254</v>
      </c>
    </row>
    <row r="697" spans="1:15" s="6" customFormat="1" ht="15.75" customHeight="1">
      <c r="A697" s="59">
        <v>12</v>
      </c>
      <c r="B697" s="52">
        <v>42949</v>
      </c>
      <c r="C697" s="51" t="s">
        <v>23</v>
      </c>
      <c r="D697" s="51" t="s">
        <v>21</v>
      </c>
      <c r="E697" s="51" t="s">
        <v>49</v>
      </c>
      <c r="F697" s="51">
        <v>1045</v>
      </c>
      <c r="G697" s="51">
        <v>1010</v>
      </c>
      <c r="H697" s="51">
        <v>1070</v>
      </c>
      <c r="I697" s="51">
        <v>1100</v>
      </c>
      <c r="J697" s="51">
        <v>1130</v>
      </c>
      <c r="K697" s="51">
        <v>1010</v>
      </c>
      <c r="L697" s="53">
        <v>400</v>
      </c>
      <c r="M697" s="54">
        <f t="shared" si="46"/>
        <v>-14000</v>
      </c>
      <c r="N697" s="8">
        <f>M697/(L697)/F697%</f>
        <v>-3.349282296650718</v>
      </c>
      <c r="O697" s="50"/>
    </row>
    <row r="698" spans="1:14" s="6" customFormat="1" ht="15.75">
      <c r="A698" s="59">
        <v>13</v>
      </c>
      <c r="B698" s="60">
        <v>42948</v>
      </c>
      <c r="C698" s="6" t="s">
        <v>20</v>
      </c>
      <c r="D698" s="6" t="s">
        <v>21</v>
      </c>
      <c r="E698" s="6" t="s">
        <v>65</v>
      </c>
      <c r="F698" s="61">
        <v>1890</v>
      </c>
      <c r="G698" s="61">
        <v>1850</v>
      </c>
      <c r="H698" s="61">
        <v>1910</v>
      </c>
      <c r="I698" s="61">
        <v>1930</v>
      </c>
      <c r="J698" s="61">
        <v>1950</v>
      </c>
      <c r="K698" s="61">
        <v>1930</v>
      </c>
      <c r="L698" s="62">
        <v>1000</v>
      </c>
      <c r="M698" s="7">
        <f t="shared" si="46"/>
        <v>40000</v>
      </c>
      <c r="N698" s="8">
        <f t="shared" si="47"/>
        <v>2.1164021164021167</v>
      </c>
    </row>
    <row r="699" spans="1:15" s="6" customFormat="1" ht="15.75" customHeight="1">
      <c r="A699" s="59">
        <v>14</v>
      </c>
      <c r="B699" s="52">
        <v>42948</v>
      </c>
      <c r="C699" s="51" t="s">
        <v>20</v>
      </c>
      <c r="D699" s="51" t="s">
        <v>21</v>
      </c>
      <c r="E699" s="51" t="s">
        <v>22</v>
      </c>
      <c r="F699" s="51">
        <v>533</v>
      </c>
      <c r="G699" s="51">
        <v>505</v>
      </c>
      <c r="H699" s="51">
        <v>548</v>
      </c>
      <c r="I699" s="51">
        <v>563</v>
      </c>
      <c r="J699" s="51">
        <v>578</v>
      </c>
      <c r="K699" s="51">
        <v>548</v>
      </c>
      <c r="L699" s="53">
        <v>2000</v>
      </c>
      <c r="M699" s="54">
        <f t="shared" si="46"/>
        <v>30000</v>
      </c>
      <c r="N699" s="55">
        <f t="shared" si="47"/>
        <v>2.8142589118198873</v>
      </c>
      <c r="O699" s="50"/>
    </row>
    <row r="700" spans="1:203" ht="15.75" customHeight="1">
      <c r="A700" s="9" t="s">
        <v>25</v>
      </c>
      <c r="B700" s="10"/>
      <c r="C700" s="11"/>
      <c r="D700" s="12"/>
      <c r="E700" s="13"/>
      <c r="F700" s="13"/>
      <c r="G700" s="14"/>
      <c r="H700" s="15"/>
      <c r="I700" s="15"/>
      <c r="J700" s="15"/>
      <c r="K700" s="16"/>
      <c r="L700" s="17"/>
      <c r="N700" s="18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  <c r="AV700"/>
      <c r="AW700"/>
      <c r="AX700"/>
      <c r="AY700"/>
      <c r="AZ700"/>
      <c r="BA700"/>
      <c r="BB700"/>
      <c r="BC700"/>
      <c r="BD700"/>
      <c r="BE700"/>
      <c r="BF700"/>
      <c r="BG700"/>
      <c r="BH700"/>
      <c r="BI700"/>
      <c r="BJ700"/>
      <c r="BK700"/>
      <c r="BL700"/>
      <c r="BM700"/>
      <c r="BN700"/>
      <c r="BO700"/>
      <c r="BP700"/>
      <c r="BQ700"/>
      <c r="BR700"/>
      <c r="BS700"/>
      <c r="BT700"/>
      <c r="BU700"/>
      <c r="BV700"/>
      <c r="BW700"/>
      <c r="BX700"/>
      <c r="BY700"/>
      <c r="BZ700"/>
      <c r="CA700"/>
      <c r="CB700"/>
      <c r="CC700"/>
      <c r="CD700"/>
      <c r="CE700"/>
      <c r="CF700"/>
      <c r="CG700"/>
      <c r="CH700"/>
      <c r="CI700"/>
      <c r="CJ700"/>
      <c r="CK700"/>
      <c r="CL700"/>
      <c r="CM700"/>
      <c r="CN700"/>
      <c r="CO700"/>
      <c r="CP700"/>
      <c r="CQ700"/>
      <c r="CR700"/>
      <c r="CS700"/>
      <c r="CT700"/>
      <c r="CU700"/>
      <c r="CV700"/>
      <c r="CW700"/>
      <c r="CX700"/>
      <c r="CY700"/>
      <c r="CZ700"/>
      <c r="DA700"/>
      <c r="DB700"/>
      <c r="DC700"/>
      <c r="DD700"/>
      <c r="DE700"/>
      <c r="DF700"/>
      <c r="DG700"/>
      <c r="DH700"/>
      <c r="DI700"/>
      <c r="DJ700"/>
      <c r="DK700"/>
      <c r="DL700"/>
      <c r="DM700"/>
      <c r="DN700"/>
      <c r="DO700"/>
      <c r="DP700"/>
      <c r="DQ700"/>
      <c r="DR700"/>
      <c r="DS700"/>
      <c r="DT700"/>
      <c r="DU700"/>
      <c r="DV700"/>
      <c r="DW700"/>
      <c r="DX700"/>
      <c r="DY700"/>
      <c r="DZ700"/>
      <c r="EA700"/>
      <c r="EB700"/>
      <c r="EC700"/>
      <c r="ED700"/>
      <c r="EE700"/>
      <c r="EF700"/>
      <c r="EG700"/>
      <c r="EH700"/>
      <c r="EI700"/>
      <c r="EJ700"/>
      <c r="EK700"/>
      <c r="EL700"/>
      <c r="EM700"/>
      <c r="EN700"/>
      <c r="EO700"/>
      <c r="EP700"/>
      <c r="EQ700"/>
      <c r="ER700"/>
      <c r="ES700"/>
      <c r="ET700"/>
      <c r="EU700"/>
      <c r="EV700"/>
      <c r="EW700"/>
      <c r="EX700"/>
      <c r="EY700"/>
      <c r="EZ700"/>
      <c r="FA700"/>
      <c r="FB700"/>
      <c r="FC700"/>
      <c r="FD700"/>
      <c r="FE700"/>
      <c r="FF700"/>
      <c r="FG700"/>
      <c r="FH700"/>
      <c r="FI700"/>
      <c r="FJ700"/>
      <c r="FK700"/>
      <c r="FL700"/>
      <c r="FM700"/>
      <c r="FN700"/>
      <c r="FO700"/>
      <c r="FP700"/>
      <c r="FQ700"/>
      <c r="FR700"/>
      <c r="FS700"/>
      <c r="FT700"/>
      <c r="FU700"/>
      <c r="FV700"/>
      <c r="FW700"/>
      <c r="FX700"/>
      <c r="FY700"/>
      <c r="FZ700"/>
      <c r="GA700"/>
      <c r="GB700"/>
      <c r="GC700"/>
      <c r="GD700"/>
      <c r="GE700"/>
      <c r="GF700"/>
      <c r="GG700"/>
      <c r="GH700"/>
      <c r="GI700"/>
      <c r="GJ700"/>
      <c r="GK700"/>
      <c r="GL700"/>
      <c r="GM700"/>
      <c r="GN700"/>
      <c r="GO700"/>
      <c r="GP700"/>
      <c r="GQ700"/>
      <c r="GR700"/>
      <c r="GS700"/>
      <c r="GT700"/>
      <c r="GU700"/>
    </row>
    <row r="701" spans="1:12" ht="15.75" customHeight="1">
      <c r="A701" s="9" t="s">
        <v>26</v>
      </c>
      <c r="B701" s="19"/>
      <c r="C701" s="11"/>
      <c r="D701" s="12"/>
      <c r="E701" s="13"/>
      <c r="F701" s="13"/>
      <c r="G701" s="14"/>
      <c r="H701" s="13"/>
      <c r="I701" s="13"/>
      <c r="J701" s="13"/>
      <c r="K701" s="16"/>
      <c r="L701" s="17"/>
    </row>
    <row r="702" spans="1:14" ht="15.75" customHeight="1">
      <c r="A702" s="9" t="s">
        <v>26</v>
      </c>
      <c r="B702" s="19"/>
      <c r="C702" s="20"/>
      <c r="D702" s="21"/>
      <c r="E702" s="22"/>
      <c r="F702" s="22"/>
      <c r="G702" s="23"/>
      <c r="H702" s="22"/>
      <c r="I702" s="22"/>
      <c r="J702" s="22"/>
      <c r="K702" s="22"/>
      <c r="L702" s="17"/>
      <c r="M702" s="17"/>
      <c r="N702" s="17"/>
    </row>
    <row r="703" spans="1:14" ht="16.5" customHeight="1" thickBot="1">
      <c r="A703" s="24"/>
      <c r="B703" s="19"/>
      <c r="C703" s="22"/>
      <c r="D703" s="22"/>
      <c r="E703" s="22"/>
      <c r="F703" s="25"/>
      <c r="G703" s="26"/>
      <c r="H703" s="27" t="s">
        <v>27</v>
      </c>
      <c r="I703" s="27"/>
      <c r="J703" s="28"/>
      <c r="K703" s="28"/>
      <c r="L703" s="17"/>
      <c r="M703" s="17"/>
      <c r="N703" s="17"/>
    </row>
    <row r="704" spans="1:12" ht="15.75" customHeight="1">
      <c r="A704" s="24"/>
      <c r="B704" s="19"/>
      <c r="C704" s="160" t="s">
        <v>28</v>
      </c>
      <c r="D704" s="160"/>
      <c r="E704" s="29">
        <v>14</v>
      </c>
      <c r="F704" s="30">
        <f>F705+F706+F707+F708+F709+F710</f>
        <v>100</v>
      </c>
      <c r="G704" s="31">
        <v>14</v>
      </c>
      <c r="H704" s="32">
        <f>G705/G704%</f>
        <v>78.57142857142857</v>
      </c>
      <c r="I704" s="32"/>
      <c r="J704" s="32"/>
      <c r="L704" s="17"/>
    </row>
    <row r="705" spans="1:14" ht="15.75" customHeight="1">
      <c r="A705" s="24"/>
      <c r="B705" s="19"/>
      <c r="C705" s="172" t="s">
        <v>29</v>
      </c>
      <c r="D705" s="172"/>
      <c r="E705" s="33">
        <v>11</v>
      </c>
      <c r="F705" s="34">
        <f>(E705/E704)*100</f>
        <v>78.57142857142857</v>
      </c>
      <c r="G705" s="31">
        <v>11</v>
      </c>
      <c r="H705" s="28"/>
      <c r="I705" s="28"/>
      <c r="J705" s="22"/>
      <c r="K705" s="28"/>
      <c r="M705" s="22" t="s">
        <v>30</v>
      </c>
      <c r="N705" s="22"/>
    </row>
    <row r="706" spans="1:14" ht="15.75" customHeight="1">
      <c r="A706" s="35"/>
      <c r="B706" s="19"/>
      <c r="C706" s="172" t="s">
        <v>31</v>
      </c>
      <c r="D706" s="172"/>
      <c r="E706" s="33">
        <v>0</v>
      </c>
      <c r="F706" s="34">
        <f>(E706/E704)*100</f>
        <v>0</v>
      </c>
      <c r="G706" s="36"/>
      <c r="H706" s="31"/>
      <c r="I706" s="31"/>
      <c r="J706" s="22"/>
      <c r="K706" s="28"/>
      <c r="L706" s="17"/>
      <c r="M706" s="20"/>
      <c r="N706" s="20"/>
    </row>
    <row r="707" spans="1:14" ht="15.75" customHeight="1">
      <c r="A707" s="35"/>
      <c r="B707" s="19"/>
      <c r="C707" s="172" t="s">
        <v>32</v>
      </c>
      <c r="D707" s="172"/>
      <c r="E707" s="33">
        <v>0</v>
      </c>
      <c r="F707" s="34">
        <f>(E707/E704)*100</f>
        <v>0</v>
      </c>
      <c r="G707" s="36"/>
      <c r="H707" s="31"/>
      <c r="I707" s="31"/>
      <c r="J707" s="22"/>
      <c r="K707" s="28"/>
      <c r="L707" s="17"/>
      <c r="M707" s="17"/>
      <c r="N707" s="17"/>
    </row>
    <row r="708" spans="1:14" ht="15.75" customHeight="1">
      <c r="A708" s="35"/>
      <c r="B708" s="19"/>
      <c r="C708" s="172" t="s">
        <v>33</v>
      </c>
      <c r="D708" s="172"/>
      <c r="E708" s="33">
        <v>3</v>
      </c>
      <c r="F708" s="34">
        <f>(E708/E704)*100</f>
        <v>21.428571428571427</v>
      </c>
      <c r="G708" s="36"/>
      <c r="H708" s="22" t="s">
        <v>34</v>
      </c>
      <c r="I708" s="22"/>
      <c r="J708" s="37"/>
      <c r="K708" s="28"/>
      <c r="L708" s="17"/>
      <c r="M708" s="17"/>
      <c r="N708" s="17"/>
    </row>
    <row r="709" spans="1:14" ht="15.75" customHeight="1">
      <c r="A709" s="35"/>
      <c r="B709" s="19"/>
      <c r="C709" s="172" t="s">
        <v>35</v>
      </c>
      <c r="D709" s="172"/>
      <c r="E709" s="33">
        <v>0</v>
      </c>
      <c r="F709" s="34">
        <v>0</v>
      </c>
      <c r="G709" s="36"/>
      <c r="H709" s="22"/>
      <c r="I709" s="22"/>
      <c r="J709" s="37"/>
      <c r="K709" s="28"/>
      <c r="L709" s="17"/>
      <c r="M709" s="17"/>
      <c r="N709" s="17"/>
    </row>
    <row r="710" spans="1:14" ht="16.5" customHeight="1" thickBot="1">
      <c r="A710" s="35"/>
      <c r="B710" s="19"/>
      <c r="C710" s="171" t="s">
        <v>36</v>
      </c>
      <c r="D710" s="171"/>
      <c r="E710" s="38"/>
      <c r="F710" s="39">
        <f>(E710/E704)*100</f>
        <v>0</v>
      </c>
      <c r="G710" s="36"/>
      <c r="H710" s="22"/>
      <c r="I710" s="22"/>
      <c r="M710" s="17"/>
      <c r="N710" s="17"/>
    </row>
    <row r="711" spans="1:14" ht="15.75" customHeight="1">
      <c r="A711" s="41" t="s">
        <v>37</v>
      </c>
      <c r="B711" s="10"/>
      <c r="C711" s="11"/>
      <c r="D711" s="11"/>
      <c r="E711" s="13"/>
      <c r="F711" s="13"/>
      <c r="G711" s="42"/>
      <c r="H711" s="43"/>
      <c r="I711" s="43"/>
      <c r="J711" s="43"/>
      <c r="K711" s="13"/>
      <c r="L711" s="17"/>
      <c r="M711" s="40"/>
      <c r="N711" s="40"/>
    </row>
    <row r="712" spans="1:14" ht="15" customHeight="1">
      <c r="A712" s="12" t="s">
        <v>38</v>
      </c>
      <c r="B712" s="10"/>
      <c r="C712" s="44"/>
      <c r="D712" s="45"/>
      <c r="E712" s="46"/>
      <c r="F712" s="43"/>
      <c r="G712" s="42"/>
      <c r="H712" s="43"/>
      <c r="I712" s="43"/>
      <c r="J712" s="43"/>
      <c r="K712" s="13"/>
      <c r="L712" s="17"/>
      <c r="M712" s="24"/>
      <c r="N712" s="24"/>
    </row>
    <row r="713" spans="1:14" ht="15" customHeight="1">
      <c r="A713" s="12" t="s">
        <v>39</v>
      </c>
      <c r="B713" s="10"/>
      <c r="C713" s="11"/>
      <c r="D713" s="45"/>
      <c r="E713" s="46"/>
      <c r="F713" s="43"/>
      <c r="G713" s="42"/>
      <c r="H713" s="47"/>
      <c r="I713" s="47"/>
      <c r="J713" s="47"/>
      <c r="K713" s="13"/>
      <c r="L713" s="17"/>
      <c r="M713" s="17"/>
      <c r="N713" s="17"/>
    </row>
    <row r="714" spans="1:14" ht="15" customHeight="1">
      <c r="A714" s="12" t="s">
        <v>40</v>
      </c>
      <c r="B714" s="44"/>
      <c r="C714" s="11"/>
      <c r="D714" s="45"/>
      <c r="E714" s="46"/>
      <c r="F714" s="43"/>
      <c r="G714" s="48"/>
      <c r="H714" s="47"/>
      <c r="I714" s="47"/>
      <c r="J714" s="47"/>
      <c r="K714" s="13"/>
      <c r="L714" s="17"/>
      <c r="M714" s="17"/>
      <c r="N714" s="17"/>
    </row>
    <row r="715" spans="1:14" s="5" customFormat="1" ht="15.75" customHeight="1">
      <c r="A715" s="12" t="s">
        <v>41</v>
      </c>
      <c r="B715" s="35"/>
      <c r="C715" s="11"/>
      <c r="D715" s="49"/>
      <c r="E715" s="43"/>
      <c r="F715" s="43"/>
      <c r="G715" s="48"/>
      <c r="H715" s="47"/>
      <c r="I715" s="47"/>
      <c r="J715" s="47"/>
      <c r="K715" s="43"/>
      <c r="L715" s="17"/>
      <c r="M715" s="17"/>
      <c r="N715" s="17"/>
    </row>
    <row r="716" ht="15" customHeight="1" thickBot="1"/>
    <row r="717" spans="1:14" ht="15" customHeight="1" thickBot="1">
      <c r="A717" s="165" t="s">
        <v>0</v>
      </c>
      <c r="B717" s="165"/>
      <c r="C717" s="165"/>
      <c r="D717" s="165"/>
      <c r="E717" s="165"/>
      <c r="F717" s="165"/>
      <c r="G717" s="165"/>
      <c r="H717" s="165"/>
      <c r="I717" s="165"/>
      <c r="J717" s="165"/>
      <c r="K717" s="165"/>
      <c r="L717" s="165"/>
      <c r="M717" s="165"/>
      <c r="N717" s="165"/>
    </row>
    <row r="718" spans="1:14" ht="15" customHeight="1" thickBot="1">
      <c r="A718" s="165"/>
      <c r="B718" s="165"/>
      <c r="C718" s="165"/>
      <c r="D718" s="165"/>
      <c r="E718" s="165"/>
      <c r="F718" s="165"/>
      <c r="G718" s="165"/>
      <c r="H718" s="165"/>
      <c r="I718" s="165"/>
      <c r="J718" s="165"/>
      <c r="K718" s="165"/>
      <c r="L718" s="165"/>
      <c r="M718" s="165"/>
      <c r="N718" s="165"/>
    </row>
    <row r="719" spans="1:14" ht="15" customHeight="1">
      <c r="A719" s="165"/>
      <c r="B719" s="165"/>
      <c r="C719" s="165"/>
      <c r="D719" s="165"/>
      <c r="E719" s="165"/>
      <c r="F719" s="165"/>
      <c r="G719" s="165"/>
      <c r="H719" s="165"/>
      <c r="I719" s="165"/>
      <c r="J719" s="165"/>
      <c r="K719" s="165"/>
      <c r="L719" s="165"/>
      <c r="M719" s="165"/>
      <c r="N719" s="165"/>
    </row>
    <row r="720" spans="1:14" ht="15" customHeight="1">
      <c r="A720" s="166" t="s">
        <v>1</v>
      </c>
      <c r="B720" s="166"/>
      <c r="C720" s="166"/>
      <c r="D720" s="166"/>
      <c r="E720" s="166"/>
      <c r="F720" s="166"/>
      <c r="G720" s="166"/>
      <c r="H720" s="166"/>
      <c r="I720" s="166"/>
      <c r="J720" s="166"/>
      <c r="K720" s="166"/>
      <c r="L720" s="166"/>
      <c r="M720" s="166"/>
      <c r="N720" s="166"/>
    </row>
    <row r="721" spans="1:14" ht="15" customHeight="1">
      <c r="A721" s="166" t="s">
        <v>2</v>
      </c>
      <c r="B721" s="166"/>
      <c r="C721" s="166"/>
      <c r="D721" s="166"/>
      <c r="E721" s="166"/>
      <c r="F721" s="166"/>
      <c r="G721" s="166"/>
      <c r="H721" s="166"/>
      <c r="I721" s="166"/>
      <c r="J721" s="166"/>
      <c r="K721" s="166"/>
      <c r="L721" s="166"/>
      <c r="M721" s="166"/>
      <c r="N721" s="166"/>
    </row>
    <row r="722" spans="1:14" ht="15" customHeight="1" thickBot="1">
      <c r="A722" s="167" t="s">
        <v>3</v>
      </c>
      <c r="B722" s="167"/>
      <c r="C722" s="167"/>
      <c r="D722" s="167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</row>
    <row r="723" spans="1:14" ht="15" customHeight="1">
      <c r="A723" s="168" t="s">
        <v>42</v>
      </c>
      <c r="B723" s="168"/>
      <c r="C723" s="168"/>
      <c r="D723" s="168"/>
      <c r="E723" s="168"/>
      <c r="F723" s="168"/>
      <c r="G723" s="168"/>
      <c r="H723" s="168"/>
      <c r="I723" s="168"/>
      <c r="J723" s="168"/>
      <c r="K723" s="168"/>
      <c r="L723" s="168"/>
      <c r="M723" s="168"/>
      <c r="N723" s="168"/>
    </row>
    <row r="724" spans="1:14" ht="15" customHeight="1">
      <c r="A724" s="168" t="s">
        <v>5</v>
      </c>
      <c r="B724" s="168"/>
      <c r="C724" s="168"/>
      <c r="D724" s="168"/>
      <c r="E724" s="168"/>
      <c r="F724" s="168"/>
      <c r="G724" s="168"/>
      <c r="H724" s="168"/>
      <c r="I724" s="168"/>
      <c r="J724" s="168"/>
      <c r="K724" s="168"/>
      <c r="L724" s="168"/>
      <c r="M724" s="168"/>
      <c r="N724" s="168"/>
    </row>
    <row r="725" spans="1:14" ht="15" customHeight="1">
      <c r="A725" s="162" t="s">
        <v>6</v>
      </c>
      <c r="B725" s="159" t="s">
        <v>7</v>
      </c>
      <c r="C725" s="159" t="s">
        <v>8</v>
      </c>
      <c r="D725" s="162" t="s">
        <v>9</v>
      </c>
      <c r="E725" s="159" t="s">
        <v>10</v>
      </c>
      <c r="F725" s="159" t="s">
        <v>11</v>
      </c>
      <c r="G725" s="159" t="s">
        <v>12</v>
      </c>
      <c r="H725" s="159" t="s">
        <v>13</v>
      </c>
      <c r="I725" s="159" t="s">
        <v>14</v>
      </c>
      <c r="J725" s="159" t="s">
        <v>15</v>
      </c>
      <c r="K725" s="161" t="s">
        <v>16</v>
      </c>
      <c r="L725" s="159" t="s">
        <v>17</v>
      </c>
      <c r="M725" s="159" t="s">
        <v>18</v>
      </c>
      <c r="N725" s="159" t="s">
        <v>19</v>
      </c>
    </row>
    <row r="726" spans="1:14" ht="15" customHeight="1">
      <c r="A726" s="180"/>
      <c r="B726" s="163"/>
      <c r="C726" s="163"/>
      <c r="D726" s="180"/>
      <c r="E726" s="163"/>
      <c r="F726" s="163"/>
      <c r="G726" s="163"/>
      <c r="H726" s="163"/>
      <c r="I726" s="163"/>
      <c r="J726" s="163"/>
      <c r="K726" s="178"/>
      <c r="L726" s="159"/>
      <c r="M726" s="159"/>
      <c r="N726" s="159"/>
    </row>
    <row r="727" spans="1:14" ht="15" customHeight="1">
      <c r="A727" s="51">
        <v>1</v>
      </c>
      <c r="B727" s="52">
        <v>42944</v>
      </c>
      <c r="C727" s="51" t="s">
        <v>23</v>
      </c>
      <c r="D727" s="51" t="s">
        <v>21</v>
      </c>
      <c r="E727" s="51" t="s">
        <v>24</v>
      </c>
      <c r="F727" s="51">
        <v>159</v>
      </c>
      <c r="G727" s="51">
        <v>150</v>
      </c>
      <c r="H727" s="51">
        <v>165</v>
      </c>
      <c r="I727" s="51">
        <v>170</v>
      </c>
      <c r="J727" s="51">
        <v>175</v>
      </c>
      <c r="K727" s="51">
        <v>165</v>
      </c>
      <c r="L727" s="56">
        <v>3500</v>
      </c>
      <c r="M727" s="7">
        <f aca="true" t="shared" si="48" ref="M727:M735">IF(D727="BUY",(K727-F727)*(L727),(F727-K727)*(L727))</f>
        <v>21000</v>
      </c>
      <c r="N727" s="8">
        <f aca="true" t="shared" si="49" ref="N727:N735">M727/(L727)/F727%</f>
        <v>3.773584905660377</v>
      </c>
    </row>
    <row r="728" spans="1:14" ht="15" customHeight="1">
      <c r="A728" s="51">
        <v>2</v>
      </c>
      <c r="B728" s="52">
        <v>42942</v>
      </c>
      <c r="C728" s="51" t="s">
        <v>23</v>
      </c>
      <c r="D728" s="51" t="s">
        <v>21</v>
      </c>
      <c r="E728" s="51" t="s">
        <v>43</v>
      </c>
      <c r="F728" s="51">
        <v>578</v>
      </c>
      <c r="G728" s="51">
        <v>562</v>
      </c>
      <c r="H728" s="51">
        <v>588</v>
      </c>
      <c r="I728" s="51">
        <v>598</v>
      </c>
      <c r="J728" s="51">
        <v>608</v>
      </c>
      <c r="K728" s="51">
        <v>562</v>
      </c>
      <c r="L728" s="56">
        <v>800</v>
      </c>
      <c r="M728" s="7">
        <f t="shared" si="48"/>
        <v>-12800</v>
      </c>
      <c r="N728" s="8">
        <f t="shared" si="49"/>
        <v>-2.7681660899653977</v>
      </c>
    </row>
    <row r="729" spans="1:14" ht="15" customHeight="1">
      <c r="A729" s="51">
        <v>3</v>
      </c>
      <c r="B729" s="52">
        <v>42940</v>
      </c>
      <c r="C729" s="51" t="s">
        <v>23</v>
      </c>
      <c r="D729" s="51" t="s">
        <v>21</v>
      </c>
      <c r="E729" s="51" t="s">
        <v>44</v>
      </c>
      <c r="F729" s="51">
        <v>812</v>
      </c>
      <c r="G729" s="51">
        <v>798</v>
      </c>
      <c r="H729" s="51">
        <v>820</v>
      </c>
      <c r="I729" s="51">
        <v>828</v>
      </c>
      <c r="J729" s="51">
        <v>835</v>
      </c>
      <c r="K729" s="51">
        <v>798</v>
      </c>
      <c r="L729" s="56">
        <v>1000</v>
      </c>
      <c r="M729" s="7">
        <f t="shared" si="48"/>
        <v>-14000</v>
      </c>
      <c r="N729" s="8">
        <f t="shared" si="49"/>
        <v>-1.7241379310344829</v>
      </c>
    </row>
    <row r="730" spans="1:14" ht="15" customHeight="1">
      <c r="A730" s="51">
        <v>4</v>
      </c>
      <c r="B730" s="52">
        <v>42940</v>
      </c>
      <c r="C730" s="51" t="s">
        <v>23</v>
      </c>
      <c r="D730" s="51" t="s">
        <v>21</v>
      </c>
      <c r="E730" s="51" t="s">
        <v>45</v>
      </c>
      <c r="F730" s="51">
        <v>1630</v>
      </c>
      <c r="G730" s="51">
        <v>1570</v>
      </c>
      <c r="H730" s="51">
        <v>1660</v>
      </c>
      <c r="I730" s="51">
        <v>1690</v>
      </c>
      <c r="J730" s="51">
        <v>1720</v>
      </c>
      <c r="K730" s="51">
        <v>1660</v>
      </c>
      <c r="L730" s="56">
        <f>100000/F730</f>
        <v>61.34969325153374</v>
      </c>
      <c r="M730" s="7">
        <f t="shared" si="48"/>
        <v>1840.4907975460123</v>
      </c>
      <c r="N730" s="8">
        <f t="shared" si="49"/>
        <v>1.840490797546012</v>
      </c>
    </row>
    <row r="731" spans="1:14" ht="15" customHeight="1">
      <c r="A731" s="51">
        <v>5</v>
      </c>
      <c r="B731" s="52">
        <v>42936</v>
      </c>
      <c r="C731" s="51" t="s">
        <v>20</v>
      </c>
      <c r="D731" s="51" t="s">
        <v>21</v>
      </c>
      <c r="E731" s="51" t="s">
        <v>46</v>
      </c>
      <c r="F731" s="51">
        <v>16.6</v>
      </c>
      <c r="G731" s="51">
        <v>14.6</v>
      </c>
      <c r="H731" s="51">
        <v>17.6</v>
      </c>
      <c r="I731" s="51">
        <v>18.6</v>
      </c>
      <c r="J731" s="51">
        <v>19.6</v>
      </c>
      <c r="K731" s="51">
        <v>19.6</v>
      </c>
      <c r="L731" s="56">
        <f>100000/F731</f>
        <v>6024.096385542168</v>
      </c>
      <c r="M731" s="7">
        <f t="shared" si="48"/>
        <v>18072.289156626503</v>
      </c>
      <c r="N731" s="8">
        <f t="shared" si="49"/>
        <v>18.072289156626503</v>
      </c>
    </row>
    <row r="732" spans="1:14" ht="15" customHeight="1">
      <c r="A732" s="51">
        <v>6</v>
      </c>
      <c r="B732" s="52">
        <v>42934</v>
      </c>
      <c r="C732" s="57" t="s">
        <v>20</v>
      </c>
      <c r="D732" s="57" t="s">
        <v>21</v>
      </c>
      <c r="E732" s="57" t="s">
        <v>47</v>
      </c>
      <c r="F732" s="58">
        <v>520</v>
      </c>
      <c r="G732" s="58">
        <v>495</v>
      </c>
      <c r="H732" s="58">
        <v>535</v>
      </c>
      <c r="I732" s="58">
        <v>550</v>
      </c>
      <c r="J732" s="58">
        <v>565</v>
      </c>
      <c r="K732" s="58">
        <v>535</v>
      </c>
      <c r="L732" s="56">
        <f>100000/F732</f>
        <v>192.30769230769232</v>
      </c>
      <c r="M732" s="7">
        <f t="shared" si="48"/>
        <v>2884.6153846153848</v>
      </c>
      <c r="N732" s="8">
        <f t="shared" si="49"/>
        <v>2.8846153846153846</v>
      </c>
    </row>
    <row r="733" spans="1:14" ht="15" customHeight="1">
      <c r="A733" s="51">
        <v>7</v>
      </c>
      <c r="B733" s="52">
        <v>42929</v>
      </c>
      <c r="C733" s="57" t="s">
        <v>20</v>
      </c>
      <c r="D733" s="57" t="s">
        <v>21</v>
      </c>
      <c r="E733" s="57" t="s">
        <v>48</v>
      </c>
      <c r="F733" s="58">
        <v>440</v>
      </c>
      <c r="G733" s="58">
        <v>415</v>
      </c>
      <c r="H733" s="58">
        <v>455</v>
      </c>
      <c r="I733" s="58">
        <v>470</v>
      </c>
      <c r="J733" s="58">
        <v>485</v>
      </c>
      <c r="K733" s="58">
        <v>485</v>
      </c>
      <c r="L733" s="56">
        <f>100000/F733</f>
        <v>227.27272727272728</v>
      </c>
      <c r="M733" s="7">
        <f t="shared" si="48"/>
        <v>10227.272727272728</v>
      </c>
      <c r="N733" s="8">
        <f t="shared" si="49"/>
        <v>10.227272727272727</v>
      </c>
    </row>
    <row r="734" spans="1:14" ht="15" customHeight="1">
      <c r="A734" s="51">
        <v>8</v>
      </c>
      <c r="B734" s="52">
        <v>42923</v>
      </c>
      <c r="C734" s="57" t="s">
        <v>23</v>
      </c>
      <c r="D734" s="57" t="s">
        <v>21</v>
      </c>
      <c r="E734" s="57" t="s">
        <v>49</v>
      </c>
      <c r="F734" s="58">
        <v>1130</v>
      </c>
      <c r="G734" s="58">
        <v>1080</v>
      </c>
      <c r="H734" s="58">
        <v>1160</v>
      </c>
      <c r="I734" s="58">
        <v>1190</v>
      </c>
      <c r="J734" s="58">
        <v>1220</v>
      </c>
      <c r="K734" s="58">
        <v>1160</v>
      </c>
      <c r="L734" s="56">
        <v>400</v>
      </c>
      <c r="M734" s="7">
        <f t="shared" si="48"/>
        <v>12000</v>
      </c>
      <c r="N734" s="8">
        <f t="shared" si="49"/>
        <v>2.654867256637168</v>
      </c>
    </row>
    <row r="735" spans="1:14" ht="15" customHeight="1">
      <c r="A735" s="51">
        <v>9</v>
      </c>
      <c r="B735" s="52">
        <v>42921</v>
      </c>
      <c r="C735" s="57" t="s">
        <v>23</v>
      </c>
      <c r="D735" s="57" t="s">
        <v>21</v>
      </c>
      <c r="E735" s="57" t="s">
        <v>50</v>
      </c>
      <c r="F735" s="58">
        <v>435</v>
      </c>
      <c r="G735" s="58">
        <v>420</v>
      </c>
      <c r="H735" s="58">
        <v>445</v>
      </c>
      <c r="I735" s="58">
        <v>455</v>
      </c>
      <c r="J735" s="58">
        <v>465</v>
      </c>
      <c r="K735" s="58">
        <v>455</v>
      </c>
      <c r="L735" s="56">
        <v>1500</v>
      </c>
      <c r="M735" s="7">
        <f t="shared" si="48"/>
        <v>30000</v>
      </c>
      <c r="N735" s="8">
        <f t="shared" si="49"/>
        <v>4.597701149425288</v>
      </c>
    </row>
    <row r="736" ht="15" customHeight="1">
      <c r="B736" s="10"/>
    </row>
    <row r="737" spans="1:14" ht="15" customHeight="1">
      <c r="A737" s="9" t="s">
        <v>25</v>
      </c>
      <c r="B737" s="10"/>
      <c r="C737" s="11"/>
      <c r="D737" s="12"/>
      <c r="E737" s="13"/>
      <c r="F737" s="13"/>
      <c r="G737" s="14"/>
      <c r="H737" s="15"/>
      <c r="I737" s="15"/>
      <c r="J737" s="15"/>
      <c r="K737" s="16"/>
      <c r="L737" s="17"/>
      <c r="N737" s="18"/>
    </row>
    <row r="738" spans="1:12" ht="15" customHeight="1">
      <c r="A738" s="9" t="s">
        <v>26</v>
      </c>
      <c r="B738" s="19"/>
      <c r="C738" s="11"/>
      <c r="D738" s="12"/>
      <c r="E738" s="13"/>
      <c r="F738" s="13"/>
      <c r="G738" s="14"/>
      <c r="H738" s="13"/>
      <c r="I738" s="13"/>
      <c r="J738" s="13"/>
      <c r="K738" s="16"/>
      <c r="L738" s="17"/>
    </row>
    <row r="739" spans="1:14" ht="15" customHeight="1">
      <c r="A739" s="9" t="s">
        <v>26</v>
      </c>
      <c r="B739" s="19"/>
      <c r="C739" s="20"/>
      <c r="D739" s="21"/>
      <c r="E739" s="22"/>
      <c r="F739" s="22"/>
      <c r="G739" s="23"/>
      <c r="H739" s="22"/>
      <c r="I739" s="22"/>
      <c r="J739" s="22"/>
      <c r="K739" s="22"/>
      <c r="L739" s="17"/>
      <c r="M739" s="17"/>
      <c r="N739" s="17"/>
    </row>
    <row r="740" spans="1:14" ht="15" customHeight="1" thickBot="1">
      <c r="A740" s="24"/>
      <c r="B740" s="19"/>
      <c r="C740" s="22"/>
      <c r="D740" s="22"/>
      <c r="E740" s="22"/>
      <c r="F740" s="25"/>
      <c r="G740" s="26"/>
      <c r="H740" s="27" t="s">
        <v>27</v>
      </c>
      <c r="I740" s="27"/>
      <c r="J740" s="28"/>
      <c r="K740" s="28"/>
      <c r="L740" s="17"/>
      <c r="M740" s="17"/>
      <c r="N740" s="17"/>
    </row>
    <row r="741" spans="1:12" ht="15" customHeight="1">
      <c r="A741" s="24"/>
      <c r="B741" s="19"/>
      <c r="C741" s="160" t="s">
        <v>28</v>
      </c>
      <c r="D741" s="160"/>
      <c r="E741" s="29">
        <v>9</v>
      </c>
      <c r="F741" s="30">
        <f>F742+F743+F744+F745+F746+F747</f>
        <v>100</v>
      </c>
      <c r="G741" s="31">
        <v>9</v>
      </c>
      <c r="H741" s="32">
        <f>G742/G741%</f>
        <v>77.77777777777779</v>
      </c>
      <c r="I741" s="32"/>
      <c r="J741" s="32"/>
      <c r="L741" s="17"/>
    </row>
    <row r="742" spans="1:14" ht="15" customHeight="1">
      <c r="A742" s="24"/>
      <c r="B742" s="19"/>
      <c r="C742" s="172" t="s">
        <v>29</v>
      </c>
      <c r="D742" s="172"/>
      <c r="E742" s="33">
        <v>7</v>
      </c>
      <c r="F742" s="34">
        <f>(E742/E741)*100</f>
        <v>77.77777777777779</v>
      </c>
      <c r="G742" s="31">
        <v>7</v>
      </c>
      <c r="H742" s="28"/>
      <c r="I742" s="28"/>
      <c r="J742" s="22"/>
      <c r="K742" s="28"/>
      <c r="M742" s="22" t="s">
        <v>30</v>
      </c>
      <c r="N742" s="22"/>
    </row>
    <row r="743" spans="1:14" ht="15" customHeight="1">
      <c r="A743" s="35"/>
      <c r="B743" s="19"/>
      <c r="C743" s="172" t="s">
        <v>31</v>
      </c>
      <c r="D743" s="172"/>
      <c r="E743" s="33">
        <v>0</v>
      </c>
      <c r="F743" s="34">
        <f>(E743/E741)*100</f>
        <v>0</v>
      </c>
      <c r="G743" s="36"/>
      <c r="H743" s="31"/>
      <c r="I743" s="31"/>
      <c r="J743" s="22"/>
      <c r="K743" s="28"/>
      <c r="L743" s="17"/>
      <c r="M743" s="20"/>
      <c r="N743" s="20"/>
    </row>
    <row r="744" spans="1:14" ht="15" customHeight="1">
      <c r="A744" s="35"/>
      <c r="B744" s="19"/>
      <c r="C744" s="172" t="s">
        <v>32</v>
      </c>
      <c r="D744" s="172"/>
      <c r="E744" s="33">
        <v>0</v>
      </c>
      <c r="F744" s="34">
        <f>(E744/E741)*100</f>
        <v>0</v>
      </c>
      <c r="G744" s="36"/>
      <c r="H744" s="31"/>
      <c r="I744" s="31"/>
      <c r="J744" s="22"/>
      <c r="K744" s="28"/>
      <c r="L744" s="17"/>
      <c r="M744" s="17"/>
      <c r="N744" s="17"/>
    </row>
    <row r="745" spans="1:14" ht="15" customHeight="1">
      <c r="A745" s="35"/>
      <c r="B745" s="19"/>
      <c r="C745" s="172" t="s">
        <v>33</v>
      </c>
      <c r="D745" s="172"/>
      <c r="E745" s="33">
        <v>2</v>
      </c>
      <c r="F745" s="34">
        <f>(E745/E741)*100</f>
        <v>22.22222222222222</v>
      </c>
      <c r="G745" s="36"/>
      <c r="H745" s="22" t="s">
        <v>34</v>
      </c>
      <c r="I745" s="22"/>
      <c r="J745" s="37"/>
      <c r="K745" s="28"/>
      <c r="L745" s="17"/>
      <c r="M745" s="17"/>
      <c r="N745" s="17"/>
    </row>
    <row r="746" spans="1:14" ht="15" customHeight="1">
      <c r="A746" s="35"/>
      <c r="B746" s="19"/>
      <c r="C746" s="172" t="s">
        <v>35</v>
      </c>
      <c r="D746" s="172"/>
      <c r="E746" s="33">
        <v>0</v>
      </c>
      <c r="F746" s="34">
        <v>0</v>
      </c>
      <c r="G746" s="36"/>
      <c r="H746" s="22"/>
      <c r="I746" s="22"/>
      <c r="J746" s="37"/>
      <c r="K746" s="28"/>
      <c r="L746" s="17"/>
      <c r="M746" s="17"/>
      <c r="N746" s="17"/>
    </row>
    <row r="747" spans="1:14" ht="15" customHeight="1" thickBot="1">
      <c r="A747" s="35"/>
      <c r="B747" s="19"/>
      <c r="C747" s="171" t="s">
        <v>36</v>
      </c>
      <c r="D747" s="171"/>
      <c r="E747" s="38"/>
      <c r="F747" s="39">
        <f>(E747/E741)*100</f>
        <v>0</v>
      </c>
      <c r="G747" s="36"/>
      <c r="H747" s="22"/>
      <c r="I747" s="22"/>
      <c r="M747" s="17"/>
      <c r="N747" s="17"/>
    </row>
    <row r="748" spans="1:14" ht="15" customHeight="1">
      <c r="A748" s="41" t="s">
        <v>37</v>
      </c>
      <c r="B748" s="10"/>
      <c r="C748" s="11"/>
      <c r="D748" s="11"/>
      <c r="E748" s="13"/>
      <c r="F748" s="13"/>
      <c r="G748" s="42"/>
      <c r="H748" s="43"/>
      <c r="I748" s="43"/>
      <c r="J748" s="43"/>
      <c r="K748" s="13"/>
      <c r="L748" s="17"/>
      <c r="M748" s="40"/>
      <c r="N748" s="40"/>
    </row>
    <row r="749" spans="1:14" ht="15" customHeight="1">
      <c r="A749" s="12" t="s">
        <v>38</v>
      </c>
      <c r="B749" s="10"/>
      <c r="C749" s="44"/>
      <c r="D749" s="45"/>
      <c r="E749" s="46"/>
      <c r="F749" s="43"/>
      <c r="G749" s="42"/>
      <c r="H749" s="43"/>
      <c r="I749" s="43"/>
      <c r="J749" s="43"/>
      <c r="K749" s="13"/>
      <c r="L749" s="17"/>
      <c r="M749" s="24"/>
      <c r="N749" s="24"/>
    </row>
    <row r="750" spans="1:14" ht="15" customHeight="1">
      <c r="A750" s="12" t="s">
        <v>39</v>
      </c>
      <c r="B750" s="10"/>
      <c r="C750" s="11"/>
      <c r="D750" s="45"/>
      <c r="E750" s="46"/>
      <c r="F750" s="43"/>
      <c r="G750" s="42"/>
      <c r="H750" s="47"/>
      <c r="I750" s="47"/>
      <c r="J750" s="47"/>
      <c r="K750" s="13"/>
      <c r="L750" s="17"/>
      <c r="M750" s="17"/>
      <c r="N750" s="17"/>
    </row>
    <row r="751" spans="1:14" ht="15" customHeight="1">
      <c r="A751" s="12" t="s">
        <v>40</v>
      </c>
      <c r="B751" s="44"/>
      <c r="C751" s="11"/>
      <c r="D751" s="45"/>
      <c r="E751" s="46"/>
      <c r="F751" s="43"/>
      <c r="G751" s="48"/>
      <c r="H751" s="47"/>
      <c r="I751" s="47"/>
      <c r="J751" s="47"/>
      <c r="K751" s="13"/>
      <c r="L751" s="17"/>
      <c r="M751" s="17"/>
      <c r="N751" s="17"/>
    </row>
    <row r="752" spans="1:14" ht="15" customHeight="1">
      <c r="A752" s="12" t="s">
        <v>41</v>
      </c>
      <c r="B752" s="35"/>
      <c r="C752" s="11"/>
      <c r="D752" s="49"/>
      <c r="E752" s="43"/>
      <c r="F752" s="43"/>
      <c r="G752" s="48"/>
      <c r="H752" s="47"/>
      <c r="I752" s="47"/>
      <c r="J752" s="47"/>
      <c r="K752" s="43"/>
      <c r="L752" s="17"/>
      <c r="M752" s="17"/>
      <c r="N752" s="17"/>
    </row>
  </sheetData>
  <sheetProtection selectLockedCells="1" selectUnlockedCells="1"/>
  <mergeCells count="513">
    <mergeCell ref="M229:M230"/>
    <mergeCell ref="N229:N230"/>
    <mergeCell ref="C248:D248"/>
    <mergeCell ref="G229:G230"/>
    <mergeCell ref="H229:H230"/>
    <mergeCell ref="I229:I230"/>
    <mergeCell ref="J229:J230"/>
    <mergeCell ref="K229:K230"/>
    <mergeCell ref="L229:L230"/>
    <mergeCell ref="A229:A230"/>
    <mergeCell ref="B229:B230"/>
    <mergeCell ref="C229:C230"/>
    <mergeCell ref="D229:D230"/>
    <mergeCell ref="E229:E230"/>
    <mergeCell ref="F229:F230"/>
    <mergeCell ref="M186:M187"/>
    <mergeCell ref="N186:N187"/>
    <mergeCell ref="C213:D213"/>
    <mergeCell ref="A221:N223"/>
    <mergeCell ref="A227:N227"/>
    <mergeCell ref="A228:N228"/>
    <mergeCell ref="G186:G187"/>
    <mergeCell ref="H186:H187"/>
    <mergeCell ref="I186:I187"/>
    <mergeCell ref="J186:J187"/>
    <mergeCell ref="A183:N183"/>
    <mergeCell ref="A184:N184"/>
    <mergeCell ref="K186:K187"/>
    <mergeCell ref="L186:L187"/>
    <mergeCell ref="A186:A187"/>
    <mergeCell ref="B186:B187"/>
    <mergeCell ref="C186:C187"/>
    <mergeCell ref="D186:D187"/>
    <mergeCell ref="E186:E187"/>
    <mergeCell ref="F186:F187"/>
    <mergeCell ref="J140:J141"/>
    <mergeCell ref="K140:K141"/>
    <mergeCell ref="C170:D170"/>
    <mergeCell ref="A178:N180"/>
    <mergeCell ref="A181:N181"/>
    <mergeCell ref="A182:N182"/>
    <mergeCell ref="C165:D165"/>
    <mergeCell ref="C166:D166"/>
    <mergeCell ref="C167:D167"/>
    <mergeCell ref="C168:D168"/>
    <mergeCell ref="C169:D169"/>
    <mergeCell ref="H140:H141"/>
    <mergeCell ref="A137:N137"/>
    <mergeCell ref="A138:N138"/>
    <mergeCell ref="A139:N139"/>
    <mergeCell ref="A140:A141"/>
    <mergeCell ref="B140:B141"/>
    <mergeCell ref="C140:C141"/>
    <mergeCell ref="D140:D141"/>
    <mergeCell ref="E140:E141"/>
    <mergeCell ref="N140:N141"/>
    <mergeCell ref="I140:I141"/>
    <mergeCell ref="F140:F141"/>
    <mergeCell ref="G140:G141"/>
    <mergeCell ref="C123:D123"/>
    <mergeCell ref="C124:D124"/>
    <mergeCell ref="C125:D125"/>
    <mergeCell ref="A132:N134"/>
    <mergeCell ref="A135:N135"/>
    <mergeCell ref="A136:N136"/>
    <mergeCell ref="L140:L141"/>
    <mergeCell ref="M140:M141"/>
    <mergeCell ref="M97:M98"/>
    <mergeCell ref="N97:N98"/>
    <mergeCell ref="C119:D119"/>
    <mergeCell ref="C120:D120"/>
    <mergeCell ref="C121:D121"/>
    <mergeCell ref="C122:D122"/>
    <mergeCell ref="G97:G98"/>
    <mergeCell ref="H97:H98"/>
    <mergeCell ref="I97:I98"/>
    <mergeCell ref="J97:J98"/>
    <mergeCell ref="K97:K98"/>
    <mergeCell ref="L97:L98"/>
    <mergeCell ref="A97:A98"/>
    <mergeCell ref="B97:B98"/>
    <mergeCell ref="C97:C98"/>
    <mergeCell ref="D97:D98"/>
    <mergeCell ref="E97:E98"/>
    <mergeCell ref="F97:F98"/>
    <mergeCell ref="A89:N91"/>
    <mergeCell ref="A92:N92"/>
    <mergeCell ref="A93:N93"/>
    <mergeCell ref="A94:N94"/>
    <mergeCell ref="A95:N95"/>
    <mergeCell ref="A96:N96"/>
    <mergeCell ref="C77:D77"/>
    <mergeCell ref="C78:D78"/>
    <mergeCell ref="C79:D79"/>
    <mergeCell ref="C80:D80"/>
    <mergeCell ref="C81:D81"/>
    <mergeCell ref="C82:D82"/>
    <mergeCell ref="K50:K51"/>
    <mergeCell ref="L50:L51"/>
    <mergeCell ref="M50:M51"/>
    <mergeCell ref="N50:N51"/>
    <mergeCell ref="C76:D76"/>
    <mergeCell ref="D50:D51"/>
    <mergeCell ref="E50:E51"/>
    <mergeCell ref="F50:F51"/>
    <mergeCell ref="G50:G51"/>
    <mergeCell ref="H50:H51"/>
    <mergeCell ref="I50:I51"/>
    <mergeCell ref="A42:N44"/>
    <mergeCell ref="A45:N45"/>
    <mergeCell ref="A46:N46"/>
    <mergeCell ref="A47:N47"/>
    <mergeCell ref="A48:N48"/>
    <mergeCell ref="A49:N49"/>
    <mergeCell ref="A50:A51"/>
    <mergeCell ref="J50:J51"/>
    <mergeCell ref="C30:D30"/>
    <mergeCell ref="C31:D31"/>
    <mergeCell ref="C32:D32"/>
    <mergeCell ref="C33:D33"/>
    <mergeCell ref="C34:D34"/>
    <mergeCell ref="C35:D35"/>
    <mergeCell ref="B50:B51"/>
    <mergeCell ref="C50:C51"/>
    <mergeCell ref="C242:D242"/>
    <mergeCell ref="C243:D243"/>
    <mergeCell ref="C244:D244"/>
    <mergeCell ref="A225:N225"/>
    <mergeCell ref="A226:N226"/>
    <mergeCell ref="C209:D209"/>
    <mergeCell ref="C210:D210"/>
    <mergeCell ref="C211:D211"/>
    <mergeCell ref="C324:D324"/>
    <mergeCell ref="C325:D325"/>
    <mergeCell ref="C326:D326"/>
    <mergeCell ref="M302:M303"/>
    <mergeCell ref="N302:N303"/>
    <mergeCell ref="C320:D320"/>
    <mergeCell ref="C321:D321"/>
    <mergeCell ref="C322:D322"/>
    <mergeCell ref="C323:D323"/>
    <mergeCell ref="L302:L303"/>
    <mergeCell ref="A302:A303"/>
    <mergeCell ref="B302:B303"/>
    <mergeCell ref="C302:C303"/>
    <mergeCell ref="D302:D303"/>
    <mergeCell ref="E302:E303"/>
    <mergeCell ref="F302:F303"/>
    <mergeCell ref="H302:H303"/>
    <mergeCell ref="I302:I303"/>
    <mergeCell ref="J302:J303"/>
    <mergeCell ref="A294:N296"/>
    <mergeCell ref="A297:N297"/>
    <mergeCell ref="A298:N298"/>
    <mergeCell ref="A299:N299"/>
    <mergeCell ref="A300:N300"/>
    <mergeCell ref="A301:N301"/>
    <mergeCell ref="G302:G303"/>
    <mergeCell ref="K302:K303"/>
    <mergeCell ref="C369:D369"/>
    <mergeCell ref="C408:D408"/>
    <mergeCell ref="C409:D409"/>
    <mergeCell ref="C410:D410"/>
    <mergeCell ref="C404:D404"/>
    <mergeCell ref="C405:D405"/>
    <mergeCell ref="C406:D406"/>
    <mergeCell ref="C407:D407"/>
    <mergeCell ref="A381:N381"/>
    <mergeCell ref="M383:M384"/>
    <mergeCell ref="A375:N377"/>
    <mergeCell ref="A378:N378"/>
    <mergeCell ref="A379:N379"/>
    <mergeCell ref="A380:N380"/>
    <mergeCell ref="N383:N384"/>
    <mergeCell ref="L383:L384"/>
    <mergeCell ref="H383:H384"/>
    <mergeCell ref="I383:I384"/>
    <mergeCell ref="J383:J384"/>
    <mergeCell ref="A383:A384"/>
    <mergeCell ref="B383:B384"/>
    <mergeCell ref="C383:C384"/>
    <mergeCell ref="D383:D384"/>
    <mergeCell ref="E383:E384"/>
    <mergeCell ref="F383:F384"/>
    <mergeCell ref="A382:N382"/>
    <mergeCell ref="G383:G384"/>
    <mergeCell ref="K383:K384"/>
    <mergeCell ref="C483:D483"/>
    <mergeCell ref="C484:D484"/>
    <mergeCell ref="C482:D482"/>
    <mergeCell ref="L462:L463"/>
    <mergeCell ref="H462:H463"/>
    <mergeCell ref="I462:I463"/>
    <mergeCell ref="J462:J463"/>
    <mergeCell ref="C485:D485"/>
    <mergeCell ref="M462:M463"/>
    <mergeCell ref="A454:N456"/>
    <mergeCell ref="A457:N457"/>
    <mergeCell ref="A458:N458"/>
    <mergeCell ref="A459:N459"/>
    <mergeCell ref="N462:N463"/>
    <mergeCell ref="C479:D479"/>
    <mergeCell ref="C480:D480"/>
    <mergeCell ref="C481:D481"/>
    <mergeCell ref="A462:A463"/>
    <mergeCell ref="B462:B463"/>
    <mergeCell ref="C462:C463"/>
    <mergeCell ref="D462:D463"/>
    <mergeCell ref="E462:E463"/>
    <mergeCell ref="F462:F463"/>
    <mergeCell ref="A460:N460"/>
    <mergeCell ref="A461:N461"/>
    <mergeCell ref="G462:G463"/>
    <mergeCell ref="K462:K463"/>
    <mergeCell ref="M536:M537"/>
    <mergeCell ref="N536:N537"/>
    <mergeCell ref="A534:N534"/>
    <mergeCell ref="A535:N535"/>
    <mergeCell ref="G536:G537"/>
    <mergeCell ref="A498:N498"/>
    <mergeCell ref="C553:D553"/>
    <mergeCell ref="C554:D554"/>
    <mergeCell ref="A492:N494"/>
    <mergeCell ref="A495:N495"/>
    <mergeCell ref="A496:N496"/>
    <mergeCell ref="A497:N497"/>
    <mergeCell ref="B536:B537"/>
    <mergeCell ref="C536:C537"/>
    <mergeCell ref="D536:D537"/>
    <mergeCell ref="A533:N533"/>
    <mergeCell ref="C555:D555"/>
    <mergeCell ref="F536:F537"/>
    <mergeCell ref="E536:E537"/>
    <mergeCell ref="A528:N530"/>
    <mergeCell ref="A531:N531"/>
    <mergeCell ref="A532:N532"/>
    <mergeCell ref="K536:K537"/>
    <mergeCell ref="L536:L537"/>
    <mergeCell ref="H536:H537"/>
    <mergeCell ref="A536:A537"/>
    <mergeCell ref="M573:M574"/>
    <mergeCell ref="N573:N574"/>
    <mergeCell ref="C587:D587"/>
    <mergeCell ref="A573:A574"/>
    <mergeCell ref="B573:B574"/>
    <mergeCell ref="C556:D556"/>
    <mergeCell ref="L573:L574"/>
    <mergeCell ref="H573:H574"/>
    <mergeCell ref="I573:I574"/>
    <mergeCell ref="G573:G574"/>
    <mergeCell ref="D573:D574"/>
    <mergeCell ref="E573:E574"/>
    <mergeCell ref="F573:F574"/>
    <mergeCell ref="K573:K574"/>
    <mergeCell ref="C591:D591"/>
    <mergeCell ref="J536:J537"/>
    <mergeCell ref="C557:D557"/>
    <mergeCell ref="C558:D558"/>
    <mergeCell ref="C559:D559"/>
    <mergeCell ref="I536:I537"/>
    <mergeCell ref="C573:C574"/>
    <mergeCell ref="C588:D588"/>
    <mergeCell ref="C589:D589"/>
    <mergeCell ref="M607:M608"/>
    <mergeCell ref="C593:D593"/>
    <mergeCell ref="A565:N567"/>
    <mergeCell ref="A568:N568"/>
    <mergeCell ref="A569:N569"/>
    <mergeCell ref="A570:N570"/>
    <mergeCell ref="A571:N571"/>
    <mergeCell ref="A572:N572"/>
    <mergeCell ref="J573:J574"/>
    <mergeCell ref="C590:D590"/>
    <mergeCell ref="C746:D746"/>
    <mergeCell ref="C747:D747"/>
    <mergeCell ref="N725:N726"/>
    <mergeCell ref="C741:D741"/>
    <mergeCell ref="C742:D742"/>
    <mergeCell ref="C743:D743"/>
    <mergeCell ref="C744:D744"/>
    <mergeCell ref="C745:D745"/>
    <mergeCell ref="M725:M726"/>
    <mergeCell ref="F725:F726"/>
    <mergeCell ref="A725:A726"/>
    <mergeCell ref="K647:K648"/>
    <mergeCell ref="L647:L648"/>
    <mergeCell ref="A722:N722"/>
    <mergeCell ref="A723:N723"/>
    <mergeCell ref="A724:N724"/>
    <mergeCell ref="B647:B648"/>
    <mergeCell ref="C647:C648"/>
    <mergeCell ref="G647:G648"/>
    <mergeCell ref="D725:D726"/>
    <mergeCell ref="K725:K726"/>
    <mergeCell ref="L725:L726"/>
    <mergeCell ref="G725:G726"/>
    <mergeCell ref="I725:I726"/>
    <mergeCell ref="H725:H726"/>
    <mergeCell ref="J725:J726"/>
    <mergeCell ref="C706:D706"/>
    <mergeCell ref="C707:D707"/>
    <mergeCell ref="G684:G685"/>
    <mergeCell ref="C684:C685"/>
    <mergeCell ref="D684:D685"/>
    <mergeCell ref="A721:N721"/>
    <mergeCell ref="E684:E685"/>
    <mergeCell ref="F684:F685"/>
    <mergeCell ref="A720:N720"/>
    <mergeCell ref="C705:D705"/>
    <mergeCell ref="I684:I685"/>
    <mergeCell ref="B725:B726"/>
    <mergeCell ref="C725:C726"/>
    <mergeCell ref="M684:M685"/>
    <mergeCell ref="C708:D708"/>
    <mergeCell ref="C709:D709"/>
    <mergeCell ref="C710:D710"/>
    <mergeCell ref="A717:N719"/>
    <mergeCell ref="N684:N685"/>
    <mergeCell ref="C704:D704"/>
    <mergeCell ref="E725:E726"/>
    <mergeCell ref="A683:N683"/>
    <mergeCell ref="J684:J685"/>
    <mergeCell ref="K684:K685"/>
    <mergeCell ref="L684:L685"/>
    <mergeCell ref="A684:A685"/>
    <mergeCell ref="B684:B685"/>
    <mergeCell ref="H684:H685"/>
    <mergeCell ref="A680:N680"/>
    <mergeCell ref="A681:N681"/>
    <mergeCell ref="A682:N682"/>
    <mergeCell ref="J647:J648"/>
    <mergeCell ref="A676:N678"/>
    <mergeCell ref="A679:N679"/>
    <mergeCell ref="D647:D648"/>
    <mergeCell ref="E647:E648"/>
    <mergeCell ref="C664:D664"/>
    <mergeCell ref="C665:D665"/>
    <mergeCell ref="C670:D670"/>
    <mergeCell ref="I607:I608"/>
    <mergeCell ref="C631:D631"/>
    <mergeCell ref="C632:D632"/>
    <mergeCell ref="C627:D627"/>
    <mergeCell ref="C628:D628"/>
    <mergeCell ref="C629:D629"/>
    <mergeCell ref="C667:D667"/>
    <mergeCell ref="H647:H648"/>
    <mergeCell ref="A642:N642"/>
    <mergeCell ref="C668:D668"/>
    <mergeCell ref="C666:D666"/>
    <mergeCell ref="A644:N644"/>
    <mergeCell ref="C633:D633"/>
    <mergeCell ref="A639:N641"/>
    <mergeCell ref="C669:D669"/>
    <mergeCell ref="A643:N643"/>
    <mergeCell ref="I647:I648"/>
    <mergeCell ref="A645:N645"/>
    <mergeCell ref="A646:N646"/>
    <mergeCell ref="F647:F648"/>
    <mergeCell ref="M647:M648"/>
    <mergeCell ref="A647:A648"/>
    <mergeCell ref="N647:N648"/>
    <mergeCell ref="J500:J501"/>
    <mergeCell ref="C630:D630"/>
    <mergeCell ref="G607:G608"/>
    <mergeCell ref="E607:E608"/>
    <mergeCell ref="F607:F608"/>
    <mergeCell ref="C592:D592"/>
    <mergeCell ref="N607:N608"/>
    <mergeCell ref="A599:N601"/>
    <mergeCell ref="A602:N602"/>
    <mergeCell ref="B607:B608"/>
    <mergeCell ref="C607:C608"/>
    <mergeCell ref="H607:H608"/>
    <mergeCell ref="A603:N603"/>
    <mergeCell ref="A604:N604"/>
    <mergeCell ref="A605:N605"/>
    <mergeCell ref="A606:N606"/>
    <mergeCell ref="D607:D608"/>
    <mergeCell ref="J607:J608"/>
    <mergeCell ref="K607:K608"/>
    <mergeCell ref="L607:L608"/>
    <mergeCell ref="A607:A608"/>
    <mergeCell ref="A499:N499"/>
    <mergeCell ref="K500:K501"/>
    <mergeCell ref="L500:L501"/>
    <mergeCell ref="A500:A501"/>
    <mergeCell ref="B500:B501"/>
    <mergeCell ref="H500:H501"/>
    <mergeCell ref="M500:M501"/>
    <mergeCell ref="C500:C501"/>
    <mergeCell ref="D500:D501"/>
    <mergeCell ref="E500:E501"/>
    <mergeCell ref="F500:F501"/>
    <mergeCell ref="N500:N501"/>
    <mergeCell ref="J425:J426"/>
    <mergeCell ref="G500:G501"/>
    <mergeCell ref="I500:I501"/>
    <mergeCell ref="C520:D520"/>
    <mergeCell ref="K425:K426"/>
    <mergeCell ref="L425:L426"/>
    <mergeCell ref="H425:H426"/>
    <mergeCell ref="I425:I426"/>
    <mergeCell ref="C445:D445"/>
    <mergeCell ref="C521:D521"/>
    <mergeCell ref="C522:D522"/>
    <mergeCell ref="C516:D516"/>
    <mergeCell ref="C517:D517"/>
    <mergeCell ref="C518:D518"/>
    <mergeCell ref="C519:D519"/>
    <mergeCell ref="A417:N419"/>
    <mergeCell ref="A420:N420"/>
    <mergeCell ref="A421:N421"/>
    <mergeCell ref="A422:N422"/>
    <mergeCell ref="A423:N423"/>
    <mergeCell ref="A424:N424"/>
    <mergeCell ref="A425:A426"/>
    <mergeCell ref="B425:B426"/>
    <mergeCell ref="C425:C426"/>
    <mergeCell ref="D425:D426"/>
    <mergeCell ref="E425:E426"/>
    <mergeCell ref="F425:F426"/>
    <mergeCell ref="C446:D446"/>
    <mergeCell ref="C447:D447"/>
    <mergeCell ref="M425:M426"/>
    <mergeCell ref="N425:N426"/>
    <mergeCell ref="C441:D441"/>
    <mergeCell ref="C442:D442"/>
    <mergeCell ref="C443:D443"/>
    <mergeCell ref="C444:D444"/>
    <mergeCell ref="G425:G426"/>
    <mergeCell ref="J341:J342"/>
    <mergeCell ref="A333:N335"/>
    <mergeCell ref="A336:N336"/>
    <mergeCell ref="A337:N337"/>
    <mergeCell ref="A338:N338"/>
    <mergeCell ref="A339:N339"/>
    <mergeCell ref="A340:N340"/>
    <mergeCell ref="K341:K342"/>
    <mergeCell ref="L341:L342"/>
    <mergeCell ref="A341:A342"/>
    <mergeCell ref="B341:B342"/>
    <mergeCell ref="C341:C342"/>
    <mergeCell ref="D341:D342"/>
    <mergeCell ref="E341:E342"/>
    <mergeCell ref="F341:F342"/>
    <mergeCell ref="H341:H342"/>
    <mergeCell ref="I341:I342"/>
    <mergeCell ref="J263:J264"/>
    <mergeCell ref="C366:D366"/>
    <mergeCell ref="C367:D367"/>
    <mergeCell ref="C368:D368"/>
    <mergeCell ref="M341:M342"/>
    <mergeCell ref="I263:I264"/>
    <mergeCell ref="C285:D285"/>
    <mergeCell ref="C286:D286"/>
    <mergeCell ref="C287:D287"/>
    <mergeCell ref="N341:N342"/>
    <mergeCell ref="C363:D363"/>
    <mergeCell ref="C364:D364"/>
    <mergeCell ref="C365:D365"/>
    <mergeCell ref="G341:G342"/>
    <mergeCell ref="A255:N257"/>
    <mergeCell ref="A258:N258"/>
    <mergeCell ref="A259:N259"/>
    <mergeCell ref="A260:N260"/>
    <mergeCell ref="A261:N261"/>
    <mergeCell ref="C284:D284"/>
    <mergeCell ref="G263:G264"/>
    <mergeCell ref="A262:N262"/>
    <mergeCell ref="K263:K264"/>
    <mergeCell ref="L263:L264"/>
    <mergeCell ref="A263:A264"/>
    <mergeCell ref="B263:B264"/>
    <mergeCell ref="C263:C264"/>
    <mergeCell ref="D263:D264"/>
    <mergeCell ref="C282:D282"/>
    <mergeCell ref="F263:F264"/>
    <mergeCell ref="H263:H264"/>
    <mergeCell ref="C283:D283"/>
    <mergeCell ref="C245:D245"/>
    <mergeCell ref="C246:D246"/>
    <mergeCell ref="C247:D247"/>
    <mergeCell ref="M263:M264"/>
    <mergeCell ref="N263:N264"/>
    <mergeCell ref="C281:D281"/>
    <mergeCell ref="A224:N224"/>
    <mergeCell ref="E263:E264"/>
    <mergeCell ref="C171:D171"/>
    <mergeCell ref="A185:N185"/>
    <mergeCell ref="C212:D212"/>
    <mergeCell ref="C207:D207"/>
    <mergeCell ref="C208:D208"/>
    <mergeCell ref="A2:N4"/>
    <mergeCell ref="A5:N5"/>
    <mergeCell ref="A6:N6"/>
    <mergeCell ref="A7:N7"/>
    <mergeCell ref="A8:N8"/>
    <mergeCell ref="A9:N9"/>
    <mergeCell ref="A10:A11"/>
    <mergeCell ref="B10:B11"/>
    <mergeCell ref="C10:C11"/>
    <mergeCell ref="D10:D11"/>
    <mergeCell ref="E10:E11"/>
    <mergeCell ref="F10:F11"/>
    <mergeCell ref="M10:M11"/>
    <mergeCell ref="N10:N11"/>
    <mergeCell ref="C29:D29"/>
    <mergeCell ref="G10:G11"/>
    <mergeCell ref="H10:H11"/>
    <mergeCell ref="I10:I11"/>
    <mergeCell ref="J10:J11"/>
    <mergeCell ref="K10:K11"/>
    <mergeCell ref="L10:L11"/>
  </mergeCells>
  <conditionalFormatting sqref="N476 N737 N698:N700 N686 N688:N693 N695:N696 N730:N735 N727 N649:N660 N623 N609:N621 N575:N583 N538:N549 N502:N512 N464:N473 N438 N427:N436 N385:N399 N343:N359 N304:N316 N265:N277 N89:N94 N12:N39 N229:N237 N188:N202 N142:N166 N99:N133 N52:N84">
    <cfRule type="cellIs" priority="165" dxfId="8" operator="lessThan" stopIfTrue="1">
      <formula>0</formula>
    </cfRule>
    <cfRule type="cellIs" priority="166" dxfId="9" operator="greaterThan" stopIfTrue="1">
      <formula>0</formula>
    </cfRule>
  </conditionalFormatting>
  <conditionalFormatting sqref="N609:N621 N575:N582 N538:N548 N502:N511 N464:N473 N427:N436 N385:N399 N343:N358 N304:N315 O267 N265:N276 N229:N235">
    <cfRule type="cellIs" priority="99" dxfId="10" operator="lessThan">
      <formula>0</formula>
    </cfRule>
    <cfRule type="cellIs" priority="100" dxfId="11" operator="greaterThan">
      <formula>0</formula>
    </cfRule>
  </conditionalFormatting>
  <printOptions/>
  <pageMargins left="0.22013888888888888" right="0.1597222222222222" top="0.3" bottom="0.1597222222222222" header="0.5118055555555555" footer="0.5118055555555555"/>
  <pageSetup horizontalDpi="300" verticalDpi="3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43"/>
  <sheetViews>
    <sheetView zoomScalePageLayoutView="0" workbookViewId="0" topLeftCell="A1">
      <selection activeCell="O25" sqref="O25"/>
    </sheetView>
  </sheetViews>
  <sheetFormatPr defaultColWidth="9.140625" defaultRowHeight="15"/>
  <cols>
    <col min="1" max="1" width="13.421875" style="0" customWidth="1"/>
    <col min="2" max="2" width="15.28125" style="0" customWidth="1"/>
    <col min="3" max="3" width="16.140625" style="0" customWidth="1"/>
    <col min="4" max="4" width="12.57421875" style="0" customWidth="1"/>
    <col min="5" max="5" width="25.57421875" style="0" customWidth="1"/>
    <col min="6" max="6" width="12.421875" style="0" customWidth="1"/>
    <col min="7" max="7" width="11.57421875" style="0" customWidth="1"/>
    <col min="8" max="8" width="12.57421875" style="0" customWidth="1"/>
    <col min="9" max="9" width="11.57421875" style="0" customWidth="1"/>
    <col min="10" max="10" width="12.28125" style="0" customWidth="1"/>
    <col min="11" max="11" width="15.421875" style="0" customWidth="1"/>
    <col min="12" max="12" width="12.00390625" style="0" customWidth="1"/>
    <col min="13" max="13" width="17.140625" style="0" customWidth="1"/>
    <col min="14" max="14" width="11.57421875" style="0" customWidth="1"/>
  </cols>
  <sheetData>
    <row r="1" ht="15.75" thickBot="1"/>
    <row r="2" spans="1:14" ht="15.75" thickBot="1">
      <c r="A2" s="206" t="s">
        <v>0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</row>
    <row r="3" spans="1:14" ht="15.75" thickBot="1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</row>
    <row r="4" spans="1:14" ht="15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</row>
    <row r="5" spans="1:14" ht="15.75">
      <c r="A5" s="207" t="s">
        <v>136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</row>
    <row r="6" spans="1:14" ht="15.75">
      <c r="A6" s="207" t="s">
        <v>137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</row>
    <row r="7" spans="1:14" ht="16.5" thickBot="1">
      <c r="A7" s="208" t="s">
        <v>3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</row>
    <row r="8" spans="1:14" ht="15.75">
      <c r="A8" s="209" t="s">
        <v>234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</row>
    <row r="9" spans="1:14" ht="15.75">
      <c r="A9" s="209" t="s">
        <v>5</v>
      </c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</row>
    <row r="10" spans="1:14" ht="15">
      <c r="A10" s="205" t="s">
        <v>6</v>
      </c>
      <c r="B10" s="199" t="s">
        <v>7</v>
      </c>
      <c r="C10" s="199" t="s">
        <v>8</v>
      </c>
      <c r="D10" s="205" t="s">
        <v>161</v>
      </c>
      <c r="E10" s="205" t="s">
        <v>162</v>
      </c>
      <c r="F10" s="199" t="s">
        <v>11</v>
      </c>
      <c r="G10" s="199" t="s">
        <v>12</v>
      </c>
      <c r="H10" s="202" t="s">
        <v>13</v>
      </c>
      <c r="I10" s="202" t="s">
        <v>14</v>
      </c>
      <c r="J10" s="202" t="s">
        <v>15</v>
      </c>
      <c r="K10" s="203" t="s">
        <v>16</v>
      </c>
      <c r="L10" s="199" t="s">
        <v>17</v>
      </c>
      <c r="M10" s="199" t="s">
        <v>18</v>
      </c>
      <c r="N10" s="199" t="s">
        <v>19</v>
      </c>
    </row>
    <row r="11" spans="1:14" ht="15">
      <c r="A11" s="205"/>
      <c r="B11" s="199"/>
      <c r="C11" s="199"/>
      <c r="D11" s="205"/>
      <c r="E11" s="205"/>
      <c r="F11" s="199"/>
      <c r="G11" s="199"/>
      <c r="H11" s="199"/>
      <c r="I11" s="199"/>
      <c r="J11" s="199"/>
      <c r="K11" s="204"/>
      <c r="L11" s="199"/>
      <c r="M11" s="199"/>
      <c r="N11" s="199"/>
    </row>
    <row r="12" spans="1:14" ht="15.75">
      <c r="A12" s="146">
        <v>1</v>
      </c>
      <c r="B12" s="147">
        <v>43518</v>
      </c>
      <c r="C12" s="146" t="s">
        <v>163</v>
      </c>
      <c r="D12" s="146" t="s">
        <v>21</v>
      </c>
      <c r="E12" s="146" t="s">
        <v>55</v>
      </c>
      <c r="F12" s="146">
        <v>169</v>
      </c>
      <c r="G12" s="146">
        <v>164</v>
      </c>
      <c r="H12" s="146">
        <v>171.5</v>
      </c>
      <c r="I12" s="146">
        <v>174</v>
      </c>
      <c r="J12" s="146">
        <v>176.5</v>
      </c>
      <c r="K12" s="146" t="s">
        <v>116</v>
      </c>
      <c r="L12" s="146">
        <v>2300</v>
      </c>
      <c r="M12" s="148">
        <v>0</v>
      </c>
      <c r="N12" s="149">
        <v>0</v>
      </c>
    </row>
    <row r="13" spans="1:14" ht="15.75">
      <c r="A13" s="146">
        <v>2</v>
      </c>
      <c r="B13" s="147">
        <v>43517</v>
      </c>
      <c r="C13" s="146" t="s">
        <v>163</v>
      </c>
      <c r="D13" s="146" t="s">
        <v>21</v>
      </c>
      <c r="E13" s="146" t="s">
        <v>131</v>
      </c>
      <c r="F13" s="146">
        <v>194</v>
      </c>
      <c r="G13" s="146">
        <v>188.5</v>
      </c>
      <c r="H13" s="146">
        <v>197</v>
      </c>
      <c r="I13" s="146">
        <v>200</v>
      </c>
      <c r="J13" s="146">
        <v>203</v>
      </c>
      <c r="K13" s="146">
        <v>188.5</v>
      </c>
      <c r="L13" s="146">
        <v>2250</v>
      </c>
      <c r="M13" s="148">
        <f aca="true" t="shared" si="0" ref="M13:M25">IF(D13="BUY",(K13-F13)*(L13),(F13-K13)*(L13))</f>
        <v>-12375</v>
      </c>
      <c r="N13" s="149">
        <f aca="true" t="shared" si="1" ref="N13:N25">M13/(L13)/F13%</f>
        <v>-2.8350515463917527</v>
      </c>
    </row>
    <row r="14" spans="1:14" ht="15.75">
      <c r="A14" s="146">
        <v>3</v>
      </c>
      <c r="B14" s="147">
        <v>43516</v>
      </c>
      <c r="C14" s="146" t="s">
        <v>163</v>
      </c>
      <c r="D14" s="146" t="s">
        <v>21</v>
      </c>
      <c r="E14" s="146" t="s">
        <v>197</v>
      </c>
      <c r="F14" s="146">
        <v>355</v>
      </c>
      <c r="G14" s="146">
        <v>350</v>
      </c>
      <c r="H14" s="146">
        <v>357.5</v>
      </c>
      <c r="I14" s="146">
        <v>360</v>
      </c>
      <c r="J14" s="146">
        <v>362.5</v>
      </c>
      <c r="K14" s="146">
        <v>357.5</v>
      </c>
      <c r="L14" s="146">
        <v>2500</v>
      </c>
      <c r="M14" s="148">
        <f t="shared" si="0"/>
        <v>6250</v>
      </c>
      <c r="N14" s="149">
        <f t="shared" si="1"/>
        <v>0.7042253521126761</v>
      </c>
    </row>
    <row r="15" spans="1:14" ht="15.75">
      <c r="A15" s="146">
        <v>4</v>
      </c>
      <c r="B15" s="147">
        <v>43515</v>
      </c>
      <c r="C15" s="146" t="s">
        <v>163</v>
      </c>
      <c r="D15" s="146" t="s">
        <v>21</v>
      </c>
      <c r="E15" s="146" t="s">
        <v>165</v>
      </c>
      <c r="F15" s="146">
        <v>108.5</v>
      </c>
      <c r="G15" s="146">
        <v>107</v>
      </c>
      <c r="H15" s="146">
        <v>109.3</v>
      </c>
      <c r="I15" s="146">
        <v>110</v>
      </c>
      <c r="J15" s="146">
        <v>110.8</v>
      </c>
      <c r="K15" s="146">
        <v>109.3</v>
      </c>
      <c r="L15" s="146">
        <v>6200</v>
      </c>
      <c r="M15" s="148">
        <f t="shared" si="0"/>
        <v>4959.999999999983</v>
      </c>
      <c r="N15" s="149">
        <f t="shared" si="1"/>
        <v>0.7373271889400895</v>
      </c>
    </row>
    <row r="16" spans="1:14" ht="15.75">
      <c r="A16" s="146">
        <v>5</v>
      </c>
      <c r="B16" s="147">
        <v>43509</v>
      </c>
      <c r="C16" s="146" t="s">
        <v>163</v>
      </c>
      <c r="D16" s="146" t="s">
        <v>21</v>
      </c>
      <c r="E16" s="146" t="s">
        <v>84</v>
      </c>
      <c r="F16" s="146">
        <v>160.7</v>
      </c>
      <c r="G16" s="146">
        <v>155.5</v>
      </c>
      <c r="H16" s="146">
        <v>163.5</v>
      </c>
      <c r="I16" s="146">
        <v>166</v>
      </c>
      <c r="J16" s="146">
        <v>168</v>
      </c>
      <c r="K16" s="146">
        <v>163</v>
      </c>
      <c r="L16" s="146">
        <v>2000</v>
      </c>
      <c r="M16" s="148">
        <f t="shared" si="0"/>
        <v>4600.000000000023</v>
      </c>
      <c r="N16" s="149">
        <f t="shared" si="1"/>
        <v>1.4312383322962112</v>
      </c>
    </row>
    <row r="17" spans="1:14" ht="15.75" customHeight="1">
      <c r="A17" s="146">
        <v>6</v>
      </c>
      <c r="B17" s="147">
        <v>43509</v>
      </c>
      <c r="C17" s="146" t="s">
        <v>163</v>
      </c>
      <c r="D17" s="146" t="s">
        <v>21</v>
      </c>
      <c r="E17" s="146" t="s">
        <v>204</v>
      </c>
      <c r="F17" s="146">
        <v>377.5</v>
      </c>
      <c r="G17" s="146">
        <v>373</v>
      </c>
      <c r="H17" s="146">
        <v>380</v>
      </c>
      <c r="I17" s="146">
        <v>382.5</v>
      </c>
      <c r="J17" s="146">
        <v>385</v>
      </c>
      <c r="K17" s="146">
        <v>379.8</v>
      </c>
      <c r="L17" s="146">
        <v>2400</v>
      </c>
      <c r="M17" s="148">
        <f t="shared" si="0"/>
        <v>5520.000000000027</v>
      </c>
      <c r="N17" s="149">
        <f t="shared" si="1"/>
        <v>0.609271523178811</v>
      </c>
    </row>
    <row r="18" spans="1:14" ht="15.75" customHeight="1">
      <c r="A18" s="146">
        <v>7</v>
      </c>
      <c r="B18" s="147">
        <v>43508</v>
      </c>
      <c r="C18" s="146" t="s">
        <v>163</v>
      </c>
      <c r="D18" s="146" t="s">
        <v>21</v>
      </c>
      <c r="E18" s="146" t="s">
        <v>80</v>
      </c>
      <c r="F18" s="146">
        <v>498</v>
      </c>
      <c r="G18" s="146">
        <v>488</v>
      </c>
      <c r="H18" s="146">
        <v>503</v>
      </c>
      <c r="I18" s="146">
        <v>508</v>
      </c>
      <c r="J18" s="146">
        <v>513</v>
      </c>
      <c r="K18" s="146">
        <v>488</v>
      </c>
      <c r="L18" s="146">
        <v>1061</v>
      </c>
      <c r="M18" s="148">
        <f t="shared" si="0"/>
        <v>-10610</v>
      </c>
      <c r="N18" s="149">
        <f t="shared" si="1"/>
        <v>-2.008032128514056</v>
      </c>
    </row>
    <row r="19" spans="1:14" ht="15" customHeight="1">
      <c r="A19" s="146">
        <v>8</v>
      </c>
      <c r="B19" s="147">
        <v>43507</v>
      </c>
      <c r="C19" s="146" t="s">
        <v>163</v>
      </c>
      <c r="D19" s="146" t="s">
        <v>21</v>
      </c>
      <c r="E19" s="146" t="s">
        <v>146</v>
      </c>
      <c r="F19" s="146">
        <v>1082</v>
      </c>
      <c r="G19" s="146">
        <v>1069</v>
      </c>
      <c r="H19" s="146">
        <v>1090</v>
      </c>
      <c r="I19" s="146">
        <v>1098</v>
      </c>
      <c r="J19" s="146">
        <v>1106</v>
      </c>
      <c r="K19" s="146">
        <v>1069</v>
      </c>
      <c r="L19" s="146">
        <v>700</v>
      </c>
      <c r="M19" s="148">
        <f t="shared" si="0"/>
        <v>-9100</v>
      </c>
      <c r="N19" s="149">
        <f t="shared" si="1"/>
        <v>-1.2014787430683918</v>
      </c>
    </row>
    <row r="20" spans="1:14" ht="15.75">
      <c r="A20" s="146">
        <v>9</v>
      </c>
      <c r="B20" s="147">
        <v>43504</v>
      </c>
      <c r="C20" s="146" t="s">
        <v>163</v>
      </c>
      <c r="D20" s="146" t="s">
        <v>21</v>
      </c>
      <c r="E20" s="146" t="s">
        <v>148</v>
      </c>
      <c r="F20" s="146">
        <v>563</v>
      </c>
      <c r="G20" s="146">
        <v>555</v>
      </c>
      <c r="H20" s="146">
        <v>568</v>
      </c>
      <c r="I20" s="146">
        <v>573</v>
      </c>
      <c r="J20" s="146">
        <v>578</v>
      </c>
      <c r="K20" s="146">
        <v>567.5</v>
      </c>
      <c r="L20" s="146">
        <v>1250</v>
      </c>
      <c r="M20" s="148">
        <f t="shared" si="0"/>
        <v>5625</v>
      </c>
      <c r="N20" s="149">
        <f t="shared" si="1"/>
        <v>0.7992895204262878</v>
      </c>
    </row>
    <row r="21" spans="1:14" ht="15.75">
      <c r="A21" s="146">
        <v>10</v>
      </c>
      <c r="B21" s="147">
        <v>43503</v>
      </c>
      <c r="C21" s="146" t="s">
        <v>163</v>
      </c>
      <c r="D21" s="146" t="s">
        <v>21</v>
      </c>
      <c r="E21" s="146" t="s">
        <v>71</v>
      </c>
      <c r="F21" s="146">
        <v>86.5</v>
      </c>
      <c r="G21" s="146">
        <v>84</v>
      </c>
      <c r="H21" s="146">
        <v>88</v>
      </c>
      <c r="I21" s="146">
        <v>89.5</v>
      </c>
      <c r="J21" s="146">
        <v>91</v>
      </c>
      <c r="K21" s="146">
        <v>88</v>
      </c>
      <c r="L21" s="146">
        <v>4000</v>
      </c>
      <c r="M21" s="148">
        <f t="shared" si="0"/>
        <v>6000</v>
      </c>
      <c r="N21" s="149">
        <f t="shared" si="1"/>
        <v>1.7341040462427746</v>
      </c>
    </row>
    <row r="22" spans="1:14" ht="15.75">
      <c r="A22" s="146">
        <v>11</v>
      </c>
      <c r="B22" s="147">
        <v>43502</v>
      </c>
      <c r="C22" s="146" t="s">
        <v>163</v>
      </c>
      <c r="D22" s="146" t="s">
        <v>21</v>
      </c>
      <c r="E22" s="146" t="s">
        <v>247</v>
      </c>
      <c r="F22" s="146">
        <v>1200</v>
      </c>
      <c r="G22" s="146">
        <v>185</v>
      </c>
      <c r="H22" s="146">
        <v>1208</v>
      </c>
      <c r="I22" s="146">
        <v>1216</v>
      </c>
      <c r="J22" s="146">
        <v>1224</v>
      </c>
      <c r="K22" s="146">
        <v>1208</v>
      </c>
      <c r="L22" s="146">
        <v>600</v>
      </c>
      <c r="M22" s="148">
        <f t="shared" si="0"/>
        <v>4800</v>
      </c>
      <c r="N22" s="149">
        <f t="shared" si="1"/>
        <v>0.6666666666666666</v>
      </c>
    </row>
    <row r="23" spans="1:14" ht="15.75">
      <c r="A23" s="146">
        <v>12</v>
      </c>
      <c r="B23" s="147">
        <v>43501</v>
      </c>
      <c r="C23" s="146" t="s">
        <v>163</v>
      </c>
      <c r="D23" s="146" t="s">
        <v>21</v>
      </c>
      <c r="E23" s="146" t="s">
        <v>249</v>
      </c>
      <c r="F23" s="146">
        <v>945</v>
      </c>
      <c r="G23" s="146">
        <v>929</v>
      </c>
      <c r="H23" s="146">
        <v>954</v>
      </c>
      <c r="I23" s="146">
        <v>963</v>
      </c>
      <c r="J23" s="146">
        <v>971</v>
      </c>
      <c r="K23" s="146">
        <v>963</v>
      </c>
      <c r="L23" s="146">
        <v>600</v>
      </c>
      <c r="M23" s="148">
        <f t="shared" si="0"/>
        <v>10800</v>
      </c>
      <c r="N23" s="149">
        <f t="shared" si="1"/>
        <v>1.9047619047619049</v>
      </c>
    </row>
    <row r="24" spans="1:14" ht="15.75" customHeight="1">
      <c r="A24" s="146">
        <v>13</v>
      </c>
      <c r="B24" s="147">
        <v>43500</v>
      </c>
      <c r="C24" s="146" t="s">
        <v>163</v>
      </c>
      <c r="D24" s="146" t="s">
        <v>21</v>
      </c>
      <c r="E24" s="146" t="s">
        <v>147</v>
      </c>
      <c r="F24" s="146">
        <v>1605</v>
      </c>
      <c r="G24" s="146">
        <v>1579</v>
      </c>
      <c r="H24" s="146">
        <v>1620</v>
      </c>
      <c r="I24" s="146">
        <v>1635</v>
      </c>
      <c r="J24" s="146">
        <v>1650</v>
      </c>
      <c r="K24" s="146">
        <v>1620</v>
      </c>
      <c r="L24" s="146">
        <v>400</v>
      </c>
      <c r="M24" s="148">
        <f t="shared" si="0"/>
        <v>6000</v>
      </c>
      <c r="N24" s="149">
        <f t="shared" si="1"/>
        <v>0.9345794392523364</v>
      </c>
    </row>
    <row r="25" spans="1:14" ht="15.75" customHeight="1">
      <c r="A25" s="146">
        <v>14</v>
      </c>
      <c r="B25" s="147">
        <v>43497</v>
      </c>
      <c r="C25" s="146" t="s">
        <v>163</v>
      </c>
      <c r="D25" s="146" t="s">
        <v>21</v>
      </c>
      <c r="E25" s="146" t="s">
        <v>67</v>
      </c>
      <c r="F25" s="146">
        <v>7100</v>
      </c>
      <c r="G25" s="146">
        <v>6970</v>
      </c>
      <c r="H25" s="146">
        <v>7170</v>
      </c>
      <c r="I25" s="146">
        <v>7240</v>
      </c>
      <c r="J25" s="146">
        <v>7310</v>
      </c>
      <c r="K25" s="146">
        <v>7170</v>
      </c>
      <c r="L25" s="146">
        <v>75</v>
      </c>
      <c r="M25" s="148">
        <f t="shared" si="0"/>
        <v>5250</v>
      </c>
      <c r="N25" s="149">
        <f t="shared" si="1"/>
        <v>0.9859154929577465</v>
      </c>
    </row>
    <row r="26" spans="1:14" ht="15" customHeight="1">
      <c r="A26" s="75" t="s">
        <v>25</v>
      </c>
      <c r="B26" s="76"/>
      <c r="C26" s="77"/>
      <c r="D26" s="78"/>
      <c r="E26" s="79"/>
      <c r="F26" s="79"/>
      <c r="G26" s="80"/>
      <c r="H26" s="79"/>
      <c r="I26" s="79"/>
      <c r="J26" s="79"/>
      <c r="K26" s="81"/>
      <c r="N26" s="82"/>
    </row>
    <row r="27" spans="1:11" ht="15.75">
      <c r="A27" s="75" t="s">
        <v>26</v>
      </c>
      <c r="B27" s="83"/>
      <c r="C27" s="77"/>
      <c r="D27" s="78"/>
      <c r="E27" s="79"/>
      <c r="F27" s="79"/>
      <c r="G27" s="80"/>
      <c r="H27" s="79"/>
      <c r="I27" s="79"/>
      <c r="J27" s="79"/>
      <c r="K27" s="81"/>
    </row>
    <row r="28" spans="1:12" ht="15.75">
      <c r="A28" s="75" t="s">
        <v>26</v>
      </c>
      <c r="B28" s="83"/>
      <c r="C28" s="84"/>
      <c r="D28" s="85"/>
      <c r="E28" s="86"/>
      <c r="F28" s="86"/>
      <c r="G28" s="87"/>
      <c r="H28" s="86"/>
      <c r="I28" s="86"/>
      <c r="J28" s="86"/>
      <c r="L28" s="88"/>
    </row>
    <row r="29" spans="1:11" ht="16.5" thickBot="1">
      <c r="A29" s="84"/>
      <c r="B29" s="83"/>
      <c r="C29" s="86"/>
      <c r="D29" s="86"/>
      <c r="E29" s="86"/>
      <c r="F29" s="90"/>
      <c r="G29" s="91"/>
      <c r="H29" s="92" t="s">
        <v>27</v>
      </c>
      <c r="I29" s="92"/>
      <c r="J29" s="93"/>
      <c r="K29" s="93"/>
    </row>
    <row r="30" spans="1:11" ht="15.75">
      <c r="A30" s="84"/>
      <c r="B30" s="83"/>
      <c r="C30" s="200" t="s">
        <v>28</v>
      </c>
      <c r="D30" s="200"/>
      <c r="E30" s="139">
        <v>13</v>
      </c>
      <c r="F30" s="140">
        <f>F31+F32+F33+F34+F35+F36</f>
        <v>100.00000000000001</v>
      </c>
      <c r="G30" s="86">
        <v>13</v>
      </c>
      <c r="H30" s="94">
        <f>G31/G30%</f>
        <v>76.92307692307692</v>
      </c>
      <c r="I30" s="94"/>
      <c r="J30" s="94"/>
      <c r="K30" s="95"/>
    </row>
    <row r="31" spans="1:11" ht="15.75">
      <c r="A31" s="84"/>
      <c r="B31" s="83"/>
      <c r="C31" s="201" t="s">
        <v>29</v>
      </c>
      <c r="D31" s="201"/>
      <c r="E31" s="141">
        <v>10</v>
      </c>
      <c r="F31" s="142">
        <f>(E31/E30)*100</f>
        <v>76.92307692307693</v>
      </c>
      <c r="G31" s="86">
        <v>10</v>
      </c>
      <c r="H31" s="93"/>
      <c r="I31" s="93"/>
      <c r="J31" s="86"/>
      <c r="K31" s="93"/>
    </row>
    <row r="32" spans="1:13" ht="15" customHeight="1">
      <c r="A32" s="96"/>
      <c r="B32" s="83"/>
      <c r="C32" s="201" t="s">
        <v>31</v>
      </c>
      <c r="D32" s="201"/>
      <c r="E32" s="141">
        <v>0</v>
      </c>
      <c r="F32" s="142">
        <f>(E32/E30)*100</f>
        <v>0</v>
      </c>
      <c r="G32" s="97"/>
      <c r="H32" s="86"/>
      <c r="I32" s="86"/>
      <c r="K32" s="93"/>
      <c r="M32" s="89"/>
    </row>
    <row r="33" spans="1:9" ht="15" customHeight="1">
      <c r="A33" s="96"/>
      <c r="B33" s="83"/>
      <c r="C33" s="201" t="s">
        <v>32</v>
      </c>
      <c r="D33" s="201"/>
      <c r="E33" s="141">
        <v>0</v>
      </c>
      <c r="F33" s="142">
        <f>(E33/E30)*100</f>
        <v>0</v>
      </c>
      <c r="G33" s="97"/>
      <c r="H33" s="86"/>
      <c r="I33" s="86"/>
    </row>
    <row r="34" spans="1:12" ht="15.75">
      <c r="A34" s="96"/>
      <c r="B34" s="83"/>
      <c r="C34" s="201" t="s">
        <v>33</v>
      </c>
      <c r="D34" s="201"/>
      <c r="E34" s="141">
        <v>3</v>
      </c>
      <c r="F34" s="142">
        <f>(E34/E30)*100</f>
        <v>23.076923076923077</v>
      </c>
      <c r="G34" s="97"/>
      <c r="H34" s="86" t="s">
        <v>34</v>
      </c>
      <c r="I34" s="86"/>
      <c r="J34" s="93"/>
      <c r="K34" s="93"/>
      <c r="L34" s="88"/>
    </row>
    <row r="35" spans="1:13" ht="15.75">
      <c r="A35" s="96"/>
      <c r="B35" s="83"/>
      <c r="C35" s="201" t="s">
        <v>35</v>
      </c>
      <c r="D35" s="201"/>
      <c r="E35" s="141">
        <v>0</v>
      </c>
      <c r="F35" s="142">
        <f>(E35/E30)*100</f>
        <v>0</v>
      </c>
      <c r="G35" s="97"/>
      <c r="H35" s="86"/>
      <c r="I35" s="86"/>
      <c r="K35" s="93"/>
      <c r="M35" s="89"/>
    </row>
    <row r="36" spans="1:9" ht="16.5" thickBot="1">
      <c r="A36" s="96"/>
      <c r="B36" s="83"/>
      <c r="C36" s="210" t="s">
        <v>36</v>
      </c>
      <c r="D36" s="210"/>
      <c r="E36" s="143"/>
      <c r="F36" s="144">
        <f>(E36/E30)*100</f>
        <v>0</v>
      </c>
      <c r="G36" s="97"/>
      <c r="H36" s="86"/>
      <c r="I36" s="86"/>
    </row>
    <row r="37" spans="1:13" ht="15.75">
      <c r="A37" s="98" t="s">
        <v>37</v>
      </c>
      <c r="B37" s="76"/>
      <c r="C37" s="77"/>
      <c r="D37" s="77"/>
      <c r="E37" s="79"/>
      <c r="F37" s="79"/>
      <c r="G37" s="80"/>
      <c r="H37" s="99"/>
      <c r="I37" s="99"/>
      <c r="J37" s="99"/>
      <c r="K37" s="86"/>
      <c r="L37" s="93"/>
      <c r="M37" s="88"/>
    </row>
    <row r="38" spans="1:11" ht="15.75">
      <c r="A38" s="78" t="s">
        <v>38</v>
      </c>
      <c r="B38" s="76"/>
      <c r="C38" s="101"/>
      <c r="D38" s="102"/>
      <c r="E38" s="77"/>
      <c r="F38" s="99"/>
      <c r="G38" s="80"/>
      <c r="H38" s="99"/>
      <c r="I38" s="99"/>
      <c r="J38" s="99"/>
      <c r="K38" s="86"/>
    </row>
    <row r="39" spans="1:13" ht="15.75">
      <c r="A39" s="78" t="s">
        <v>39</v>
      </c>
      <c r="B39" s="76"/>
      <c r="C39" s="77"/>
      <c r="D39" s="102"/>
      <c r="E39" s="77"/>
      <c r="F39" s="99"/>
      <c r="G39" s="80"/>
      <c r="H39" s="103"/>
      <c r="I39" s="103"/>
      <c r="J39" s="103"/>
      <c r="K39" s="79"/>
      <c r="M39" s="88"/>
    </row>
    <row r="40" spans="1:12" ht="15.75">
      <c r="A40" s="78" t="s">
        <v>40</v>
      </c>
      <c r="B40" s="101"/>
      <c r="C40" s="77"/>
      <c r="D40" s="102"/>
      <c r="E40" s="77"/>
      <c r="F40" s="99"/>
      <c r="G40" s="104"/>
      <c r="H40" s="103"/>
      <c r="I40" s="103"/>
      <c r="J40" s="103"/>
      <c r="K40" s="79"/>
      <c r="L40" s="88"/>
    </row>
    <row r="41" spans="1:14" ht="16.5" thickBot="1">
      <c r="A41" s="78" t="s">
        <v>41</v>
      </c>
      <c r="B41" s="96"/>
      <c r="C41" s="77"/>
      <c r="D41" s="105"/>
      <c r="E41" s="99"/>
      <c r="F41" s="99"/>
      <c r="G41" s="104"/>
      <c r="H41" s="103"/>
      <c r="I41" s="103"/>
      <c r="J41" s="103"/>
      <c r="K41" s="99"/>
      <c r="L41" s="88"/>
      <c r="M41" s="88"/>
      <c r="N41" s="88"/>
    </row>
    <row r="42" spans="1:14" ht="15.75" thickBot="1">
      <c r="A42" s="206" t="s">
        <v>0</v>
      </c>
      <c r="B42" s="206"/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</row>
    <row r="43" spans="1:14" ht="15.75" thickBot="1">
      <c r="A43" s="206"/>
      <c r="B43" s="206"/>
      <c r="C43" s="206"/>
      <c r="D43" s="206"/>
      <c r="E43" s="206"/>
      <c r="F43" s="206"/>
      <c r="G43" s="206"/>
      <c r="H43" s="206"/>
      <c r="I43" s="206"/>
      <c r="J43" s="206"/>
      <c r="K43" s="206"/>
      <c r="L43" s="206"/>
      <c r="M43" s="206"/>
      <c r="N43" s="206"/>
    </row>
    <row r="44" spans="1:14" ht="15">
      <c r="A44" s="206"/>
      <c r="B44" s="206"/>
      <c r="C44" s="206"/>
      <c r="D44" s="206"/>
      <c r="E44" s="206"/>
      <c r="F44" s="206"/>
      <c r="G44" s="206"/>
      <c r="H44" s="206"/>
      <c r="I44" s="206"/>
      <c r="J44" s="206"/>
      <c r="K44" s="206"/>
      <c r="L44" s="206"/>
      <c r="M44" s="206"/>
      <c r="N44" s="206"/>
    </row>
    <row r="45" spans="1:14" ht="15.75">
      <c r="A45" s="207" t="s">
        <v>136</v>
      </c>
      <c r="B45" s="207"/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</row>
    <row r="46" spans="1:14" ht="15.75">
      <c r="A46" s="207" t="s">
        <v>137</v>
      </c>
      <c r="B46" s="207"/>
      <c r="C46" s="207"/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7"/>
    </row>
    <row r="47" spans="1:14" ht="16.5" thickBot="1">
      <c r="A47" s="208" t="s">
        <v>3</v>
      </c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</row>
    <row r="48" spans="1:14" ht="15.75">
      <c r="A48" s="209" t="s">
        <v>214</v>
      </c>
      <c r="B48" s="209"/>
      <c r="C48" s="209"/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</row>
    <row r="49" spans="1:14" ht="15.75">
      <c r="A49" s="209" t="s">
        <v>5</v>
      </c>
      <c r="B49" s="209"/>
      <c r="C49" s="209"/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</row>
    <row r="50" spans="1:14" ht="15">
      <c r="A50" s="205" t="s">
        <v>6</v>
      </c>
      <c r="B50" s="199" t="s">
        <v>7</v>
      </c>
      <c r="C50" s="199" t="s">
        <v>8</v>
      </c>
      <c r="D50" s="205" t="s">
        <v>161</v>
      </c>
      <c r="E50" s="205" t="s">
        <v>162</v>
      </c>
      <c r="F50" s="199" t="s">
        <v>11</v>
      </c>
      <c r="G50" s="199" t="s">
        <v>12</v>
      </c>
      <c r="H50" s="202" t="s">
        <v>13</v>
      </c>
      <c r="I50" s="202" t="s">
        <v>14</v>
      </c>
      <c r="J50" s="202" t="s">
        <v>15</v>
      </c>
      <c r="K50" s="203" t="s">
        <v>16</v>
      </c>
      <c r="L50" s="199" t="s">
        <v>17</v>
      </c>
      <c r="M50" s="199" t="s">
        <v>18</v>
      </c>
      <c r="N50" s="199" t="s">
        <v>19</v>
      </c>
    </row>
    <row r="51" spans="1:14" ht="15.75" customHeight="1">
      <c r="A51" s="205"/>
      <c r="B51" s="199"/>
      <c r="C51" s="199"/>
      <c r="D51" s="205"/>
      <c r="E51" s="205"/>
      <c r="F51" s="199"/>
      <c r="G51" s="199"/>
      <c r="H51" s="199"/>
      <c r="I51" s="199"/>
      <c r="J51" s="199"/>
      <c r="K51" s="204"/>
      <c r="L51" s="199"/>
      <c r="M51" s="199"/>
      <c r="N51" s="199"/>
    </row>
    <row r="52" spans="1:14" ht="15.75" customHeight="1">
      <c r="A52" s="135">
        <v>1</v>
      </c>
      <c r="B52" s="136">
        <v>43496</v>
      </c>
      <c r="C52" s="135" t="s">
        <v>163</v>
      </c>
      <c r="D52" s="135" t="s">
        <v>21</v>
      </c>
      <c r="E52" s="135" t="s">
        <v>88</v>
      </c>
      <c r="F52" s="135">
        <v>738</v>
      </c>
      <c r="G52" s="135">
        <v>730</v>
      </c>
      <c r="H52" s="135">
        <v>743</v>
      </c>
      <c r="I52" s="135">
        <v>748</v>
      </c>
      <c r="J52" s="135">
        <v>753</v>
      </c>
      <c r="K52" s="135">
        <v>748</v>
      </c>
      <c r="L52" s="135">
        <v>1200</v>
      </c>
      <c r="M52" s="137">
        <f aca="true" t="shared" si="2" ref="M52:M70">IF(D52="BUY",(K52-F52)*(L52),(F52-K52)*(L52))</f>
        <v>12000</v>
      </c>
      <c r="N52" s="138">
        <f aca="true" t="shared" si="3" ref="N52:N70">M52/(L52)/F52%</f>
        <v>1.3550135501355014</v>
      </c>
    </row>
    <row r="53" spans="1:14" ht="15" customHeight="1">
      <c r="A53" s="135">
        <v>2</v>
      </c>
      <c r="B53" s="136">
        <v>43495</v>
      </c>
      <c r="C53" s="135" t="s">
        <v>163</v>
      </c>
      <c r="D53" s="135" t="s">
        <v>21</v>
      </c>
      <c r="E53" s="135" t="s">
        <v>69</v>
      </c>
      <c r="F53" s="135">
        <v>692</v>
      </c>
      <c r="G53" s="135">
        <v>687</v>
      </c>
      <c r="H53" s="135">
        <v>695</v>
      </c>
      <c r="I53" s="135">
        <v>698</v>
      </c>
      <c r="J53" s="135">
        <v>701</v>
      </c>
      <c r="K53" s="135">
        <v>698</v>
      </c>
      <c r="L53" s="135">
        <v>1750</v>
      </c>
      <c r="M53" s="137">
        <f t="shared" si="2"/>
        <v>10500</v>
      </c>
      <c r="N53" s="138">
        <f t="shared" si="3"/>
        <v>0.8670520231213873</v>
      </c>
    </row>
    <row r="54" spans="1:14" ht="15.75">
      <c r="A54" s="135">
        <v>3</v>
      </c>
      <c r="B54" s="136">
        <v>43494</v>
      </c>
      <c r="C54" s="135" t="s">
        <v>163</v>
      </c>
      <c r="D54" s="135" t="s">
        <v>21</v>
      </c>
      <c r="E54" s="135" t="s">
        <v>94</v>
      </c>
      <c r="F54" s="135">
        <v>1970</v>
      </c>
      <c r="G54" s="135">
        <v>1935</v>
      </c>
      <c r="H54" s="135">
        <v>1990</v>
      </c>
      <c r="I54" s="135">
        <v>2010</v>
      </c>
      <c r="J54" s="135">
        <v>2020</v>
      </c>
      <c r="K54" s="135">
        <v>1990</v>
      </c>
      <c r="L54" s="135">
        <v>250</v>
      </c>
      <c r="M54" s="137">
        <f t="shared" si="2"/>
        <v>5000</v>
      </c>
      <c r="N54" s="138">
        <f t="shared" si="3"/>
        <v>1.015228426395939</v>
      </c>
    </row>
    <row r="55" spans="1:14" ht="15.75">
      <c r="A55" s="135">
        <v>4</v>
      </c>
      <c r="B55" s="136">
        <v>43493</v>
      </c>
      <c r="C55" s="135" t="s">
        <v>163</v>
      </c>
      <c r="D55" s="135" t="s">
        <v>53</v>
      </c>
      <c r="E55" s="135" t="s">
        <v>52</v>
      </c>
      <c r="F55" s="135">
        <v>210</v>
      </c>
      <c r="G55" s="135">
        <v>215</v>
      </c>
      <c r="H55" s="135">
        <v>207</v>
      </c>
      <c r="I55" s="135">
        <v>204</v>
      </c>
      <c r="J55" s="135">
        <v>201</v>
      </c>
      <c r="K55" s="135">
        <v>207</v>
      </c>
      <c r="L55" s="135">
        <v>1750</v>
      </c>
      <c r="M55" s="137">
        <f t="shared" si="2"/>
        <v>5250</v>
      </c>
      <c r="N55" s="145">
        <f t="shared" si="3"/>
        <v>1.4285714285714286</v>
      </c>
    </row>
    <row r="56" spans="1:14" ht="15.75">
      <c r="A56" s="135">
        <v>5</v>
      </c>
      <c r="B56" s="136">
        <v>43490</v>
      </c>
      <c r="C56" s="135" t="s">
        <v>163</v>
      </c>
      <c r="D56" s="135" t="s">
        <v>21</v>
      </c>
      <c r="E56" s="135" t="s">
        <v>49</v>
      </c>
      <c r="F56" s="135">
        <v>870</v>
      </c>
      <c r="G56" s="135">
        <v>855</v>
      </c>
      <c r="H56" s="135">
        <v>878</v>
      </c>
      <c r="I56" s="135">
        <v>886</v>
      </c>
      <c r="J56" s="135">
        <v>894</v>
      </c>
      <c r="K56" s="135">
        <v>878</v>
      </c>
      <c r="L56" s="135">
        <v>700</v>
      </c>
      <c r="M56" s="137">
        <f t="shared" si="2"/>
        <v>5600</v>
      </c>
      <c r="N56" s="145">
        <f t="shared" si="3"/>
        <v>0.9195402298850576</v>
      </c>
    </row>
    <row r="57" spans="1:14" ht="15.75">
      <c r="A57" s="135">
        <v>6</v>
      </c>
      <c r="B57" s="136">
        <v>43487</v>
      </c>
      <c r="C57" s="135" t="s">
        <v>163</v>
      </c>
      <c r="D57" s="135" t="s">
        <v>53</v>
      </c>
      <c r="E57" s="135" t="s">
        <v>57</v>
      </c>
      <c r="F57" s="135">
        <v>206</v>
      </c>
      <c r="G57" s="135">
        <v>213</v>
      </c>
      <c r="H57" s="135">
        <v>202</v>
      </c>
      <c r="I57" s="135">
        <v>198</v>
      </c>
      <c r="J57" s="135">
        <v>194</v>
      </c>
      <c r="K57" s="135">
        <v>213</v>
      </c>
      <c r="L57" s="135">
        <v>1500</v>
      </c>
      <c r="M57" s="137">
        <f t="shared" si="2"/>
        <v>-10500</v>
      </c>
      <c r="N57" s="145">
        <f t="shared" si="3"/>
        <v>-3.3980582524271843</v>
      </c>
    </row>
    <row r="58" spans="1:14" ht="15.75">
      <c r="A58" s="135">
        <v>7</v>
      </c>
      <c r="B58" s="136">
        <v>43486</v>
      </c>
      <c r="C58" s="135" t="s">
        <v>163</v>
      </c>
      <c r="D58" s="135" t="s">
        <v>21</v>
      </c>
      <c r="E58" s="135" t="s">
        <v>235</v>
      </c>
      <c r="F58" s="135">
        <v>1224</v>
      </c>
      <c r="G58" s="135">
        <v>1207</v>
      </c>
      <c r="H58" s="135">
        <v>1234</v>
      </c>
      <c r="I58" s="135">
        <v>1244</v>
      </c>
      <c r="J58" s="135">
        <v>1254</v>
      </c>
      <c r="K58" s="135">
        <v>1234</v>
      </c>
      <c r="L58" s="135">
        <v>500</v>
      </c>
      <c r="M58" s="137">
        <f t="shared" si="2"/>
        <v>5000</v>
      </c>
      <c r="N58" s="145">
        <f t="shared" si="3"/>
        <v>0.8169934640522876</v>
      </c>
    </row>
    <row r="59" spans="1:14" ht="15" customHeight="1">
      <c r="A59" s="135">
        <v>8</v>
      </c>
      <c r="B59" s="136">
        <v>43483</v>
      </c>
      <c r="C59" s="135" t="s">
        <v>163</v>
      </c>
      <c r="D59" s="135" t="s">
        <v>53</v>
      </c>
      <c r="E59" s="135" t="s">
        <v>236</v>
      </c>
      <c r="F59" s="135">
        <v>514</v>
      </c>
      <c r="G59" s="135">
        <v>524</v>
      </c>
      <c r="H59" s="135">
        <v>509</v>
      </c>
      <c r="I59" s="135">
        <v>504</v>
      </c>
      <c r="J59" s="135">
        <v>499</v>
      </c>
      <c r="K59" s="135">
        <v>509</v>
      </c>
      <c r="L59" s="135">
        <v>1100</v>
      </c>
      <c r="M59" s="137">
        <f t="shared" si="2"/>
        <v>5500</v>
      </c>
      <c r="N59" s="145">
        <f t="shared" si="3"/>
        <v>0.972762645914397</v>
      </c>
    </row>
    <row r="60" spans="1:14" ht="15" customHeight="1">
      <c r="A60" s="135">
        <v>9</v>
      </c>
      <c r="B60" s="136">
        <v>43482</v>
      </c>
      <c r="C60" s="135" t="s">
        <v>163</v>
      </c>
      <c r="D60" s="135" t="s">
        <v>53</v>
      </c>
      <c r="E60" s="135" t="s">
        <v>132</v>
      </c>
      <c r="F60" s="135">
        <v>88.9</v>
      </c>
      <c r="G60" s="135">
        <v>87.5</v>
      </c>
      <c r="H60" s="135">
        <v>88.2</v>
      </c>
      <c r="I60" s="135">
        <v>87.5</v>
      </c>
      <c r="J60" s="135">
        <v>86.8</v>
      </c>
      <c r="K60" s="135">
        <v>86.8</v>
      </c>
      <c r="L60" s="135">
        <v>7000</v>
      </c>
      <c r="M60" s="137">
        <f t="shared" si="2"/>
        <v>14700.00000000006</v>
      </c>
      <c r="N60" s="145">
        <f t="shared" si="3"/>
        <v>2.3622047244094584</v>
      </c>
    </row>
    <row r="61" spans="1:14" ht="15.75">
      <c r="A61" s="135">
        <v>10</v>
      </c>
      <c r="B61" s="136">
        <v>43481</v>
      </c>
      <c r="C61" s="135" t="s">
        <v>163</v>
      </c>
      <c r="D61" s="135" t="s">
        <v>53</v>
      </c>
      <c r="E61" s="135" t="s">
        <v>156</v>
      </c>
      <c r="F61" s="135">
        <v>762</v>
      </c>
      <c r="G61" s="135">
        <v>770</v>
      </c>
      <c r="H61" s="135">
        <v>758</v>
      </c>
      <c r="I61" s="135">
        <v>754</v>
      </c>
      <c r="J61" s="135">
        <v>750</v>
      </c>
      <c r="K61" s="135">
        <v>758</v>
      </c>
      <c r="L61" s="135">
        <v>1200</v>
      </c>
      <c r="M61" s="137">
        <f t="shared" si="2"/>
        <v>4800</v>
      </c>
      <c r="N61" s="145">
        <f t="shared" si="3"/>
        <v>0.5249343832020997</v>
      </c>
    </row>
    <row r="62" spans="1:14" ht="15.75">
      <c r="A62" s="135">
        <v>11</v>
      </c>
      <c r="B62" s="136">
        <v>43476</v>
      </c>
      <c r="C62" s="135" t="s">
        <v>163</v>
      </c>
      <c r="D62" s="135" t="s">
        <v>21</v>
      </c>
      <c r="E62" s="135" t="s">
        <v>229</v>
      </c>
      <c r="F62" s="135">
        <v>353</v>
      </c>
      <c r="G62" s="135">
        <v>346</v>
      </c>
      <c r="H62" s="135">
        <v>356.5</v>
      </c>
      <c r="I62" s="135">
        <v>360</v>
      </c>
      <c r="J62" s="135">
        <v>363.5</v>
      </c>
      <c r="K62" s="135">
        <v>356.5</v>
      </c>
      <c r="L62" s="135">
        <v>1500</v>
      </c>
      <c r="M62" s="137">
        <f t="shared" si="2"/>
        <v>5250</v>
      </c>
      <c r="N62" s="145">
        <f t="shared" si="3"/>
        <v>0.991501416430595</v>
      </c>
    </row>
    <row r="63" spans="1:14" ht="15.75">
      <c r="A63" s="135">
        <v>12</v>
      </c>
      <c r="B63" s="136">
        <v>43474</v>
      </c>
      <c r="C63" s="135" t="s">
        <v>163</v>
      </c>
      <c r="D63" s="135" t="s">
        <v>21</v>
      </c>
      <c r="E63" s="135" t="s">
        <v>69</v>
      </c>
      <c r="F63" s="135">
        <v>664</v>
      </c>
      <c r="G63" s="135">
        <v>656</v>
      </c>
      <c r="H63" s="135">
        <v>668</v>
      </c>
      <c r="I63" s="135">
        <v>672</v>
      </c>
      <c r="J63" s="135">
        <v>676</v>
      </c>
      <c r="K63" s="135">
        <v>672</v>
      </c>
      <c r="L63" s="135">
        <v>1200</v>
      </c>
      <c r="M63" s="137">
        <f t="shared" si="2"/>
        <v>9600</v>
      </c>
      <c r="N63" s="145">
        <f t="shared" si="3"/>
        <v>1.2048192771084338</v>
      </c>
    </row>
    <row r="64" spans="1:14" ht="15.75" customHeight="1">
      <c r="A64" s="135">
        <v>13</v>
      </c>
      <c r="B64" s="136">
        <v>43473</v>
      </c>
      <c r="C64" s="135" t="s">
        <v>163</v>
      </c>
      <c r="D64" s="135" t="s">
        <v>21</v>
      </c>
      <c r="E64" s="135" t="s">
        <v>93</v>
      </c>
      <c r="F64" s="135">
        <v>379</v>
      </c>
      <c r="G64" s="135">
        <v>375</v>
      </c>
      <c r="H64" s="135">
        <v>381</v>
      </c>
      <c r="I64" s="135">
        <v>383</v>
      </c>
      <c r="J64" s="135">
        <v>385</v>
      </c>
      <c r="K64" s="135">
        <v>381</v>
      </c>
      <c r="L64" s="135">
        <v>2750</v>
      </c>
      <c r="M64" s="137">
        <f t="shared" si="2"/>
        <v>5500</v>
      </c>
      <c r="N64" s="145">
        <f t="shared" si="3"/>
        <v>0.5277044854881267</v>
      </c>
    </row>
    <row r="65" spans="1:14" ht="15.75" customHeight="1">
      <c r="A65" s="135">
        <v>14</v>
      </c>
      <c r="B65" s="136">
        <v>43472</v>
      </c>
      <c r="C65" s="135" t="s">
        <v>163</v>
      </c>
      <c r="D65" s="135" t="s">
        <v>53</v>
      </c>
      <c r="E65" s="135" t="s">
        <v>215</v>
      </c>
      <c r="F65" s="135">
        <v>794</v>
      </c>
      <c r="G65" s="135">
        <v>814</v>
      </c>
      <c r="H65" s="135">
        <v>784</v>
      </c>
      <c r="I65" s="135">
        <v>774</v>
      </c>
      <c r="J65" s="135">
        <v>764</v>
      </c>
      <c r="K65" s="135">
        <v>784</v>
      </c>
      <c r="L65" s="135">
        <v>500</v>
      </c>
      <c r="M65" s="137">
        <f t="shared" si="2"/>
        <v>5000</v>
      </c>
      <c r="N65" s="145">
        <f t="shared" si="3"/>
        <v>1.2594458438287153</v>
      </c>
    </row>
    <row r="66" spans="1:14" ht="15" customHeight="1">
      <c r="A66" s="135">
        <v>15</v>
      </c>
      <c r="B66" s="136">
        <v>43469</v>
      </c>
      <c r="C66" s="135" t="s">
        <v>163</v>
      </c>
      <c r="D66" s="135" t="s">
        <v>53</v>
      </c>
      <c r="E66" s="135" t="s">
        <v>186</v>
      </c>
      <c r="F66" s="135">
        <v>691</v>
      </c>
      <c r="G66" s="135">
        <v>701</v>
      </c>
      <c r="H66" s="135">
        <v>686</v>
      </c>
      <c r="I66" s="135">
        <v>681</v>
      </c>
      <c r="J66" s="135">
        <v>676</v>
      </c>
      <c r="K66" s="135">
        <v>676</v>
      </c>
      <c r="L66" s="135">
        <v>1200</v>
      </c>
      <c r="M66" s="137">
        <f t="shared" si="2"/>
        <v>18000</v>
      </c>
      <c r="N66" s="145">
        <f t="shared" si="3"/>
        <v>2.170767004341534</v>
      </c>
    </row>
    <row r="67" spans="1:14" ht="15.75">
      <c r="A67" s="135">
        <v>16</v>
      </c>
      <c r="B67" s="136">
        <v>43468</v>
      </c>
      <c r="C67" s="135" t="s">
        <v>163</v>
      </c>
      <c r="D67" s="135" t="s">
        <v>53</v>
      </c>
      <c r="E67" s="135" t="s">
        <v>216</v>
      </c>
      <c r="F67" s="135">
        <v>734</v>
      </c>
      <c r="G67" s="135">
        <v>744</v>
      </c>
      <c r="H67" s="135">
        <v>729</v>
      </c>
      <c r="I67" s="135">
        <v>724</v>
      </c>
      <c r="J67" s="135">
        <v>719</v>
      </c>
      <c r="K67" s="135">
        <v>719</v>
      </c>
      <c r="L67" s="135">
        <v>1000</v>
      </c>
      <c r="M67" s="137">
        <f t="shared" si="2"/>
        <v>15000</v>
      </c>
      <c r="N67" s="145">
        <f t="shared" si="3"/>
        <v>2.043596730245232</v>
      </c>
    </row>
    <row r="68" spans="1:14" ht="15.75">
      <c r="A68" s="135">
        <v>17</v>
      </c>
      <c r="B68" s="136">
        <v>43467</v>
      </c>
      <c r="C68" s="135" t="s">
        <v>163</v>
      </c>
      <c r="D68" s="135" t="s">
        <v>21</v>
      </c>
      <c r="E68" s="135" t="s">
        <v>217</v>
      </c>
      <c r="F68" s="135">
        <v>254</v>
      </c>
      <c r="G68" s="135">
        <v>249</v>
      </c>
      <c r="H68" s="135">
        <v>256.5</v>
      </c>
      <c r="I68" s="135">
        <v>259</v>
      </c>
      <c r="J68" s="135">
        <v>261.5</v>
      </c>
      <c r="K68" s="135">
        <v>249</v>
      </c>
      <c r="L68" s="135">
        <v>2100</v>
      </c>
      <c r="M68" s="137">
        <f t="shared" si="2"/>
        <v>-10500</v>
      </c>
      <c r="N68" s="145">
        <f t="shared" si="3"/>
        <v>-1.968503937007874</v>
      </c>
    </row>
    <row r="69" spans="1:14" ht="15.75">
      <c r="A69" s="135">
        <v>18</v>
      </c>
      <c r="B69" s="136">
        <v>43467</v>
      </c>
      <c r="C69" s="135" t="s">
        <v>163</v>
      </c>
      <c r="D69" s="135" t="s">
        <v>53</v>
      </c>
      <c r="E69" s="135" t="s">
        <v>91</v>
      </c>
      <c r="F69" s="135">
        <v>545</v>
      </c>
      <c r="G69" s="135">
        <v>555</v>
      </c>
      <c r="H69" s="135">
        <v>540</v>
      </c>
      <c r="I69" s="135">
        <v>535</v>
      </c>
      <c r="J69" s="135">
        <v>530</v>
      </c>
      <c r="K69" s="135">
        <v>535</v>
      </c>
      <c r="L69" s="135">
        <v>1000</v>
      </c>
      <c r="M69" s="137">
        <f t="shared" si="2"/>
        <v>10000</v>
      </c>
      <c r="N69" s="145">
        <f t="shared" si="3"/>
        <v>1.8348623853211008</v>
      </c>
    </row>
    <row r="70" spans="1:14" ht="15.75">
      <c r="A70" s="135">
        <v>19</v>
      </c>
      <c r="B70" s="136">
        <v>43466</v>
      </c>
      <c r="C70" s="135" t="s">
        <v>163</v>
      </c>
      <c r="D70" s="135" t="s">
        <v>21</v>
      </c>
      <c r="E70" s="135" t="s">
        <v>43</v>
      </c>
      <c r="F70" s="135">
        <v>438</v>
      </c>
      <c r="G70" s="135">
        <v>430</v>
      </c>
      <c r="H70" s="135">
        <v>442</v>
      </c>
      <c r="I70" s="135">
        <v>446</v>
      </c>
      <c r="J70" s="135">
        <v>450</v>
      </c>
      <c r="K70" s="135">
        <v>430</v>
      </c>
      <c r="L70" s="135">
        <v>1100</v>
      </c>
      <c r="M70" s="137">
        <f t="shared" si="2"/>
        <v>-8800</v>
      </c>
      <c r="N70" s="145">
        <f t="shared" si="3"/>
        <v>-1.8264840182648403</v>
      </c>
    </row>
    <row r="71" spans="1:14" ht="15.75" customHeight="1">
      <c r="A71" s="75" t="s">
        <v>25</v>
      </c>
      <c r="B71" s="76"/>
      <c r="C71" s="77"/>
      <c r="D71" s="78"/>
      <c r="E71" s="79"/>
      <c r="F71" s="79"/>
      <c r="G71" s="80"/>
      <c r="H71" s="79"/>
      <c r="I71" s="79"/>
      <c r="J71" s="79"/>
      <c r="K71" s="81"/>
      <c r="N71" s="82"/>
    </row>
    <row r="72" spans="1:11" ht="15.75" customHeight="1">
      <c r="A72" s="75" t="s">
        <v>26</v>
      </c>
      <c r="B72" s="83"/>
      <c r="C72" s="77"/>
      <c r="D72" s="78"/>
      <c r="E72" s="79"/>
      <c r="F72" s="79"/>
      <c r="G72" s="80"/>
      <c r="H72" s="79"/>
      <c r="I72" s="79"/>
      <c r="J72" s="79"/>
      <c r="K72" s="81"/>
    </row>
    <row r="73" spans="1:13" ht="15" customHeight="1">
      <c r="A73" s="75" t="s">
        <v>26</v>
      </c>
      <c r="B73" s="83"/>
      <c r="C73" s="84"/>
      <c r="D73" s="85"/>
      <c r="E73" s="86"/>
      <c r="F73" s="86"/>
      <c r="G73" s="87"/>
      <c r="H73" s="86"/>
      <c r="I73" s="86"/>
      <c r="J73" s="86"/>
      <c r="L73" s="88"/>
      <c r="M73" s="89"/>
    </row>
    <row r="74" spans="1:13" ht="16.5" thickBot="1">
      <c r="A74" s="84"/>
      <c r="B74" s="83"/>
      <c r="C74" s="86"/>
      <c r="D74" s="86"/>
      <c r="E74" s="86"/>
      <c r="F74" s="90"/>
      <c r="G74" s="91"/>
      <c r="H74" s="92" t="s">
        <v>27</v>
      </c>
      <c r="I74" s="92"/>
      <c r="J74" s="93"/>
      <c r="K74" s="93"/>
      <c r="M74" s="89"/>
    </row>
    <row r="75" spans="1:13" ht="15.75">
      <c r="A75" s="84"/>
      <c r="B75" s="83"/>
      <c r="C75" s="200" t="s">
        <v>28</v>
      </c>
      <c r="D75" s="200"/>
      <c r="E75" s="139">
        <v>15</v>
      </c>
      <c r="F75" s="140">
        <f>F76+F77+F78+F79+F80+F81</f>
        <v>100</v>
      </c>
      <c r="G75" s="86">
        <v>15</v>
      </c>
      <c r="H75" s="94">
        <f>G76/G75%</f>
        <v>80</v>
      </c>
      <c r="I75" s="94"/>
      <c r="J75" s="94"/>
      <c r="K75" s="95"/>
      <c r="M75" s="88"/>
    </row>
    <row r="76" spans="1:11" ht="15.75">
      <c r="A76" s="84"/>
      <c r="B76" s="83"/>
      <c r="C76" s="201" t="s">
        <v>29</v>
      </c>
      <c r="D76" s="201"/>
      <c r="E76" s="141">
        <v>12</v>
      </c>
      <c r="F76" s="142">
        <f>(E76/E75)*100</f>
        <v>80</v>
      </c>
      <c r="G76" s="86">
        <v>12</v>
      </c>
      <c r="H76" s="93"/>
      <c r="I76" s="93"/>
      <c r="J76" s="86"/>
      <c r="K76" s="93"/>
    </row>
    <row r="77" spans="1:11" ht="15.75">
      <c r="A77" s="96"/>
      <c r="B77" s="83"/>
      <c r="C77" s="201" t="s">
        <v>31</v>
      </c>
      <c r="D77" s="201"/>
      <c r="E77" s="141">
        <v>0</v>
      </c>
      <c r="F77" s="142">
        <f>(E77/E75)*100</f>
        <v>0</v>
      </c>
      <c r="G77" s="97"/>
      <c r="H77" s="86"/>
      <c r="I77" s="86"/>
      <c r="K77" s="93"/>
    </row>
    <row r="78" spans="1:13" ht="15.75" customHeight="1">
      <c r="A78" s="96"/>
      <c r="B78" s="83"/>
      <c r="C78" s="201" t="s">
        <v>32</v>
      </c>
      <c r="D78" s="201"/>
      <c r="E78" s="141">
        <v>0</v>
      </c>
      <c r="F78" s="142">
        <f>(E78/E75)*100</f>
        <v>0</v>
      </c>
      <c r="G78" s="97"/>
      <c r="H78" s="86"/>
      <c r="I78" s="86"/>
      <c r="M78" s="89"/>
    </row>
    <row r="79" spans="1:13" ht="15.75" customHeight="1">
      <c r="A79" s="96"/>
      <c r="B79" s="83"/>
      <c r="C79" s="201" t="s">
        <v>33</v>
      </c>
      <c r="D79" s="201"/>
      <c r="E79" s="141">
        <v>3</v>
      </c>
      <c r="F79" s="142">
        <f>(E79/E75)*100</f>
        <v>20</v>
      </c>
      <c r="G79" s="97"/>
      <c r="H79" s="86" t="s">
        <v>34</v>
      </c>
      <c r="I79" s="86"/>
      <c r="J79" s="93"/>
      <c r="K79" s="93"/>
      <c r="L79" s="88"/>
      <c r="M79" s="86" t="s">
        <v>30</v>
      </c>
    </row>
    <row r="80" spans="1:9" ht="15" customHeight="1">
      <c r="A80" s="96"/>
      <c r="B80" s="83"/>
      <c r="C80" s="201" t="s">
        <v>35</v>
      </c>
      <c r="D80" s="201"/>
      <c r="E80" s="141">
        <v>0</v>
      </c>
      <c r="F80" s="142">
        <f>(E80/E75)*100</f>
        <v>0</v>
      </c>
      <c r="G80" s="97"/>
      <c r="H80" s="86"/>
      <c r="I80" s="86"/>
    </row>
    <row r="81" spans="1:12" ht="16.5" thickBot="1">
      <c r="A81" s="96"/>
      <c r="B81" s="83"/>
      <c r="C81" s="210" t="s">
        <v>36</v>
      </c>
      <c r="D81" s="210"/>
      <c r="E81" s="143"/>
      <c r="F81" s="144">
        <f>(E81/E75)*100</f>
        <v>0</v>
      </c>
      <c r="G81" s="97"/>
      <c r="H81" s="86"/>
      <c r="I81" s="86"/>
      <c r="L81" s="88"/>
    </row>
    <row r="82" spans="1:12" ht="15.75">
      <c r="A82" s="98" t="s">
        <v>37</v>
      </c>
      <c r="B82" s="76"/>
      <c r="C82" s="77"/>
      <c r="D82" s="77"/>
      <c r="E82" s="79"/>
      <c r="F82" s="79"/>
      <c r="G82" s="80"/>
      <c r="H82" s="99"/>
      <c r="I82" s="99"/>
      <c r="J82" s="99"/>
      <c r="K82" s="86"/>
      <c r="L82" s="93"/>
    </row>
    <row r="83" spans="1:11" ht="15.75">
      <c r="A83" s="78" t="s">
        <v>38</v>
      </c>
      <c r="B83" s="76"/>
      <c r="C83" s="101"/>
      <c r="D83" s="102"/>
      <c r="E83" s="77"/>
      <c r="F83" s="99"/>
      <c r="G83" s="80"/>
      <c r="H83" s="99"/>
      <c r="I83" s="99"/>
      <c r="J83" s="99"/>
      <c r="K83" s="86"/>
    </row>
    <row r="84" spans="1:13" ht="15.75">
      <c r="A84" s="78" t="s">
        <v>39</v>
      </c>
      <c r="B84" s="76"/>
      <c r="C84" s="77"/>
      <c r="D84" s="102"/>
      <c r="E84" s="77"/>
      <c r="F84" s="99"/>
      <c r="G84" s="80"/>
      <c r="H84" s="103"/>
      <c r="I84" s="103"/>
      <c r="J84" s="103"/>
      <c r="K84" s="79"/>
      <c r="M84" s="88"/>
    </row>
    <row r="85" spans="1:12" ht="15.75">
      <c r="A85" s="78" t="s">
        <v>40</v>
      </c>
      <c r="B85" s="101"/>
      <c r="C85" s="77"/>
      <c r="D85" s="102"/>
      <c r="E85" s="77"/>
      <c r="F85" s="99"/>
      <c r="G85" s="104"/>
      <c r="H85" s="103"/>
      <c r="I85" s="103"/>
      <c r="J85" s="103"/>
      <c r="K85" s="79"/>
      <c r="L85" s="88"/>
    </row>
    <row r="86" spans="1:14" ht="15" customHeight="1" thickBot="1">
      <c r="A86" s="78" t="s">
        <v>41</v>
      </c>
      <c r="B86" s="96"/>
      <c r="C86" s="77"/>
      <c r="D86" s="105"/>
      <c r="E86" s="99"/>
      <c r="F86" s="99"/>
      <c r="G86" s="104"/>
      <c r="H86" s="103"/>
      <c r="I86" s="103"/>
      <c r="J86" s="103"/>
      <c r="K86" s="99"/>
      <c r="L86" s="88"/>
      <c r="M86" s="88"/>
      <c r="N86" s="88"/>
    </row>
    <row r="87" spans="1:14" ht="15" customHeight="1" thickBot="1">
      <c r="A87" s="206" t="s">
        <v>0</v>
      </c>
      <c r="B87" s="206"/>
      <c r="C87" s="206"/>
      <c r="D87" s="206"/>
      <c r="E87" s="206"/>
      <c r="F87" s="206"/>
      <c r="G87" s="206"/>
      <c r="H87" s="206"/>
      <c r="I87" s="206"/>
      <c r="J87" s="206"/>
      <c r="K87" s="206"/>
      <c r="L87" s="206"/>
      <c r="M87" s="206"/>
      <c r="N87" s="206"/>
    </row>
    <row r="88" spans="1:14" ht="15.75" thickBot="1">
      <c r="A88" s="206"/>
      <c r="B88" s="206"/>
      <c r="C88" s="206"/>
      <c r="D88" s="206"/>
      <c r="E88" s="206"/>
      <c r="F88" s="206"/>
      <c r="G88" s="206"/>
      <c r="H88" s="206"/>
      <c r="I88" s="206"/>
      <c r="J88" s="206"/>
      <c r="K88" s="206"/>
      <c r="L88" s="206"/>
      <c r="M88" s="206"/>
      <c r="N88" s="206"/>
    </row>
    <row r="89" spans="1:14" ht="15">
      <c r="A89" s="206"/>
      <c r="B89" s="206"/>
      <c r="C89" s="206"/>
      <c r="D89" s="206"/>
      <c r="E89" s="206"/>
      <c r="F89" s="206"/>
      <c r="G89" s="206"/>
      <c r="H89" s="206"/>
      <c r="I89" s="206"/>
      <c r="J89" s="206"/>
      <c r="K89" s="206"/>
      <c r="L89" s="206"/>
      <c r="M89" s="206"/>
      <c r="N89" s="206"/>
    </row>
    <row r="90" spans="1:14" ht="15.75">
      <c r="A90" s="207" t="s">
        <v>136</v>
      </c>
      <c r="B90" s="207"/>
      <c r="C90" s="207"/>
      <c r="D90" s="207"/>
      <c r="E90" s="207"/>
      <c r="F90" s="207"/>
      <c r="G90" s="207"/>
      <c r="H90" s="207"/>
      <c r="I90" s="207"/>
      <c r="J90" s="207"/>
      <c r="K90" s="207"/>
      <c r="L90" s="207"/>
      <c r="M90" s="207"/>
      <c r="N90" s="207"/>
    </row>
    <row r="91" spans="1:14" ht="15.75">
      <c r="A91" s="207" t="s">
        <v>137</v>
      </c>
      <c r="B91" s="207"/>
      <c r="C91" s="207"/>
      <c r="D91" s="207"/>
      <c r="E91" s="207"/>
      <c r="F91" s="207"/>
      <c r="G91" s="207"/>
      <c r="H91" s="207"/>
      <c r="I91" s="207"/>
      <c r="J91" s="207"/>
      <c r="K91" s="207"/>
      <c r="L91" s="207"/>
      <c r="M91" s="207"/>
      <c r="N91" s="207"/>
    </row>
    <row r="92" spans="1:14" ht="15.75" customHeight="1" thickBot="1">
      <c r="A92" s="208" t="s">
        <v>3</v>
      </c>
      <c r="B92" s="208"/>
      <c r="C92" s="208"/>
      <c r="D92" s="208"/>
      <c r="E92" s="208"/>
      <c r="F92" s="208"/>
      <c r="G92" s="208"/>
      <c r="H92" s="208"/>
      <c r="I92" s="208"/>
      <c r="J92" s="208"/>
      <c r="K92" s="208"/>
      <c r="L92" s="208"/>
      <c r="M92" s="208"/>
      <c r="N92" s="208"/>
    </row>
    <row r="93" spans="1:14" ht="15.75" customHeight="1">
      <c r="A93" s="209" t="s">
        <v>198</v>
      </c>
      <c r="B93" s="209"/>
      <c r="C93" s="209"/>
      <c r="D93" s="209"/>
      <c r="E93" s="209"/>
      <c r="F93" s="209"/>
      <c r="G93" s="209"/>
      <c r="H93" s="209"/>
      <c r="I93" s="209"/>
      <c r="J93" s="209"/>
      <c r="K93" s="209"/>
      <c r="L93" s="209"/>
      <c r="M93" s="209"/>
      <c r="N93" s="209"/>
    </row>
    <row r="94" spans="1:14" ht="15" customHeight="1">
      <c r="A94" s="209" t="s">
        <v>5</v>
      </c>
      <c r="B94" s="209"/>
      <c r="C94" s="209"/>
      <c r="D94" s="209"/>
      <c r="E94" s="209"/>
      <c r="F94" s="209"/>
      <c r="G94" s="209"/>
      <c r="H94" s="209"/>
      <c r="I94" s="209"/>
      <c r="J94" s="209"/>
      <c r="K94" s="209"/>
      <c r="L94" s="209"/>
      <c r="M94" s="209"/>
      <c r="N94" s="209"/>
    </row>
    <row r="95" spans="1:14" ht="15">
      <c r="A95" s="205" t="s">
        <v>6</v>
      </c>
      <c r="B95" s="199" t="s">
        <v>7</v>
      </c>
      <c r="C95" s="199" t="s">
        <v>8</v>
      </c>
      <c r="D95" s="205" t="s">
        <v>161</v>
      </c>
      <c r="E95" s="205" t="s">
        <v>162</v>
      </c>
      <c r="F95" s="199" t="s">
        <v>11</v>
      </c>
      <c r="G95" s="199" t="s">
        <v>12</v>
      </c>
      <c r="H95" s="202" t="s">
        <v>13</v>
      </c>
      <c r="I95" s="202" t="s">
        <v>14</v>
      </c>
      <c r="J95" s="202" t="s">
        <v>15</v>
      </c>
      <c r="K95" s="203" t="s">
        <v>16</v>
      </c>
      <c r="L95" s="199" t="s">
        <v>17</v>
      </c>
      <c r="M95" s="199" t="s">
        <v>18</v>
      </c>
      <c r="N95" s="199" t="s">
        <v>19</v>
      </c>
    </row>
    <row r="96" spans="1:14" ht="15">
      <c r="A96" s="205"/>
      <c r="B96" s="199"/>
      <c r="C96" s="199"/>
      <c r="D96" s="205"/>
      <c r="E96" s="205"/>
      <c r="F96" s="199"/>
      <c r="G96" s="199"/>
      <c r="H96" s="199"/>
      <c r="I96" s="199"/>
      <c r="J96" s="199"/>
      <c r="K96" s="204"/>
      <c r="L96" s="199"/>
      <c r="M96" s="199"/>
      <c r="N96" s="199"/>
    </row>
    <row r="97" spans="1:14" ht="15.75">
      <c r="A97" s="51">
        <v>1</v>
      </c>
      <c r="B97" s="136">
        <v>43465</v>
      </c>
      <c r="C97" s="135" t="s">
        <v>163</v>
      </c>
      <c r="D97" s="51" t="s">
        <v>21</v>
      </c>
      <c r="E97" s="51" t="s">
        <v>218</v>
      </c>
      <c r="F97" s="51">
        <v>477</v>
      </c>
      <c r="G97" s="51">
        <v>469</v>
      </c>
      <c r="H97" s="51">
        <v>481</v>
      </c>
      <c r="I97" s="51">
        <v>485</v>
      </c>
      <c r="J97" s="51">
        <v>489</v>
      </c>
      <c r="K97" s="51">
        <v>481</v>
      </c>
      <c r="L97" s="51">
        <v>1300</v>
      </c>
      <c r="M97" s="137">
        <f aca="true" t="shared" si="4" ref="M97:M111">IF(D97="BUY",(K97-F97)*(L97),(F97-K97)*(L97))</f>
        <v>5200</v>
      </c>
      <c r="N97" s="145">
        <f aca="true" t="shared" si="5" ref="N97:N111">M97/(L97)/F97%</f>
        <v>0.8385744234800839</v>
      </c>
    </row>
    <row r="98" spans="1:14" ht="15.75">
      <c r="A98" s="51">
        <v>2</v>
      </c>
      <c r="B98" s="136">
        <v>43462</v>
      </c>
      <c r="C98" s="135" t="s">
        <v>163</v>
      </c>
      <c r="D98" s="51" t="s">
        <v>21</v>
      </c>
      <c r="E98" s="51" t="s">
        <v>219</v>
      </c>
      <c r="F98" s="51">
        <v>925</v>
      </c>
      <c r="G98" s="51">
        <v>906</v>
      </c>
      <c r="H98" s="51">
        <v>935</v>
      </c>
      <c r="I98" s="51">
        <v>945</v>
      </c>
      <c r="J98" s="51">
        <v>955</v>
      </c>
      <c r="K98" s="51">
        <v>935</v>
      </c>
      <c r="L98" s="51">
        <v>750</v>
      </c>
      <c r="M98" s="137">
        <f t="shared" si="4"/>
        <v>7500</v>
      </c>
      <c r="N98" s="145">
        <f t="shared" si="5"/>
        <v>1.0810810810810811</v>
      </c>
    </row>
    <row r="99" spans="1:14" ht="15.75">
      <c r="A99" s="51">
        <v>3</v>
      </c>
      <c r="B99" s="136">
        <v>43461</v>
      </c>
      <c r="C99" s="135" t="s">
        <v>163</v>
      </c>
      <c r="D99" s="51" t="s">
        <v>21</v>
      </c>
      <c r="E99" s="51" t="s">
        <v>165</v>
      </c>
      <c r="F99" s="51">
        <v>102</v>
      </c>
      <c r="G99" s="51">
        <v>100.5</v>
      </c>
      <c r="H99" s="51">
        <v>102.8</v>
      </c>
      <c r="I99" s="51">
        <v>103.6</v>
      </c>
      <c r="J99" s="51">
        <v>104.4</v>
      </c>
      <c r="K99" s="51">
        <v>102.8</v>
      </c>
      <c r="L99" s="51">
        <v>6000</v>
      </c>
      <c r="M99" s="137">
        <f t="shared" si="4"/>
        <v>4799.999999999983</v>
      </c>
      <c r="N99" s="145">
        <f t="shared" si="5"/>
        <v>0.7843137254901933</v>
      </c>
    </row>
    <row r="100" spans="1:14" ht="15" customHeight="1">
      <c r="A100" s="51">
        <v>4</v>
      </c>
      <c r="B100" s="136">
        <v>43460</v>
      </c>
      <c r="C100" s="135" t="s">
        <v>163</v>
      </c>
      <c r="D100" s="51" t="s">
        <v>53</v>
      </c>
      <c r="E100" s="51" t="s">
        <v>65</v>
      </c>
      <c r="F100" s="51">
        <v>1227</v>
      </c>
      <c r="G100" s="51">
        <v>1257</v>
      </c>
      <c r="H100" s="51">
        <v>1210</v>
      </c>
      <c r="I100" s="51">
        <v>1195</v>
      </c>
      <c r="J100" s="51">
        <v>1180</v>
      </c>
      <c r="K100" s="51">
        <v>1257</v>
      </c>
      <c r="L100" s="51">
        <v>350</v>
      </c>
      <c r="M100" s="137">
        <f t="shared" si="4"/>
        <v>-10500</v>
      </c>
      <c r="N100" s="145">
        <f t="shared" si="5"/>
        <v>-2.444987775061125</v>
      </c>
    </row>
    <row r="101" spans="1:14" ht="15" customHeight="1">
      <c r="A101" s="51">
        <v>5</v>
      </c>
      <c r="B101" s="136">
        <v>43458</v>
      </c>
      <c r="C101" s="135" t="s">
        <v>163</v>
      </c>
      <c r="D101" s="51" t="s">
        <v>53</v>
      </c>
      <c r="E101" s="51" t="s">
        <v>220</v>
      </c>
      <c r="F101" s="51">
        <v>162</v>
      </c>
      <c r="G101" s="51">
        <v>168</v>
      </c>
      <c r="H101" s="51">
        <v>159</v>
      </c>
      <c r="I101" s="51">
        <v>156</v>
      </c>
      <c r="J101" s="51">
        <v>153</v>
      </c>
      <c r="K101" s="51">
        <v>159</v>
      </c>
      <c r="L101" s="51">
        <v>2250</v>
      </c>
      <c r="M101" s="137">
        <f t="shared" si="4"/>
        <v>6750</v>
      </c>
      <c r="N101" s="145">
        <f t="shared" si="5"/>
        <v>1.8518518518518516</v>
      </c>
    </row>
    <row r="102" spans="1:14" ht="15.75">
      <c r="A102" s="51">
        <v>6</v>
      </c>
      <c r="B102" s="136">
        <v>43454</v>
      </c>
      <c r="C102" s="135" t="s">
        <v>163</v>
      </c>
      <c r="D102" s="51" t="s">
        <v>21</v>
      </c>
      <c r="E102" s="51" t="s">
        <v>45</v>
      </c>
      <c r="F102" s="51">
        <v>911</v>
      </c>
      <c r="G102" s="51">
        <v>895</v>
      </c>
      <c r="H102" s="51">
        <v>921</v>
      </c>
      <c r="I102" s="51">
        <v>931</v>
      </c>
      <c r="J102" s="51">
        <v>941</v>
      </c>
      <c r="K102" s="51">
        <v>921</v>
      </c>
      <c r="L102" s="51">
        <v>500</v>
      </c>
      <c r="M102" s="137">
        <f t="shared" si="4"/>
        <v>5000</v>
      </c>
      <c r="N102" s="145">
        <f t="shared" si="5"/>
        <v>1.0976948408342482</v>
      </c>
    </row>
    <row r="103" spans="1:14" ht="15.75">
      <c r="A103" s="51">
        <v>7</v>
      </c>
      <c r="B103" s="136">
        <v>43454</v>
      </c>
      <c r="C103" s="135" t="s">
        <v>163</v>
      </c>
      <c r="D103" s="51" t="s">
        <v>21</v>
      </c>
      <c r="E103" s="51" t="s">
        <v>92</v>
      </c>
      <c r="F103" s="51">
        <v>302</v>
      </c>
      <c r="G103" s="51">
        <v>298</v>
      </c>
      <c r="H103" s="51">
        <v>304</v>
      </c>
      <c r="I103" s="51">
        <v>306</v>
      </c>
      <c r="J103" s="51">
        <v>308</v>
      </c>
      <c r="K103" s="51">
        <v>298</v>
      </c>
      <c r="L103" s="51">
        <v>3000</v>
      </c>
      <c r="M103" s="137">
        <f t="shared" si="4"/>
        <v>-12000</v>
      </c>
      <c r="N103" s="145">
        <f t="shared" si="5"/>
        <v>-1.3245033112582782</v>
      </c>
    </row>
    <row r="104" spans="1:14" ht="15.75">
      <c r="A104" s="51">
        <v>8</v>
      </c>
      <c r="B104" s="136">
        <v>43453</v>
      </c>
      <c r="C104" s="135" t="s">
        <v>163</v>
      </c>
      <c r="D104" s="51" t="s">
        <v>21</v>
      </c>
      <c r="E104" s="51" t="s">
        <v>206</v>
      </c>
      <c r="F104" s="51">
        <v>298</v>
      </c>
      <c r="G104" s="51">
        <v>290</v>
      </c>
      <c r="H104" s="51">
        <v>304</v>
      </c>
      <c r="I104" s="51">
        <v>308</v>
      </c>
      <c r="J104" s="51">
        <v>312</v>
      </c>
      <c r="K104" s="51">
        <v>304</v>
      </c>
      <c r="L104" s="51">
        <v>1300</v>
      </c>
      <c r="M104" s="137">
        <f t="shared" si="4"/>
        <v>7800</v>
      </c>
      <c r="N104" s="145">
        <f t="shared" si="5"/>
        <v>2.0134228187919465</v>
      </c>
    </row>
    <row r="105" spans="1:14" ht="15.75" customHeight="1">
      <c r="A105" s="51">
        <v>9</v>
      </c>
      <c r="B105" s="136">
        <v>43452</v>
      </c>
      <c r="C105" s="135" t="s">
        <v>163</v>
      </c>
      <c r="D105" s="51" t="s">
        <v>21</v>
      </c>
      <c r="E105" s="51" t="s">
        <v>67</v>
      </c>
      <c r="F105" s="51">
        <v>7785</v>
      </c>
      <c r="G105" s="51">
        <v>7650</v>
      </c>
      <c r="H105" s="51">
        <v>7875</v>
      </c>
      <c r="I105" s="51">
        <v>7965</v>
      </c>
      <c r="J105" s="51">
        <v>8055</v>
      </c>
      <c r="K105" s="51">
        <v>7875</v>
      </c>
      <c r="L105" s="51">
        <v>75</v>
      </c>
      <c r="M105" s="137">
        <f t="shared" si="4"/>
        <v>6750</v>
      </c>
      <c r="N105" s="145">
        <f t="shared" si="5"/>
        <v>1.1560693641618498</v>
      </c>
    </row>
    <row r="106" spans="1:14" ht="15.75" customHeight="1">
      <c r="A106" s="51">
        <v>10</v>
      </c>
      <c r="B106" s="136">
        <v>43447</v>
      </c>
      <c r="C106" s="135" t="s">
        <v>163</v>
      </c>
      <c r="D106" s="51" t="s">
        <v>21</v>
      </c>
      <c r="E106" s="51" t="s">
        <v>67</v>
      </c>
      <c r="F106" s="51">
        <v>7680</v>
      </c>
      <c r="G106" s="51">
        <v>7540</v>
      </c>
      <c r="H106" s="51">
        <v>7760</v>
      </c>
      <c r="I106" s="51">
        <v>7840</v>
      </c>
      <c r="J106" s="51">
        <v>7920</v>
      </c>
      <c r="K106" s="51">
        <v>7760</v>
      </c>
      <c r="L106" s="51">
        <v>75</v>
      </c>
      <c r="M106" s="137">
        <f t="shared" si="4"/>
        <v>6000</v>
      </c>
      <c r="N106" s="145">
        <f t="shared" si="5"/>
        <v>1.0416666666666667</v>
      </c>
    </row>
    <row r="107" spans="1:14" ht="15" customHeight="1">
      <c r="A107" s="51">
        <v>11</v>
      </c>
      <c r="B107" s="136">
        <v>43446</v>
      </c>
      <c r="C107" s="135" t="s">
        <v>163</v>
      </c>
      <c r="D107" s="51" t="s">
        <v>21</v>
      </c>
      <c r="E107" s="51" t="s">
        <v>84</v>
      </c>
      <c r="F107" s="51">
        <v>164</v>
      </c>
      <c r="G107" s="51">
        <v>158</v>
      </c>
      <c r="H107" s="51">
        <v>167</v>
      </c>
      <c r="I107" s="51">
        <v>170</v>
      </c>
      <c r="J107" s="51">
        <v>173</v>
      </c>
      <c r="K107" s="51">
        <v>167</v>
      </c>
      <c r="L107" s="51">
        <v>1500</v>
      </c>
      <c r="M107" s="137">
        <f t="shared" si="4"/>
        <v>4500</v>
      </c>
      <c r="N107" s="145">
        <f t="shared" si="5"/>
        <v>1.829268292682927</v>
      </c>
    </row>
    <row r="108" spans="1:14" ht="15.75">
      <c r="A108" s="51">
        <v>12</v>
      </c>
      <c r="B108" s="136">
        <v>43440</v>
      </c>
      <c r="C108" s="135" t="s">
        <v>163</v>
      </c>
      <c r="D108" s="51" t="s">
        <v>53</v>
      </c>
      <c r="E108" s="51" t="s">
        <v>151</v>
      </c>
      <c r="F108" s="51">
        <v>730</v>
      </c>
      <c r="G108" s="51">
        <v>746</v>
      </c>
      <c r="H108" s="51">
        <v>720</v>
      </c>
      <c r="I108" s="51">
        <v>710</v>
      </c>
      <c r="J108" s="51">
        <v>700</v>
      </c>
      <c r="K108" s="51">
        <v>746</v>
      </c>
      <c r="L108" s="51">
        <v>500</v>
      </c>
      <c r="M108" s="137">
        <f t="shared" si="4"/>
        <v>-8000</v>
      </c>
      <c r="N108" s="145">
        <f t="shared" si="5"/>
        <v>-2.191780821917808</v>
      </c>
    </row>
    <row r="109" spans="1:14" ht="15.75">
      <c r="A109" s="51">
        <v>13</v>
      </c>
      <c r="B109" s="136">
        <v>43439</v>
      </c>
      <c r="C109" s="135" t="s">
        <v>163</v>
      </c>
      <c r="D109" s="51" t="s">
        <v>21</v>
      </c>
      <c r="E109" s="51" t="s">
        <v>87</v>
      </c>
      <c r="F109" s="51">
        <v>2100</v>
      </c>
      <c r="G109" s="51">
        <v>2066</v>
      </c>
      <c r="H109" s="51">
        <v>2120</v>
      </c>
      <c r="I109" s="51">
        <v>2140</v>
      </c>
      <c r="J109" s="51">
        <v>2160</v>
      </c>
      <c r="K109" s="51">
        <v>2120</v>
      </c>
      <c r="L109" s="51">
        <v>250</v>
      </c>
      <c r="M109" s="137">
        <f t="shared" si="4"/>
        <v>5000</v>
      </c>
      <c r="N109" s="145">
        <f t="shared" si="5"/>
        <v>0.9523809523809523</v>
      </c>
    </row>
    <row r="110" spans="1:14" ht="15.75">
      <c r="A110" s="51">
        <v>14</v>
      </c>
      <c r="B110" s="136">
        <v>43438</v>
      </c>
      <c r="C110" s="135" t="s">
        <v>163</v>
      </c>
      <c r="D110" s="51" t="s">
        <v>21</v>
      </c>
      <c r="E110" s="51" t="s">
        <v>180</v>
      </c>
      <c r="F110" s="51">
        <v>333</v>
      </c>
      <c r="G110" s="51">
        <v>327</v>
      </c>
      <c r="H110" s="51">
        <v>336</v>
      </c>
      <c r="I110" s="51">
        <v>339</v>
      </c>
      <c r="J110" s="51">
        <v>342</v>
      </c>
      <c r="K110" s="51">
        <v>327</v>
      </c>
      <c r="L110" s="51">
        <v>1500</v>
      </c>
      <c r="M110" s="137">
        <f t="shared" si="4"/>
        <v>-9000</v>
      </c>
      <c r="N110" s="145">
        <f t="shared" si="5"/>
        <v>-1.8018018018018018</v>
      </c>
    </row>
    <row r="111" spans="1:14" ht="15.75">
      <c r="A111" s="51">
        <v>15</v>
      </c>
      <c r="B111" s="136">
        <v>43437</v>
      </c>
      <c r="C111" s="135" t="s">
        <v>163</v>
      </c>
      <c r="D111" s="51" t="s">
        <v>21</v>
      </c>
      <c r="E111" s="51" t="s">
        <v>24</v>
      </c>
      <c r="F111" s="51">
        <v>71</v>
      </c>
      <c r="G111" s="51">
        <v>69</v>
      </c>
      <c r="H111" s="51">
        <v>72</v>
      </c>
      <c r="I111" s="51">
        <v>73</v>
      </c>
      <c r="J111" s="51">
        <v>74</v>
      </c>
      <c r="K111" s="51">
        <v>72</v>
      </c>
      <c r="L111" s="51">
        <v>5500</v>
      </c>
      <c r="M111" s="137">
        <f t="shared" si="4"/>
        <v>5500</v>
      </c>
      <c r="N111" s="145">
        <f t="shared" si="5"/>
        <v>1.4084507042253522</v>
      </c>
    </row>
    <row r="112" spans="1:14" ht="15">
      <c r="A112" s="75" t="s">
        <v>25</v>
      </c>
      <c r="B112" s="76"/>
      <c r="C112" s="77"/>
      <c r="D112" s="78"/>
      <c r="E112" s="79"/>
      <c r="F112" s="79"/>
      <c r="G112" s="80"/>
      <c r="H112" s="79"/>
      <c r="I112" s="79"/>
      <c r="J112" s="79"/>
      <c r="K112" s="81"/>
      <c r="N112" s="82"/>
    </row>
    <row r="113" spans="1:11" ht="15" customHeight="1">
      <c r="A113" s="75" t="s">
        <v>26</v>
      </c>
      <c r="B113" s="83"/>
      <c r="C113" s="77"/>
      <c r="D113" s="78"/>
      <c r="E113" s="79"/>
      <c r="F113" s="79"/>
      <c r="G113" s="80"/>
      <c r="H113" s="79"/>
      <c r="I113" s="79"/>
      <c r="J113" s="79"/>
      <c r="K113" s="81"/>
    </row>
    <row r="114" spans="1:13" ht="15" customHeight="1">
      <c r="A114" s="75" t="s">
        <v>26</v>
      </c>
      <c r="B114" s="83"/>
      <c r="C114" s="84"/>
      <c r="D114" s="85"/>
      <c r="E114" s="86"/>
      <c r="F114" s="86"/>
      <c r="G114" s="87"/>
      <c r="H114" s="86"/>
      <c r="I114" s="86"/>
      <c r="J114" s="86"/>
      <c r="L114" s="88"/>
      <c r="M114" s="89"/>
    </row>
    <row r="115" spans="1:13" ht="16.5" thickBot="1">
      <c r="A115" s="84"/>
      <c r="B115" s="83"/>
      <c r="C115" s="86"/>
      <c r="D115" s="86"/>
      <c r="E115" s="86"/>
      <c r="F115" s="90"/>
      <c r="G115" s="91"/>
      <c r="H115" s="92" t="s">
        <v>27</v>
      </c>
      <c r="I115" s="92"/>
      <c r="J115" s="93"/>
      <c r="K115" s="93"/>
      <c r="M115" s="89"/>
    </row>
    <row r="116" spans="1:13" ht="15.75">
      <c r="A116" s="84"/>
      <c r="B116" s="83"/>
      <c r="C116" s="200" t="s">
        <v>28</v>
      </c>
      <c r="D116" s="200"/>
      <c r="E116" s="139">
        <v>15</v>
      </c>
      <c r="F116" s="140">
        <f>F117+F118+F119+F120+F121+F122</f>
        <v>100</v>
      </c>
      <c r="G116" s="86">
        <v>15</v>
      </c>
      <c r="H116" s="94">
        <f>G117/G116%</f>
        <v>73.33333333333334</v>
      </c>
      <c r="I116" s="94"/>
      <c r="J116" s="94"/>
      <c r="K116" s="95"/>
      <c r="M116" s="88"/>
    </row>
    <row r="117" spans="1:11" ht="15.75">
      <c r="A117" s="84"/>
      <c r="B117" s="83"/>
      <c r="C117" s="201" t="s">
        <v>29</v>
      </c>
      <c r="D117" s="201"/>
      <c r="E117" s="141">
        <v>11</v>
      </c>
      <c r="F117" s="142">
        <f>(E117/E116)*100</f>
        <v>73.33333333333333</v>
      </c>
      <c r="G117" s="86">
        <v>11</v>
      </c>
      <c r="H117" s="93"/>
      <c r="I117" s="93"/>
      <c r="J117" s="86"/>
      <c r="K117" s="93"/>
    </row>
    <row r="118" spans="1:11" ht="15.75">
      <c r="A118" s="96"/>
      <c r="B118" s="83"/>
      <c r="C118" s="201" t="s">
        <v>31</v>
      </c>
      <c r="D118" s="201"/>
      <c r="E118" s="141">
        <v>0</v>
      </c>
      <c r="F118" s="142">
        <f>(E118/E116)*100</f>
        <v>0</v>
      </c>
      <c r="G118" s="97"/>
      <c r="H118" s="86"/>
      <c r="I118" s="86"/>
      <c r="K118" s="93"/>
    </row>
    <row r="119" spans="1:13" ht="15.75">
      <c r="A119" s="96"/>
      <c r="B119" s="83"/>
      <c r="C119" s="201" t="s">
        <v>32</v>
      </c>
      <c r="D119" s="201"/>
      <c r="E119" s="141">
        <v>0</v>
      </c>
      <c r="F119" s="142">
        <f>(E119/E116)*100</f>
        <v>0</v>
      </c>
      <c r="G119" s="97"/>
      <c r="H119" s="86"/>
      <c r="I119" s="86"/>
      <c r="M119" s="89"/>
    </row>
    <row r="120" spans="1:13" ht="15.75">
      <c r="A120" s="96"/>
      <c r="B120" s="83"/>
      <c r="C120" s="201" t="s">
        <v>33</v>
      </c>
      <c r="D120" s="201"/>
      <c r="E120" s="141">
        <v>4</v>
      </c>
      <c r="F120" s="142">
        <f>(E120/E116)*100</f>
        <v>26.666666666666668</v>
      </c>
      <c r="G120" s="97"/>
      <c r="H120" s="86" t="s">
        <v>34</v>
      </c>
      <c r="I120" s="86"/>
      <c r="J120" s="93"/>
      <c r="K120" s="93"/>
      <c r="L120" s="88"/>
      <c r="M120" s="86" t="s">
        <v>30</v>
      </c>
    </row>
    <row r="121" spans="1:14" ht="15.75">
      <c r="A121" s="96"/>
      <c r="B121" s="83"/>
      <c r="C121" s="201" t="s">
        <v>35</v>
      </c>
      <c r="D121" s="201"/>
      <c r="E121" s="141">
        <v>0</v>
      </c>
      <c r="F121" s="142">
        <f>(E121/E116)*100</f>
        <v>0</v>
      </c>
      <c r="G121" s="97"/>
      <c r="H121" s="86"/>
      <c r="I121" s="86"/>
      <c r="N121" s="88"/>
    </row>
    <row r="122" spans="1:14" ht="16.5" thickBot="1">
      <c r="A122" s="96"/>
      <c r="B122" s="83"/>
      <c r="C122" s="210" t="s">
        <v>36</v>
      </c>
      <c r="D122" s="210"/>
      <c r="E122" s="143"/>
      <c r="F122" s="144">
        <f>(E122/E116)*100</f>
        <v>0</v>
      </c>
      <c r="G122" s="97"/>
      <c r="H122" s="86"/>
      <c r="I122" s="86"/>
      <c r="L122" s="88"/>
      <c r="N122" s="88"/>
    </row>
    <row r="123" spans="1:12" ht="15.75">
      <c r="A123" s="98" t="s">
        <v>37</v>
      </c>
      <c r="B123" s="76"/>
      <c r="C123" s="77"/>
      <c r="D123" s="77"/>
      <c r="E123" s="79"/>
      <c r="F123" s="79"/>
      <c r="G123" s="80"/>
      <c r="H123" s="99"/>
      <c r="I123" s="99"/>
      <c r="J123" s="99"/>
      <c r="K123" s="86"/>
      <c r="L123" s="93"/>
    </row>
    <row r="124" spans="1:14" ht="15.75">
      <c r="A124" s="78" t="s">
        <v>38</v>
      </c>
      <c r="B124" s="76"/>
      <c r="C124" s="101"/>
      <c r="D124" s="102"/>
      <c r="E124" s="77"/>
      <c r="F124" s="99"/>
      <c r="G124" s="80"/>
      <c r="H124" s="99"/>
      <c r="I124" s="99"/>
      <c r="J124" s="99"/>
      <c r="K124" s="86"/>
      <c r="M124" s="88"/>
      <c r="N124" s="100"/>
    </row>
    <row r="125" spans="1:13" ht="15.75">
      <c r="A125" s="78" t="s">
        <v>39</v>
      </c>
      <c r="B125" s="76"/>
      <c r="C125" s="77"/>
      <c r="D125" s="102"/>
      <c r="E125" s="77"/>
      <c r="F125" s="99"/>
      <c r="G125" s="80"/>
      <c r="H125" s="103"/>
      <c r="I125" s="103"/>
      <c r="J125" s="103"/>
      <c r="K125" s="79"/>
      <c r="M125" s="88"/>
    </row>
    <row r="126" spans="1:12" ht="15.75">
      <c r="A126" s="78" t="s">
        <v>40</v>
      </c>
      <c r="B126" s="101"/>
      <c r="C126" s="77"/>
      <c r="D126" s="102"/>
      <c r="E126" s="77"/>
      <c r="F126" s="99"/>
      <c r="G126" s="104"/>
      <c r="H126" s="103"/>
      <c r="I126" s="103"/>
      <c r="J126" s="103"/>
      <c r="K126" s="79"/>
      <c r="L126" s="88"/>
    </row>
    <row r="127" spans="1:14" ht="16.5" thickBot="1">
      <c r="A127" s="78" t="s">
        <v>41</v>
      </c>
      <c r="B127" s="96"/>
      <c r="C127" s="77"/>
      <c r="D127" s="105"/>
      <c r="E127" s="99"/>
      <c r="F127" s="99"/>
      <c r="G127" s="104"/>
      <c r="H127" s="103"/>
      <c r="I127" s="103"/>
      <c r="J127" s="103"/>
      <c r="K127" s="99"/>
      <c r="L127" s="88"/>
      <c r="M127" s="88"/>
      <c r="N127" s="88"/>
    </row>
    <row r="128" spans="1:14" ht="15.75" thickBot="1">
      <c r="A128" s="206" t="s">
        <v>0</v>
      </c>
      <c r="B128" s="206"/>
      <c r="C128" s="206"/>
      <c r="D128" s="206"/>
      <c r="E128" s="206"/>
      <c r="F128" s="206"/>
      <c r="G128" s="206"/>
      <c r="H128" s="206"/>
      <c r="I128" s="206"/>
      <c r="J128" s="206"/>
      <c r="K128" s="206"/>
      <c r="L128" s="206"/>
      <c r="M128" s="206"/>
      <c r="N128" s="206"/>
    </row>
    <row r="129" spans="1:14" ht="15.75" thickBot="1">
      <c r="A129" s="206"/>
      <c r="B129" s="206"/>
      <c r="C129" s="206"/>
      <c r="D129" s="206"/>
      <c r="E129" s="206"/>
      <c r="F129" s="206"/>
      <c r="G129" s="206"/>
      <c r="H129" s="206"/>
      <c r="I129" s="206"/>
      <c r="J129" s="206"/>
      <c r="K129" s="206"/>
      <c r="L129" s="206"/>
      <c r="M129" s="206"/>
      <c r="N129" s="206"/>
    </row>
    <row r="130" spans="1:14" ht="15">
      <c r="A130" s="206"/>
      <c r="B130" s="206"/>
      <c r="C130" s="206"/>
      <c r="D130" s="206"/>
      <c r="E130" s="206"/>
      <c r="F130" s="206"/>
      <c r="G130" s="206"/>
      <c r="H130" s="206"/>
      <c r="I130" s="206"/>
      <c r="J130" s="206"/>
      <c r="K130" s="206"/>
      <c r="L130" s="206"/>
      <c r="M130" s="206"/>
      <c r="N130" s="206"/>
    </row>
    <row r="131" spans="1:14" ht="15.75">
      <c r="A131" s="207" t="s">
        <v>136</v>
      </c>
      <c r="B131" s="207"/>
      <c r="C131" s="207"/>
      <c r="D131" s="207"/>
      <c r="E131" s="207"/>
      <c r="F131" s="207"/>
      <c r="G131" s="207"/>
      <c r="H131" s="207"/>
      <c r="I131" s="207"/>
      <c r="J131" s="207"/>
      <c r="K131" s="207"/>
      <c r="L131" s="207"/>
      <c r="M131" s="207"/>
      <c r="N131" s="207"/>
    </row>
    <row r="132" spans="1:14" ht="15.75">
      <c r="A132" s="207" t="s">
        <v>137</v>
      </c>
      <c r="B132" s="207"/>
      <c r="C132" s="207"/>
      <c r="D132" s="207"/>
      <c r="E132" s="207"/>
      <c r="F132" s="207"/>
      <c r="G132" s="207"/>
      <c r="H132" s="207"/>
      <c r="I132" s="207"/>
      <c r="J132" s="207"/>
      <c r="K132" s="207"/>
      <c r="L132" s="207"/>
      <c r="M132" s="207"/>
      <c r="N132" s="207"/>
    </row>
    <row r="133" spans="1:14" ht="15.75" customHeight="1" thickBot="1">
      <c r="A133" s="208" t="s">
        <v>3</v>
      </c>
      <c r="B133" s="208"/>
      <c r="C133" s="208"/>
      <c r="D133" s="208"/>
      <c r="E133" s="208"/>
      <c r="F133" s="208"/>
      <c r="G133" s="208"/>
      <c r="H133" s="208"/>
      <c r="I133" s="208"/>
      <c r="J133" s="208"/>
      <c r="K133" s="208"/>
      <c r="L133" s="208"/>
      <c r="M133" s="208"/>
      <c r="N133" s="208"/>
    </row>
    <row r="134" spans="1:14" ht="15.75" customHeight="1">
      <c r="A134" s="209" t="s">
        <v>160</v>
      </c>
      <c r="B134" s="209"/>
      <c r="C134" s="209"/>
      <c r="D134" s="209"/>
      <c r="E134" s="209"/>
      <c r="F134" s="209"/>
      <c r="G134" s="209"/>
      <c r="H134" s="209"/>
      <c r="I134" s="209"/>
      <c r="J134" s="209"/>
      <c r="K134" s="209"/>
      <c r="L134" s="209"/>
      <c r="M134" s="209"/>
      <c r="N134" s="209"/>
    </row>
    <row r="135" spans="1:14" ht="15" customHeight="1">
      <c r="A135" s="209" t="s">
        <v>5</v>
      </c>
      <c r="B135" s="209"/>
      <c r="C135" s="209"/>
      <c r="D135" s="209"/>
      <c r="E135" s="209"/>
      <c r="F135" s="209"/>
      <c r="G135" s="209"/>
      <c r="H135" s="209"/>
      <c r="I135" s="209"/>
      <c r="J135" s="209"/>
      <c r="K135" s="209"/>
      <c r="L135" s="209"/>
      <c r="M135" s="209"/>
      <c r="N135" s="209"/>
    </row>
    <row r="136" spans="1:14" ht="15">
      <c r="A136" s="205" t="s">
        <v>6</v>
      </c>
      <c r="B136" s="199" t="s">
        <v>7</v>
      </c>
      <c r="C136" s="199" t="s">
        <v>8</v>
      </c>
      <c r="D136" s="205" t="s">
        <v>161</v>
      </c>
      <c r="E136" s="205" t="s">
        <v>162</v>
      </c>
      <c r="F136" s="199" t="s">
        <v>11</v>
      </c>
      <c r="G136" s="199" t="s">
        <v>12</v>
      </c>
      <c r="H136" s="202" t="s">
        <v>13</v>
      </c>
      <c r="I136" s="202" t="s">
        <v>14</v>
      </c>
      <c r="J136" s="202" t="s">
        <v>15</v>
      </c>
      <c r="K136" s="203" t="s">
        <v>16</v>
      </c>
      <c r="L136" s="199" t="s">
        <v>17</v>
      </c>
      <c r="M136" s="199" t="s">
        <v>18</v>
      </c>
      <c r="N136" s="199" t="s">
        <v>19</v>
      </c>
    </row>
    <row r="137" spans="1:14" ht="15">
      <c r="A137" s="205"/>
      <c r="B137" s="199"/>
      <c r="C137" s="199"/>
      <c r="D137" s="205"/>
      <c r="E137" s="205"/>
      <c r="F137" s="199"/>
      <c r="G137" s="199"/>
      <c r="H137" s="199"/>
      <c r="I137" s="199"/>
      <c r="J137" s="199"/>
      <c r="K137" s="204"/>
      <c r="L137" s="199"/>
      <c r="M137" s="199"/>
      <c r="N137" s="199"/>
    </row>
    <row r="138" spans="1:14" ht="15.75">
      <c r="A138" s="51">
        <v>1</v>
      </c>
      <c r="B138" s="136">
        <v>43434</v>
      </c>
      <c r="C138" s="135" t="s">
        <v>163</v>
      </c>
      <c r="D138" s="51" t="s">
        <v>21</v>
      </c>
      <c r="E138" s="51" t="s">
        <v>123</v>
      </c>
      <c r="F138" s="51">
        <v>233</v>
      </c>
      <c r="G138" s="51">
        <v>225</v>
      </c>
      <c r="H138" s="51">
        <v>237</v>
      </c>
      <c r="I138" s="51">
        <v>241</v>
      </c>
      <c r="J138" s="51">
        <v>245</v>
      </c>
      <c r="K138" s="51">
        <v>237</v>
      </c>
      <c r="L138" s="51">
        <v>1500</v>
      </c>
      <c r="M138" s="137">
        <f aca="true" t="shared" si="6" ref="M138:M153">IF(D138="BUY",(K138-F138)*(L138),(F138-K138)*(L138))</f>
        <v>6000</v>
      </c>
      <c r="N138" s="145">
        <f aca="true" t="shared" si="7" ref="N138:N153">M138/(L138)/F138%</f>
        <v>1.7167381974248928</v>
      </c>
    </row>
    <row r="139" spans="1:14" ht="15.75">
      <c r="A139" s="51">
        <v>2</v>
      </c>
      <c r="B139" s="136">
        <v>43433</v>
      </c>
      <c r="C139" s="135" t="s">
        <v>163</v>
      </c>
      <c r="D139" s="51" t="s">
        <v>21</v>
      </c>
      <c r="E139" s="51" t="s">
        <v>73</v>
      </c>
      <c r="F139" s="51">
        <v>145</v>
      </c>
      <c r="G139" s="51">
        <v>142</v>
      </c>
      <c r="H139" s="51">
        <v>146.3</v>
      </c>
      <c r="I139" s="51">
        <v>147.6</v>
      </c>
      <c r="J139" s="51">
        <v>149</v>
      </c>
      <c r="K139" s="51">
        <v>146.3</v>
      </c>
      <c r="L139" s="51">
        <v>4500</v>
      </c>
      <c r="M139" s="137">
        <f t="shared" si="6"/>
        <v>5850.000000000051</v>
      </c>
      <c r="N139" s="145">
        <f t="shared" si="7"/>
        <v>0.8965517241379389</v>
      </c>
    </row>
    <row r="140" spans="1:14" ht="15.75">
      <c r="A140" s="51">
        <v>3</v>
      </c>
      <c r="B140" s="136">
        <v>43432</v>
      </c>
      <c r="C140" s="135" t="s">
        <v>163</v>
      </c>
      <c r="D140" s="51" t="s">
        <v>21</v>
      </c>
      <c r="E140" s="51" t="s">
        <v>71</v>
      </c>
      <c r="F140" s="51">
        <v>111</v>
      </c>
      <c r="G140" s="51">
        <v>108</v>
      </c>
      <c r="H140" s="51">
        <v>112.5</v>
      </c>
      <c r="I140" s="51">
        <v>114</v>
      </c>
      <c r="J140" s="51">
        <v>115.5</v>
      </c>
      <c r="K140" s="51">
        <v>108</v>
      </c>
      <c r="L140" s="51">
        <v>4000</v>
      </c>
      <c r="M140" s="137">
        <f t="shared" si="6"/>
        <v>-12000</v>
      </c>
      <c r="N140" s="145">
        <f t="shared" si="7"/>
        <v>-2.7027027027027026</v>
      </c>
    </row>
    <row r="141" spans="1:14" ht="15" customHeight="1">
      <c r="A141" s="51">
        <v>4</v>
      </c>
      <c r="B141" s="136">
        <v>43431</v>
      </c>
      <c r="C141" s="135" t="s">
        <v>163</v>
      </c>
      <c r="D141" s="51" t="s">
        <v>21</v>
      </c>
      <c r="E141" s="51" t="s">
        <v>92</v>
      </c>
      <c r="F141" s="51">
        <v>289.5</v>
      </c>
      <c r="G141" s="51">
        <v>285</v>
      </c>
      <c r="H141" s="51">
        <v>291.5</v>
      </c>
      <c r="I141" s="51">
        <v>293.5</v>
      </c>
      <c r="J141" s="51">
        <v>295.5</v>
      </c>
      <c r="K141" s="51">
        <v>291.5</v>
      </c>
      <c r="L141" s="51">
        <v>3000</v>
      </c>
      <c r="M141" s="137">
        <f t="shared" si="6"/>
        <v>6000</v>
      </c>
      <c r="N141" s="145">
        <f t="shared" si="7"/>
        <v>0.690846286701209</v>
      </c>
    </row>
    <row r="142" spans="1:14" ht="15" customHeight="1">
      <c r="A142" s="51">
        <v>5</v>
      </c>
      <c r="B142" s="136">
        <v>43430</v>
      </c>
      <c r="C142" s="135" t="s">
        <v>163</v>
      </c>
      <c r="D142" s="51" t="s">
        <v>53</v>
      </c>
      <c r="E142" s="51" t="s">
        <v>55</v>
      </c>
      <c r="F142" s="51">
        <v>193</v>
      </c>
      <c r="G142" s="51">
        <v>198</v>
      </c>
      <c r="H142" s="51">
        <v>190</v>
      </c>
      <c r="I142" s="51">
        <v>187</v>
      </c>
      <c r="J142" s="51">
        <v>184</v>
      </c>
      <c r="K142" s="51">
        <v>190.5</v>
      </c>
      <c r="L142" s="51">
        <v>1750</v>
      </c>
      <c r="M142" s="137">
        <f t="shared" si="6"/>
        <v>4375</v>
      </c>
      <c r="N142" s="145">
        <f t="shared" si="7"/>
        <v>1.2953367875647668</v>
      </c>
    </row>
    <row r="143" spans="1:14" ht="15.75">
      <c r="A143" s="51">
        <v>6</v>
      </c>
      <c r="B143" s="136">
        <v>43426</v>
      </c>
      <c r="C143" s="135" t="s">
        <v>163</v>
      </c>
      <c r="D143" s="51" t="s">
        <v>21</v>
      </c>
      <c r="E143" s="51" t="s">
        <v>191</v>
      </c>
      <c r="F143" s="51">
        <v>38</v>
      </c>
      <c r="G143" s="51">
        <v>37</v>
      </c>
      <c r="H143" s="51">
        <v>38.5</v>
      </c>
      <c r="I143" s="51">
        <v>39</v>
      </c>
      <c r="J143" s="51">
        <v>39.5</v>
      </c>
      <c r="K143" s="51">
        <v>39.5</v>
      </c>
      <c r="L143" s="51">
        <v>11000</v>
      </c>
      <c r="M143" s="137">
        <f t="shared" si="6"/>
        <v>16500</v>
      </c>
      <c r="N143" s="145">
        <f t="shared" si="7"/>
        <v>3.9473684210526314</v>
      </c>
    </row>
    <row r="144" spans="1:14" ht="15.75">
      <c r="A144" s="51">
        <v>7</v>
      </c>
      <c r="B144" s="136">
        <v>43425</v>
      </c>
      <c r="C144" s="135" t="s">
        <v>163</v>
      </c>
      <c r="D144" s="51" t="s">
        <v>21</v>
      </c>
      <c r="E144" s="51" t="s">
        <v>71</v>
      </c>
      <c r="F144" s="51">
        <v>110.5</v>
      </c>
      <c r="G144" s="51">
        <v>107.5</v>
      </c>
      <c r="H144" s="51">
        <v>112</v>
      </c>
      <c r="I144" s="51">
        <v>113.5</v>
      </c>
      <c r="J144" s="51">
        <v>115</v>
      </c>
      <c r="K144" s="51">
        <v>107.5</v>
      </c>
      <c r="L144" s="51">
        <v>4000</v>
      </c>
      <c r="M144" s="137">
        <f t="shared" si="6"/>
        <v>-12000</v>
      </c>
      <c r="N144" s="145">
        <f t="shared" si="7"/>
        <v>-2.7149321266968327</v>
      </c>
    </row>
    <row r="145" spans="1:14" ht="15.75">
      <c r="A145" s="51">
        <v>8</v>
      </c>
      <c r="B145" s="136">
        <v>43425</v>
      </c>
      <c r="C145" s="135" t="s">
        <v>163</v>
      </c>
      <c r="D145" s="51" t="s">
        <v>21</v>
      </c>
      <c r="E145" s="51" t="s">
        <v>164</v>
      </c>
      <c r="F145" s="51">
        <v>44</v>
      </c>
      <c r="G145" s="51">
        <v>42.5</v>
      </c>
      <c r="H145" s="51">
        <v>44.7</v>
      </c>
      <c r="I145" s="51">
        <v>45.4</v>
      </c>
      <c r="J145" s="51">
        <v>46</v>
      </c>
      <c r="K145" s="51">
        <v>44.7</v>
      </c>
      <c r="L145" s="51">
        <v>7000</v>
      </c>
      <c r="M145" s="137">
        <f t="shared" si="6"/>
        <v>4900.00000000002</v>
      </c>
      <c r="N145" s="145">
        <f t="shared" si="7"/>
        <v>1.5909090909090973</v>
      </c>
    </row>
    <row r="146" spans="1:14" ht="15.75">
      <c r="A146" s="51">
        <v>9</v>
      </c>
      <c r="B146" s="136">
        <v>43423</v>
      </c>
      <c r="C146" s="135" t="s">
        <v>163</v>
      </c>
      <c r="D146" s="51" t="s">
        <v>21</v>
      </c>
      <c r="E146" s="51" t="s">
        <v>55</v>
      </c>
      <c r="F146" s="51">
        <v>211</v>
      </c>
      <c r="G146" s="51">
        <v>206</v>
      </c>
      <c r="H146" s="51">
        <v>214</v>
      </c>
      <c r="I146" s="51">
        <v>217</v>
      </c>
      <c r="J146" s="51">
        <v>220</v>
      </c>
      <c r="K146" s="51">
        <v>206</v>
      </c>
      <c r="L146" s="51">
        <v>1750</v>
      </c>
      <c r="M146" s="137">
        <f t="shared" si="6"/>
        <v>-8750</v>
      </c>
      <c r="N146" s="145">
        <f t="shared" si="7"/>
        <v>-2.3696682464454977</v>
      </c>
    </row>
    <row r="147" spans="1:14" ht="15.75">
      <c r="A147" s="51">
        <v>10</v>
      </c>
      <c r="B147" s="136">
        <v>43420</v>
      </c>
      <c r="C147" s="135" t="s">
        <v>163</v>
      </c>
      <c r="D147" s="51" t="s">
        <v>21</v>
      </c>
      <c r="E147" s="51" t="s">
        <v>164</v>
      </c>
      <c r="F147" s="51">
        <v>39</v>
      </c>
      <c r="G147" s="51">
        <v>37.5</v>
      </c>
      <c r="H147" s="51">
        <v>39.8</v>
      </c>
      <c r="I147" s="51">
        <v>40.6</v>
      </c>
      <c r="J147" s="51">
        <v>41.4</v>
      </c>
      <c r="K147" s="51">
        <v>41.4</v>
      </c>
      <c r="L147" s="51">
        <v>7000</v>
      </c>
      <c r="M147" s="137">
        <f t="shared" si="6"/>
        <v>16799.99999999999</v>
      </c>
      <c r="N147" s="145">
        <f t="shared" si="7"/>
        <v>6.15384615384615</v>
      </c>
    </row>
    <row r="148" spans="1:14" ht="15.75">
      <c r="A148" s="51">
        <v>11</v>
      </c>
      <c r="B148" s="136">
        <v>43419</v>
      </c>
      <c r="C148" s="135" t="s">
        <v>163</v>
      </c>
      <c r="D148" s="51" t="s">
        <v>21</v>
      </c>
      <c r="E148" s="51" t="s">
        <v>165</v>
      </c>
      <c r="F148" s="51">
        <v>106.5</v>
      </c>
      <c r="G148" s="51">
        <v>105</v>
      </c>
      <c r="H148" s="51">
        <v>107.3</v>
      </c>
      <c r="I148" s="51">
        <v>108</v>
      </c>
      <c r="J148" s="51">
        <v>108.8</v>
      </c>
      <c r="K148" s="51">
        <v>108</v>
      </c>
      <c r="L148" s="51">
        <v>6000</v>
      </c>
      <c r="M148" s="137">
        <f t="shared" si="6"/>
        <v>9000</v>
      </c>
      <c r="N148" s="145">
        <f t="shared" si="7"/>
        <v>1.4084507042253522</v>
      </c>
    </row>
    <row r="149" spans="1:14" ht="15.75">
      <c r="A149" s="51">
        <v>12</v>
      </c>
      <c r="B149" s="136">
        <v>43419</v>
      </c>
      <c r="C149" s="135" t="s">
        <v>163</v>
      </c>
      <c r="D149" s="51" t="s">
        <v>21</v>
      </c>
      <c r="E149" s="51" t="s">
        <v>93</v>
      </c>
      <c r="F149" s="51">
        <v>372</v>
      </c>
      <c r="G149" s="51">
        <v>368</v>
      </c>
      <c r="H149" s="51">
        <v>374</v>
      </c>
      <c r="I149" s="51">
        <v>376</v>
      </c>
      <c r="J149" s="51">
        <v>378</v>
      </c>
      <c r="K149" s="51">
        <v>374</v>
      </c>
      <c r="L149" s="51">
        <v>2750</v>
      </c>
      <c r="M149" s="137">
        <f t="shared" si="6"/>
        <v>5500</v>
      </c>
      <c r="N149" s="145">
        <f t="shared" si="7"/>
        <v>0.5376344086021505</v>
      </c>
    </row>
    <row r="150" spans="1:14" ht="15.75">
      <c r="A150" s="51">
        <v>13</v>
      </c>
      <c r="B150" s="136">
        <v>43417</v>
      </c>
      <c r="C150" s="135" t="s">
        <v>163</v>
      </c>
      <c r="D150" s="51" t="s">
        <v>21</v>
      </c>
      <c r="E150" s="51" t="s">
        <v>166</v>
      </c>
      <c r="F150" s="51">
        <v>1104</v>
      </c>
      <c r="G150" s="51">
        <v>1090</v>
      </c>
      <c r="H150" s="51">
        <v>1112</v>
      </c>
      <c r="I150" s="51">
        <v>1120</v>
      </c>
      <c r="J150" s="51">
        <v>1128</v>
      </c>
      <c r="K150" s="51">
        <v>1112</v>
      </c>
      <c r="L150" s="51">
        <v>1000</v>
      </c>
      <c r="M150" s="137">
        <f t="shared" si="6"/>
        <v>8000</v>
      </c>
      <c r="N150" s="145">
        <f t="shared" si="7"/>
        <v>0.7246376811594204</v>
      </c>
    </row>
    <row r="151" spans="1:14" ht="15.75">
      <c r="A151" s="51">
        <v>14</v>
      </c>
      <c r="B151" s="136">
        <v>43410</v>
      </c>
      <c r="C151" s="135" t="s">
        <v>163</v>
      </c>
      <c r="D151" s="51" t="s">
        <v>21</v>
      </c>
      <c r="E151" s="51" t="s">
        <v>167</v>
      </c>
      <c r="F151" s="51">
        <v>663.5</v>
      </c>
      <c r="G151" s="51">
        <v>655</v>
      </c>
      <c r="H151" s="51">
        <v>668</v>
      </c>
      <c r="I151" s="51">
        <v>672.5</v>
      </c>
      <c r="J151" s="51">
        <v>677</v>
      </c>
      <c r="K151" s="51">
        <v>677</v>
      </c>
      <c r="L151" s="51">
        <v>1000</v>
      </c>
      <c r="M151" s="137">
        <f t="shared" si="6"/>
        <v>13500</v>
      </c>
      <c r="N151" s="145">
        <f t="shared" si="7"/>
        <v>2.0346646571213265</v>
      </c>
    </row>
    <row r="152" spans="1:14" ht="15.75">
      <c r="A152" s="51">
        <v>15</v>
      </c>
      <c r="B152" s="136">
        <v>43405</v>
      </c>
      <c r="C152" s="135" t="s">
        <v>163</v>
      </c>
      <c r="D152" s="51" t="s">
        <v>21</v>
      </c>
      <c r="E152" s="51" t="s">
        <v>71</v>
      </c>
      <c r="F152" s="51">
        <v>121.5</v>
      </c>
      <c r="G152" s="51">
        <v>118.5</v>
      </c>
      <c r="H152" s="51">
        <v>123</v>
      </c>
      <c r="I152" s="51">
        <v>124.5</v>
      </c>
      <c r="J152" s="51">
        <v>126</v>
      </c>
      <c r="K152" s="51">
        <v>123</v>
      </c>
      <c r="L152" s="51">
        <v>4000</v>
      </c>
      <c r="M152" s="137">
        <f t="shared" si="6"/>
        <v>6000</v>
      </c>
      <c r="N152" s="145">
        <f t="shared" si="7"/>
        <v>1.2345679012345678</v>
      </c>
    </row>
    <row r="153" spans="1:14" ht="15.75">
      <c r="A153" s="51">
        <v>16</v>
      </c>
      <c r="B153" s="136">
        <v>43405</v>
      </c>
      <c r="C153" s="135" t="s">
        <v>163</v>
      </c>
      <c r="D153" s="51" t="s">
        <v>21</v>
      </c>
      <c r="E153" s="51" t="s">
        <v>69</v>
      </c>
      <c r="F153" s="51">
        <v>597</v>
      </c>
      <c r="G153" s="51">
        <v>589</v>
      </c>
      <c r="H153" s="51">
        <v>601</v>
      </c>
      <c r="I153" s="51">
        <v>605</v>
      </c>
      <c r="J153" s="51">
        <v>609</v>
      </c>
      <c r="K153" s="51">
        <v>609</v>
      </c>
      <c r="L153" s="51">
        <v>1200</v>
      </c>
      <c r="M153" s="137">
        <f t="shared" si="6"/>
        <v>14400</v>
      </c>
      <c r="N153" s="145">
        <f t="shared" si="7"/>
        <v>2.0100502512562817</v>
      </c>
    </row>
    <row r="154" spans="1:14" ht="15">
      <c r="A154" s="75" t="s">
        <v>25</v>
      </c>
      <c r="B154" s="76"/>
      <c r="C154" s="77"/>
      <c r="D154" s="78"/>
      <c r="E154" s="79"/>
      <c r="F154" s="79"/>
      <c r="G154" s="80"/>
      <c r="H154" s="79"/>
      <c r="I154" s="79"/>
      <c r="J154" s="79"/>
      <c r="K154" s="81"/>
      <c r="N154" s="82"/>
    </row>
    <row r="155" spans="1:11" ht="15.75">
      <c r="A155" s="75" t="s">
        <v>26</v>
      </c>
      <c r="B155" s="83"/>
      <c r="C155" s="77"/>
      <c r="D155" s="78"/>
      <c r="E155" s="79"/>
      <c r="F155" s="79"/>
      <c r="G155" s="80"/>
      <c r="H155" s="79"/>
      <c r="I155" s="79"/>
      <c r="J155" s="79"/>
      <c r="K155" s="81"/>
    </row>
    <row r="156" spans="1:13" ht="15.75">
      <c r="A156" s="75" t="s">
        <v>26</v>
      </c>
      <c r="B156" s="83"/>
      <c r="C156" s="84"/>
      <c r="D156" s="85"/>
      <c r="E156" s="86"/>
      <c r="F156" s="86"/>
      <c r="G156" s="87"/>
      <c r="H156" s="86"/>
      <c r="I156" s="86"/>
      <c r="J156" s="86"/>
      <c r="L156" s="88"/>
      <c r="M156" s="89"/>
    </row>
    <row r="157" spans="1:13" ht="16.5" thickBot="1">
      <c r="A157" s="84"/>
      <c r="B157" s="83"/>
      <c r="C157" s="86"/>
      <c r="D157" s="86"/>
      <c r="E157" s="86"/>
      <c r="F157" s="90"/>
      <c r="G157" s="91"/>
      <c r="H157" s="92" t="s">
        <v>27</v>
      </c>
      <c r="I157" s="92"/>
      <c r="J157" s="93"/>
      <c r="K157" s="93"/>
      <c r="L157" s="88"/>
      <c r="M157" s="89"/>
    </row>
    <row r="158" spans="1:11" ht="15.75">
      <c r="A158" s="84"/>
      <c r="B158" s="83"/>
      <c r="C158" s="200" t="s">
        <v>28</v>
      </c>
      <c r="D158" s="200"/>
      <c r="E158" s="139">
        <v>16</v>
      </c>
      <c r="F158" s="140">
        <f>F159+F160+F161+F162+F163+F164</f>
        <v>100</v>
      </c>
      <c r="G158" s="86">
        <v>16</v>
      </c>
      <c r="H158" s="94">
        <f>G159/G158%</f>
        <v>81.25</v>
      </c>
      <c r="I158" s="94"/>
      <c r="J158" s="94"/>
      <c r="K158" s="95"/>
    </row>
    <row r="159" spans="1:11" ht="15.75">
      <c r="A159" s="84"/>
      <c r="B159" s="83"/>
      <c r="C159" s="201" t="s">
        <v>29</v>
      </c>
      <c r="D159" s="201"/>
      <c r="E159" s="141">
        <v>13</v>
      </c>
      <c r="F159" s="142">
        <f>(E159/E158)*100</f>
        <v>81.25</v>
      </c>
      <c r="G159" s="86">
        <v>13</v>
      </c>
      <c r="H159" s="93"/>
      <c r="I159" s="93"/>
      <c r="J159" s="86"/>
      <c r="K159" s="93"/>
    </row>
    <row r="160" spans="1:13" ht="15.75">
      <c r="A160" s="96"/>
      <c r="B160" s="83"/>
      <c r="C160" s="201" t="s">
        <v>31</v>
      </c>
      <c r="D160" s="201"/>
      <c r="E160" s="141">
        <v>0</v>
      </c>
      <c r="F160" s="142">
        <f>(E160/E158)*100</f>
        <v>0</v>
      </c>
      <c r="G160" s="97"/>
      <c r="H160" s="86"/>
      <c r="I160" s="86"/>
      <c r="K160" s="93"/>
      <c r="M160" s="89"/>
    </row>
    <row r="161" spans="1:9" ht="15.75">
      <c r="A161" s="96"/>
      <c r="B161" s="83"/>
      <c r="C161" s="201" t="s">
        <v>32</v>
      </c>
      <c r="D161" s="201"/>
      <c r="E161" s="141">
        <v>0</v>
      </c>
      <c r="F161" s="142">
        <f>(E161/E158)*100</f>
        <v>0</v>
      </c>
      <c r="G161" s="97"/>
      <c r="H161" s="86"/>
      <c r="I161" s="86"/>
    </row>
    <row r="162" spans="1:13" ht="15.75">
      <c r="A162" s="96"/>
      <c r="B162" s="83"/>
      <c r="C162" s="201" t="s">
        <v>33</v>
      </c>
      <c r="D162" s="201"/>
      <c r="E162" s="141">
        <v>3</v>
      </c>
      <c r="F162" s="142">
        <f>(E162/E158)*100</f>
        <v>18.75</v>
      </c>
      <c r="G162" s="97"/>
      <c r="H162" s="86" t="s">
        <v>34</v>
      </c>
      <c r="I162" s="86"/>
      <c r="J162" s="93"/>
      <c r="K162" s="93"/>
      <c r="L162" s="88"/>
      <c r="M162" s="86" t="s">
        <v>30</v>
      </c>
    </row>
    <row r="163" spans="1:14" ht="15.75">
      <c r="A163" s="96"/>
      <c r="B163" s="83"/>
      <c r="C163" s="201" t="s">
        <v>35</v>
      </c>
      <c r="D163" s="201"/>
      <c r="E163" s="141">
        <v>0</v>
      </c>
      <c r="F163" s="142">
        <f>(E163/E158)*100</f>
        <v>0</v>
      </c>
      <c r="G163" s="97"/>
      <c r="H163" s="86"/>
      <c r="I163" s="86"/>
      <c r="M163" s="88"/>
      <c r="N163" s="88"/>
    </row>
    <row r="164" spans="1:14" ht="16.5" thickBot="1">
      <c r="A164" s="96"/>
      <c r="B164" s="83"/>
      <c r="C164" s="210" t="s">
        <v>36</v>
      </c>
      <c r="D164" s="210"/>
      <c r="E164" s="143"/>
      <c r="F164" s="144">
        <f>(E164/E158)*100</f>
        <v>0</v>
      </c>
      <c r="G164" s="97"/>
      <c r="H164" s="86"/>
      <c r="I164" s="86"/>
      <c r="L164" s="88"/>
      <c r="N164" s="88"/>
    </row>
    <row r="165" spans="1:14" ht="15.75">
      <c r="A165" s="98" t="s">
        <v>37</v>
      </c>
      <c r="B165" s="76"/>
      <c r="C165" s="77"/>
      <c r="D165" s="77"/>
      <c r="E165" s="79"/>
      <c r="F165" s="79"/>
      <c r="G165" s="80"/>
      <c r="H165" s="99"/>
      <c r="I165" s="99"/>
      <c r="J165" s="99"/>
      <c r="K165" s="86"/>
      <c r="L165" s="93"/>
      <c r="N165" s="100"/>
    </row>
    <row r="166" spans="1:13" ht="15.75">
      <c r="A166" s="78" t="s">
        <v>38</v>
      </c>
      <c r="B166" s="76"/>
      <c r="C166" s="101"/>
      <c r="D166" s="102"/>
      <c r="E166" s="77"/>
      <c r="F166" s="99"/>
      <c r="G166" s="80"/>
      <c r="H166" s="99"/>
      <c r="I166" s="99"/>
      <c r="J166" s="99"/>
      <c r="K166" s="86"/>
      <c r="M166" s="88"/>
    </row>
    <row r="167" spans="1:14" ht="15.75">
      <c r="A167" s="78" t="s">
        <v>39</v>
      </c>
      <c r="B167" s="76"/>
      <c r="C167" s="77"/>
      <c r="D167" s="102"/>
      <c r="E167" s="77"/>
      <c r="F167" s="99"/>
      <c r="G167" s="80"/>
      <c r="H167" s="103"/>
      <c r="I167" s="103"/>
      <c r="J167" s="103"/>
      <c r="K167" s="79"/>
      <c r="M167" s="88"/>
      <c r="N167" s="84"/>
    </row>
    <row r="168" spans="1:13" ht="15.75">
      <c r="A168" s="78" t="s">
        <v>40</v>
      </c>
      <c r="B168" s="101"/>
      <c r="C168" s="77"/>
      <c r="D168" s="102"/>
      <c r="E168" s="77"/>
      <c r="F168" s="99"/>
      <c r="G168" s="104"/>
      <c r="H168" s="103"/>
      <c r="I168" s="103"/>
      <c r="J168" s="103"/>
      <c r="K168" s="79"/>
      <c r="L168" s="88"/>
      <c r="M168" s="88"/>
    </row>
    <row r="169" spans="1:14" ht="16.5" thickBot="1">
      <c r="A169" s="78" t="s">
        <v>41</v>
      </c>
      <c r="B169" s="96"/>
      <c r="C169" s="77"/>
      <c r="D169" s="105"/>
      <c r="E169" s="99"/>
      <c r="F169" s="99"/>
      <c r="G169" s="104"/>
      <c r="H169" s="103"/>
      <c r="I169" s="103"/>
      <c r="J169" s="103"/>
      <c r="K169" s="99"/>
      <c r="L169" s="88"/>
      <c r="M169" s="88"/>
      <c r="N169" s="88"/>
    </row>
    <row r="170" spans="1:14" ht="15.75" thickBot="1">
      <c r="A170" s="206" t="s">
        <v>0</v>
      </c>
      <c r="B170" s="206"/>
      <c r="C170" s="206"/>
      <c r="D170" s="206"/>
      <c r="E170" s="206"/>
      <c r="F170" s="206"/>
      <c r="G170" s="206"/>
      <c r="H170" s="206"/>
      <c r="I170" s="206"/>
      <c r="J170" s="206"/>
      <c r="K170" s="206"/>
      <c r="L170" s="206"/>
      <c r="M170" s="206"/>
      <c r="N170" s="206"/>
    </row>
    <row r="171" spans="1:14" ht="15.75" thickBot="1">
      <c r="A171" s="206"/>
      <c r="B171" s="206"/>
      <c r="C171" s="206"/>
      <c r="D171" s="206"/>
      <c r="E171" s="206"/>
      <c r="F171" s="206"/>
      <c r="G171" s="206"/>
      <c r="H171" s="206"/>
      <c r="I171" s="206"/>
      <c r="J171" s="206"/>
      <c r="K171" s="206"/>
      <c r="L171" s="206"/>
      <c r="M171" s="206"/>
      <c r="N171" s="206"/>
    </row>
    <row r="172" spans="1:14" ht="15">
      <c r="A172" s="206"/>
      <c r="B172" s="206"/>
      <c r="C172" s="206"/>
      <c r="D172" s="206"/>
      <c r="E172" s="206"/>
      <c r="F172" s="206"/>
      <c r="G172" s="206"/>
      <c r="H172" s="206"/>
      <c r="I172" s="206"/>
      <c r="J172" s="206"/>
      <c r="K172" s="206"/>
      <c r="L172" s="206"/>
      <c r="M172" s="206"/>
      <c r="N172" s="206"/>
    </row>
    <row r="173" spans="1:14" ht="15.75">
      <c r="A173" s="207" t="s">
        <v>136</v>
      </c>
      <c r="B173" s="207"/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</row>
    <row r="174" spans="1:14" ht="15.75" customHeight="1">
      <c r="A174" s="207" t="s">
        <v>137</v>
      </c>
      <c r="B174" s="207"/>
      <c r="C174" s="207"/>
      <c r="D174" s="207"/>
      <c r="E174" s="207"/>
      <c r="F174" s="207"/>
      <c r="G174" s="207"/>
      <c r="H174" s="207"/>
      <c r="I174" s="207"/>
      <c r="J174" s="207"/>
      <c r="K174" s="207"/>
      <c r="L174" s="207"/>
      <c r="M174" s="207"/>
      <c r="N174" s="207"/>
    </row>
    <row r="175" spans="1:14" ht="15.75" customHeight="1" thickBot="1">
      <c r="A175" s="208" t="s">
        <v>3</v>
      </c>
      <c r="B175" s="208"/>
      <c r="C175" s="208"/>
      <c r="D175" s="208"/>
      <c r="E175" s="208"/>
      <c r="F175" s="208"/>
      <c r="G175" s="208"/>
      <c r="H175" s="208"/>
      <c r="I175" s="208"/>
      <c r="J175" s="208"/>
      <c r="K175" s="208"/>
      <c r="L175" s="208"/>
      <c r="M175" s="208"/>
      <c r="N175" s="208"/>
    </row>
    <row r="176" spans="1:14" ht="15" customHeight="1">
      <c r="A176" s="209" t="s">
        <v>168</v>
      </c>
      <c r="B176" s="209"/>
      <c r="C176" s="209"/>
      <c r="D176" s="209"/>
      <c r="E176" s="209"/>
      <c r="F176" s="209"/>
      <c r="G176" s="209"/>
      <c r="H176" s="209"/>
      <c r="I176" s="209"/>
      <c r="J176" s="209"/>
      <c r="K176" s="209"/>
      <c r="L176" s="209"/>
      <c r="M176" s="209"/>
      <c r="N176" s="209"/>
    </row>
    <row r="177" spans="1:14" ht="15.75">
      <c r="A177" s="209" t="s">
        <v>5</v>
      </c>
      <c r="B177" s="209"/>
      <c r="C177" s="209"/>
      <c r="D177" s="209"/>
      <c r="E177" s="209"/>
      <c r="F177" s="209"/>
      <c r="G177" s="209"/>
      <c r="H177" s="209"/>
      <c r="I177" s="209"/>
      <c r="J177" s="209"/>
      <c r="K177" s="209"/>
      <c r="L177" s="209"/>
      <c r="M177" s="209"/>
      <c r="N177" s="209"/>
    </row>
    <row r="178" spans="1:14" ht="15">
      <c r="A178" s="205" t="s">
        <v>6</v>
      </c>
      <c r="B178" s="199" t="s">
        <v>7</v>
      </c>
      <c r="C178" s="199" t="s">
        <v>8</v>
      </c>
      <c r="D178" s="205" t="s">
        <v>161</v>
      </c>
      <c r="E178" s="205" t="s">
        <v>162</v>
      </c>
      <c r="F178" s="199" t="s">
        <v>11</v>
      </c>
      <c r="G178" s="199" t="s">
        <v>12</v>
      </c>
      <c r="H178" s="202" t="s">
        <v>13</v>
      </c>
      <c r="I178" s="202" t="s">
        <v>14</v>
      </c>
      <c r="J178" s="202" t="s">
        <v>15</v>
      </c>
      <c r="K178" s="203" t="s">
        <v>16</v>
      </c>
      <c r="L178" s="199" t="s">
        <v>17</v>
      </c>
      <c r="M178" s="199" t="s">
        <v>18</v>
      </c>
      <c r="N178" s="199" t="s">
        <v>19</v>
      </c>
    </row>
    <row r="179" spans="1:14" ht="15">
      <c r="A179" s="205"/>
      <c r="B179" s="199"/>
      <c r="C179" s="199"/>
      <c r="D179" s="205"/>
      <c r="E179" s="205"/>
      <c r="F179" s="199"/>
      <c r="G179" s="199"/>
      <c r="H179" s="199"/>
      <c r="I179" s="199"/>
      <c r="J179" s="199"/>
      <c r="K179" s="204"/>
      <c r="L179" s="199"/>
      <c r="M179" s="199"/>
      <c r="N179" s="199"/>
    </row>
    <row r="180" spans="1:14" ht="15.75">
      <c r="A180" s="51">
        <v>1</v>
      </c>
      <c r="B180" s="136">
        <v>43404</v>
      </c>
      <c r="C180" s="135" t="s">
        <v>163</v>
      </c>
      <c r="D180" s="51" t="s">
        <v>21</v>
      </c>
      <c r="E180" s="51" t="s">
        <v>146</v>
      </c>
      <c r="F180" s="51">
        <v>1040</v>
      </c>
      <c r="G180" s="51">
        <v>1025</v>
      </c>
      <c r="H180" s="51">
        <v>1048</v>
      </c>
      <c r="I180" s="51">
        <v>1056</v>
      </c>
      <c r="J180" s="51">
        <v>1064</v>
      </c>
      <c r="K180" s="51">
        <v>1048</v>
      </c>
      <c r="L180" s="51">
        <v>700</v>
      </c>
      <c r="M180" s="137">
        <f aca="true" t="shared" si="8" ref="M180:M194">IF(D180="BUY",(K180-F180)*(L180),(F180-K180)*(L180))</f>
        <v>5600</v>
      </c>
      <c r="N180" s="145">
        <f aca="true" t="shared" si="9" ref="N180:N194">M180/(L180)/F180%</f>
        <v>0.7692307692307692</v>
      </c>
    </row>
    <row r="181" spans="1:14" ht="15.75">
      <c r="A181" s="51">
        <v>2</v>
      </c>
      <c r="B181" s="136">
        <v>43403</v>
      </c>
      <c r="C181" s="135" t="s">
        <v>163</v>
      </c>
      <c r="D181" s="51" t="s">
        <v>21</v>
      </c>
      <c r="E181" s="51" t="s">
        <v>92</v>
      </c>
      <c r="F181" s="51">
        <v>277.5</v>
      </c>
      <c r="G181" s="51">
        <v>274</v>
      </c>
      <c r="H181" s="51">
        <v>279.5</v>
      </c>
      <c r="I181" s="51">
        <v>281.5</v>
      </c>
      <c r="J181" s="51">
        <v>283.5</v>
      </c>
      <c r="K181" s="51">
        <v>279.5</v>
      </c>
      <c r="L181" s="51">
        <v>3000</v>
      </c>
      <c r="M181" s="137">
        <f t="shared" si="8"/>
        <v>6000</v>
      </c>
      <c r="N181" s="145">
        <f t="shared" si="9"/>
        <v>0.7207207207207208</v>
      </c>
    </row>
    <row r="182" spans="1:14" ht="15" customHeight="1">
      <c r="A182" s="51">
        <v>3</v>
      </c>
      <c r="B182" s="136">
        <v>43402</v>
      </c>
      <c r="C182" s="135" t="s">
        <v>163</v>
      </c>
      <c r="D182" s="51" t="s">
        <v>21</v>
      </c>
      <c r="E182" s="51" t="s">
        <v>24</v>
      </c>
      <c r="F182" s="51">
        <v>68.5</v>
      </c>
      <c r="G182" s="51">
        <v>66.5</v>
      </c>
      <c r="H182" s="51">
        <v>69.5</v>
      </c>
      <c r="I182" s="51">
        <v>70.5</v>
      </c>
      <c r="J182" s="51">
        <v>71.5</v>
      </c>
      <c r="K182" s="51">
        <v>71.5</v>
      </c>
      <c r="L182" s="51">
        <v>5500</v>
      </c>
      <c r="M182" s="137">
        <f t="shared" si="8"/>
        <v>16500</v>
      </c>
      <c r="N182" s="145">
        <f t="shared" si="9"/>
        <v>4.37956204379562</v>
      </c>
    </row>
    <row r="183" spans="1:14" ht="15" customHeight="1">
      <c r="A183" s="51">
        <v>4</v>
      </c>
      <c r="B183" s="136">
        <v>43398</v>
      </c>
      <c r="C183" s="135" t="s">
        <v>163</v>
      </c>
      <c r="D183" s="51" t="s">
        <v>21</v>
      </c>
      <c r="E183" s="51" t="s">
        <v>121</v>
      </c>
      <c r="F183" s="51">
        <v>2350</v>
      </c>
      <c r="G183" s="51">
        <v>2315</v>
      </c>
      <c r="H183" s="51">
        <v>2370</v>
      </c>
      <c r="I183" s="51">
        <v>2390</v>
      </c>
      <c r="J183" s="51">
        <v>2410</v>
      </c>
      <c r="K183" s="51">
        <v>2370</v>
      </c>
      <c r="L183" s="51">
        <v>250</v>
      </c>
      <c r="M183" s="137">
        <f t="shared" si="8"/>
        <v>5000</v>
      </c>
      <c r="N183" s="145">
        <f t="shared" si="9"/>
        <v>0.851063829787234</v>
      </c>
    </row>
    <row r="184" spans="1:14" ht="15.75">
      <c r="A184" s="51">
        <v>5</v>
      </c>
      <c r="B184" s="136">
        <v>43398</v>
      </c>
      <c r="C184" s="135" t="s">
        <v>163</v>
      </c>
      <c r="D184" s="51" t="s">
        <v>21</v>
      </c>
      <c r="E184" s="51" t="s">
        <v>121</v>
      </c>
      <c r="F184" s="51">
        <v>2338</v>
      </c>
      <c r="G184" s="51">
        <v>2318</v>
      </c>
      <c r="H184" s="51">
        <v>2348</v>
      </c>
      <c r="I184" s="51">
        <v>2358</v>
      </c>
      <c r="J184" s="51">
        <v>2368</v>
      </c>
      <c r="K184" s="51">
        <v>2348</v>
      </c>
      <c r="L184" s="51">
        <v>500</v>
      </c>
      <c r="M184" s="137">
        <f t="shared" si="8"/>
        <v>5000</v>
      </c>
      <c r="N184" s="145">
        <f t="shared" si="9"/>
        <v>0.42771599657827203</v>
      </c>
    </row>
    <row r="185" spans="1:14" ht="15.75">
      <c r="A185" s="51">
        <v>6</v>
      </c>
      <c r="B185" s="136">
        <v>43397</v>
      </c>
      <c r="C185" s="135" t="s">
        <v>163</v>
      </c>
      <c r="D185" s="51" t="s">
        <v>21</v>
      </c>
      <c r="E185" s="51" t="s">
        <v>132</v>
      </c>
      <c r="F185" s="51">
        <v>81.7</v>
      </c>
      <c r="G185" s="51">
        <v>79.9</v>
      </c>
      <c r="H185" s="51">
        <v>82.7</v>
      </c>
      <c r="I185" s="51">
        <v>83.7</v>
      </c>
      <c r="J185" s="51">
        <v>84.7</v>
      </c>
      <c r="K185" s="51">
        <v>82.7</v>
      </c>
      <c r="L185" s="51">
        <v>5500</v>
      </c>
      <c r="M185" s="137">
        <f t="shared" si="8"/>
        <v>5500</v>
      </c>
      <c r="N185" s="145">
        <f t="shared" si="9"/>
        <v>1.2239902080783354</v>
      </c>
    </row>
    <row r="186" spans="1:14" ht="15.75">
      <c r="A186" s="51">
        <v>7</v>
      </c>
      <c r="B186" s="136">
        <v>43396</v>
      </c>
      <c r="C186" s="135" t="s">
        <v>163</v>
      </c>
      <c r="D186" s="51" t="s">
        <v>53</v>
      </c>
      <c r="E186" s="51" t="s">
        <v>75</v>
      </c>
      <c r="F186" s="51">
        <v>83.5</v>
      </c>
      <c r="G186" s="51">
        <v>86.5</v>
      </c>
      <c r="H186" s="51">
        <v>82</v>
      </c>
      <c r="I186" s="51">
        <v>80.5</v>
      </c>
      <c r="J186" s="51">
        <v>79</v>
      </c>
      <c r="K186" s="51">
        <v>80.5</v>
      </c>
      <c r="L186" s="51">
        <v>3500</v>
      </c>
      <c r="M186" s="137">
        <f t="shared" si="8"/>
        <v>10500</v>
      </c>
      <c r="N186" s="145">
        <f t="shared" si="9"/>
        <v>3.5928143712574854</v>
      </c>
    </row>
    <row r="187" spans="1:14" ht="15.75">
      <c r="A187" s="51">
        <v>8</v>
      </c>
      <c r="B187" s="136">
        <v>43392</v>
      </c>
      <c r="C187" s="135" t="s">
        <v>163</v>
      </c>
      <c r="D187" s="51" t="s">
        <v>21</v>
      </c>
      <c r="E187" s="51" t="s">
        <v>63</v>
      </c>
      <c r="F187" s="51">
        <v>1250</v>
      </c>
      <c r="G187" s="51">
        <v>1232</v>
      </c>
      <c r="H187" s="51">
        <v>1260</v>
      </c>
      <c r="I187" s="51">
        <v>1270</v>
      </c>
      <c r="J187" s="51">
        <v>1280</v>
      </c>
      <c r="K187" s="51">
        <v>1270</v>
      </c>
      <c r="L187" s="51">
        <v>500</v>
      </c>
      <c r="M187" s="137">
        <f t="shared" si="8"/>
        <v>10000</v>
      </c>
      <c r="N187" s="145">
        <f t="shared" si="9"/>
        <v>1.6</v>
      </c>
    </row>
    <row r="188" spans="1:14" ht="15.75">
      <c r="A188" s="51">
        <v>9</v>
      </c>
      <c r="B188" s="136">
        <v>43392</v>
      </c>
      <c r="C188" s="135" t="s">
        <v>163</v>
      </c>
      <c r="D188" s="51" t="s">
        <v>53</v>
      </c>
      <c r="E188" s="51" t="s">
        <v>44</v>
      </c>
      <c r="F188" s="51">
        <v>634</v>
      </c>
      <c r="G188" s="51">
        <v>644</v>
      </c>
      <c r="H188" s="51">
        <v>629</v>
      </c>
      <c r="I188" s="51">
        <v>624</v>
      </c>
      <c r="J188" s="51">
        <v>629</v>
      </c>
      <c r="K188" s="51">
        <v>624</v>
      </c>
      <c r="L188" s="51">
        <v>1000</v>
      </c>
      <c r="M188" s="137">
        <f t="shared" si="8"/>
        <v>10000</v>
      </c>
      <c r="N188" s="145">
        <f t="shared" si="9"/>
        <v>1.5772870662460567</v>
      </c>
    </row>
    <row r="189" spans="1:14" ht="15.75">
      <c r="A189" s="51">
        <v>10</v>
      </c>
      <c r="B189" s="136">
        <v>43390</v>
      </c>
      <c r="C189" s="135" t="s">
        <v>163</v>
      </c>
      <c r="D189" s="51" t="s">
        <v>21</v>
      </c>
      <c r="E189" s="51" t="s">
        <v>169</v>
      </c>
      <c r="F189" s="51">
        <v>163</v>
      </c>
      <c r="G189" s="51">
        <v>160</v>
      </c>
      <c r="H189" s="51">
        <v>164.5</v>
      </c>
      <c r="I189" s="51">
        <v>166</v>
      </c>
      <c r="J189" s="51">
        <v>167.5</v>
      </c>
      <c r="K189" s="51">
        <v>160</v>
      </c>
      <c r="L189" s="51">
        <v>4000</v>
      </c>
      <c r="M189" s="137">
        <f t="shared" si="8"/>
        <v>-12000</v>
      </c>
      <c r="N189" s="145">
        <f t="shared" si="9"/>
        <v>-1.8404907975460123</v>
      </c>
    </row>
    <row r="190" spans="1:14" ht="15.75">
      <c r="A190" s="51">
        <v>11</v>
      </c>
      <c r="B190" s="136">
        <v>43389</v>
      </c>
      <c r="C190" s="135" t="s">
        <v>163</v>
      </c>
      <c r="D190" s="51" t="s">
        <v>21</v>
      </c>
      <c r="E190" s="51" t="s">
        <v>132</v>
      </c>
      <c r="F190" s="51">
        <v>79</v>
      </c>
      <c r="G190" s="51">
        <v>77</v>
      </c>
      <c r="H190" s="51">
        <v>80</v>
      </c>
      <c r="I190" s="51">
        <v>81</v>
      </c>
      <c r="J190" s="51">
        <v>82</v>
      </c>
      <c r="K190" s="51">
        <v>82</v>
      </c>
      <c r="L190" s="51">
        <v>5500</v>
      </c>
      <c r="M190" s="137">
        <f t="shared" si="8"/>
        <v>16500</v>
      </c>
      <c r="N190" s="145">
        <f t="shared" si="9"/>
        <v>3.7974683544303796</v>
      </c>
    </row>
    <row r="191" spans="1:14" ht="15.75">
      <c r="A191" s="51">
        <v>12</v>
      </c>
      <c r="B191" s="136">
        <v>43388</v>
      </c>
      <c r="C191" s="135" t="s">
        <v>163</v>
      </c>
      <c r="D191" s="51" t="s">
        <v>21</v>
      </c>
      <c r="E191" s="51" t="s">
        <v>87</v>
      </c>
      <c r="F191" s="51">
        <v>2000</v>
      </c>
      <c r="G191" s="51">
        <v>1983</v>
      </c>
      <c r="H191" s="51">
        <v>2010</v>
      </c>
      <c r="I191" s="51">
        <v>2020</v>
      </c>
      <c r="J191" s="51">
        <v>2030</v>
      </c>
      <c r="K191" s="51">
        <v>2010</v>
      </c>
      <c r="L191" s="51">
        <v>500</v>
      </c>
      <c r="M191" s="137">
        <f t="shared" si="8"/>
        <v>5000</v>
      </c>
      <c r="N191" s="145">
        <f t="shared" si="9"/>
        <v>0.5</v>
      </c>
    </row>
    <row r="192" spans="1:14" ht="15.75">
      <c r="A192" s="51">
        <v>13</v>
      </c>
      <c r="B192" s="136">
        <v>43383</v>
      </c>
      <c r="C192" s="135" t="s">
        <v>163</v>
      </c>
      <c r="D192" s="51" t="s">
        <v>21</v>
      </c>
      <c r="E192" s="51" t="s">
        <v>170</v>
      </c>
      <c r="F192" s="51">
        <v>1168</v>
      </c>
      <c r="G192" s="51">
        <v>1154</v>
      </c>
      <c r="H192" s="51">
        <v>1176</v>
      </c>
      <c r="I192" s="51">
        <v>1184</v>
      </c>
      <c r="J192" s="51">
        <v>1192</v>
      </c>
      <c r="K192" s="51">
        <v>1192</v>
      </c>
      <c r="L192" s="51">
        <v>750</v>
      </c>
      <c r="M192" s="137">
        <f t="shared" si="8"/>
        <v>18000</v>
      </c>
      <c r="N192" s="145">
        <f t="shared" si="9"/>
        <v>2.0547945205479454</v>
      </c>
    </row>
    <row r="193" spans="1:14" ht="15.75">
      <c r="A193" s="51">
        <v>14</v>
      </c>
      <c r="B193" s="136">
        <v>43382</v>
      </c>
      <c r="C193" s="135" t="s">
        <v>163</v>
      </c>
      <c r="D193" s="51" t="s">
        <v>53</v>
      </c>
      <c r="E193" s="51" t="s">
        <v>171</v>
      </c>
      <c r="F193" s="51">
        <v>95</v>
      </c>
      <c r="G193" s="51">
        <v>98</v>
      </c>
      <c r="H193" s="51">
        <v>93.5</v>
      </c>
      <c r="I193" s="51">
        <v>92</v>
      </c>
      <c r="J193" s="51">
        <v>90.5</v>
      </c>
      <c r="K193" s="51">
        <v>93.5</v>
      </c>
      <c r="L193" s="51">
        <v>4000</v>
      </c>
      <c r="M193" s="137">
        <f t="shared" si="8"/>
        <v>6000</v>
      </c>
      <c r="N193" s="145">
        <f t="shared" si="9"/>
        <v>1.5789473684210527</v>
      </c>
    </row>
    <row r="194" spans="1:14" ht="15.75">
      <c r="A194" s="51">
        <v>15</v>
      </c>
      <c r="B194" s="136">
        <v>43376</v>
      </c>
      <c r="C194" s="135" t="s">
        <v>163</v>
      </c>
      <c r="D194" s="51" t="s">
        <v>21</v>
      </c>
      <c r="E194" s="51" t="s">
        <v>172</v>
      </c>
      <c r="F194" s="51">
        <v>937</v>
      </c>
      <c r="G194" s="51">
        <v>919</v>
      </c>
      <c r="H194" s="51">
        <v>947</v>
      </c>
      <c r="I194" s="51">
        <v>957</v>
      </c>
      <c r="J194" s="51">
        <v>967</v>
      </c>
      <c r="K194" s="51">
        <v>967</v>
      </c>
      <c r="L194" s="51">
        <v>500</v>
      </c>
      <c r="M194" s="137">
        <f t="shared" si="8"/>
        <v>15000</v>
      </c>
      <c r="N194" s="145">
        <f t="shared" si="9"/>
        <v>3.2017075773746</v>
      </c>
    </row>
    <row r="195" spans="1:14" ht="15">
      <c r="A195" s="75" t="s">
        <v>25</v>
      </c>
      <c r="B195" s="76"/>
      <c r="C195" s="77"/>
      <c r="D195" s="78"/>
      <c r="E195" s="79"/>
      <c r="F195" s="79"/>
      <c r="G195" s="80"/>
      <c r="H195" s="79"/>
      <c r="I195" s="79"/>
      <c r="J195" s="79"/>
      <c r="K195" s="81"/>
      <c r="N195" s="82"/>
    </row>
    <row r="196" spans="1:11" ht="15.75">
      <c r="A196" s="75" t="s">
        <v>26</v>
      </c>
      <c r="B196" s="83"/>
      <c r="C196" s="77"/>
      <c r="D196" s="78"/>
      <c r="E196" s="79"/>
      <c r="F196" s="79"/>
      <c r="G196" s="80"/>
      <c r="H196" s="79"/>
      <c r="I196" s="79"/>
      <c r="J196" s="79"/>
      <c r="K196" s="81"/>
    </row>
    <row r="197" spans="1:13" ht="15.75">
      <c r="A197" s="75" t="s">
        <v>26</v>
      </c>
      <c r="B197" s="83"/>
      <c r="C197" s="84"/>
      <c r="D197" s="85"/>
      <c r="E197" s="86"/>
      <c r="F197" s="86"/>
      <c r="G197" s="87"/>
      <c r="H197" s="86"/>
      <c r="I197" s="86"/>
      <c r="J197" s="86"/>
      <c r="L197" s="88"/>
      <c r="M197" s="89"/>
    </row>
    <row r="198" spans="1:13" ht="16.5" thickBot="1">
      <c r="A198" s="84"/>
      <c r="B198" s="83"/>
      <c r="C198" s="86"/>
      <c r="D198" s="86"/>
      <c r="E198" s="86"/>
      <c r="F198" s="90"/>
      <c r="G198" s="91"/>
      <c r="H198" s="92" t="s">
        <v>27</v>
      </c>
      <c r="I198" s="92"/>
      <c r="J198" s="93"/>
      <c r="K198" s="93"/>
      <c r="L198" s="88"/>
      <c r="M198" s="89"/>
    </row>
    <row r="199" spans="1:11" ht="15.75">
      <c r="A199" s="84"/>
      <c r="B199" s="83"/>
      <c r="C199" s="200" t="s">
        <v>28</v>
      </c>
      <c r="D199" s="200"/>
      <c r="E199" s="139">
        <v>15</v>
      </c>
      <c r="F199" s="140">
        <f>F200+F201+F202+F203+F204+F205</f>
        <v>100</v>
      </c>
      <c r="G199" s="86">
        <v>15</v>
      </c>
      <c r="H199" s="94">
        <f>G200/G199%</f>
        <v>93.33333333333334</v>
      </c>
      <c r="I199" s="94"/>
      <c r="J199" s="94"/>
      <c r="K199" s="95"/>
    </row>
    <row r="200" spans="1:13" ht="15.75">
      <c r="A200" s="84"/>
      <c r="B200" s="83"/>
      <c r="C200" s="201" t="s">
        <v>29</v>
      </c>
      <c r="D200" s="201"/>
      <c r="E200" s="141">
        <v>14</v>
      </c>
      <c r="F200" s="142">
        <f>(E200/E199)*100</f>
        <v>93.33333333333333</v>
      </c>
      <c r="G200" s="86">
        <v>14</v>
      </c>
      <c r="H200" s="93"/>
      <c r="I200" s="93"/>
      <c r="J200" s="86"/>
      <c r="K200" s="93"/>
      <c r="M200" s="89"/>
    </row>
    <row r="201" spans="1:11" ht="15.75">
      <c r="A201" s="96"/>
      <c r="B201" s="83"/>
      <c r="C201" s="201" t="s">
        <v>31</v>
      </c>
      <c r="D201" s="201"/>
      <c r="E201" s="141">
        <v>0</v>
      </c>
      <c r="F201" s="142">
        <f>(E201/E199)*100</f>
        <v>0</v>
      </c>
      <c r="G201" s="97"/>
      <c r="H201" s="86"/>
      <c r="I201" s="86"/>
      <c r="K201" s="93"/>
    </row>
    <row r="202" spans="1:9" ht="15.75">
      <c r="A202" s="96"/>
      <c r="B202" s="83"/>
      <c r="C202" s="201" t="s">
        <v>32</v>
      </c>
      <c r="D202" s="201"/>
      <c r="E202" s="141">
        <v>0</v>
      </c>
      <c r="F202" s="142">
        <f>(E202/E199)*100</f>
        <v>0</v>
      </c>
      <c r="G202" s="97"/>
      <c r="H202" s="86"/>
      <c r="I202" s="86"/>
    </row>
    <row r="203" spans="1:13" ht="15.75">
      <c r="A203" s="96"/>
      <c r="B203" s="83"/>
      <c r="C203" s="201" t="s">
        <v>33</v>
      </c>
      <c r="D203" s="201"/>
      <c r="E203" s="141">
        <v>1</v>
      </c>
      <c r="F203" s="142">
        <f>(E203/E199)*100</f>
        <v>6.666666666666667</v>
      </c>
      <c r="G203" s="97"/>
      <c r="H203" s="86" t="s">
        <v>34</v>
      </c>
      <c r="I203" s="86"/>
      <c r="J203" s="93"/>
      <c r="K203" s="93"/>
      <c r="L203" s="88"/>
      <c r="M203" s="86" t="s">
        <v>30</v>
      </c>
    </row>
    <row r="204" spans="1:14" ht="15.75">
      <c r="A204" s="96"/>
      <c r="B204" s="83"/>
      <c r="C204" s="201" t="s">
        <v>35</v>
      </c>
      <c r="D204" s="201"/>
      <c r="E204" s="141">
        <v>0</v>
      </c>
      <c r="F204" s="142">
        <f>(E204/E199)*100</f>
        <v>0</v>
      </c>
      <c r="G204" s="97"/>
      <c r="H204" s="86"/>
      <c r="I204" s="86"/>
      <c r="M204" s="88"/>
      <c r="N204" s="88"/>
    </row>
    <row r="205" spans="1:14" ht="16.5" thickBot="1">
      <c r="A205" s="96"/>
      <c r="B205" s="83"/>
      <c r="C205" s="210" t="s">
        <v>36</v>
      </c>
      <c r="D205" s="210"/>
      <c r="E205" s="143"/>
      <c r="F205" s="144">
        <f>(E205/E199)*100</f>
        <v>0</v>
      </c>
      <c r="G205" s="97"/>
      <c r="H205" s="86"/>
      <c r="I205" s="86"/>
      <c r="L205" s="88"/>
      <c r="N205" s="88"/>
    </row>
    <row r="206" spans="1:14" ht="15.75">
      <c r="A206" s="98" t="s">
        <v>37</v>
      </c>
      <c r="B206" s="76"/>
      <c r="C206" s="77"/>
      <c r="D206" s="77"/>
      <c r="E206" s="79"/>
      <c r="F206" s="79"/>
      <c r="G206" s="80"/>
      <c r="H206" s="99"/>
      <c r="I206" s="99"/>
      <c r="J206" s="99"/>
      <c r="K206" s="86"/>
      <c r="L206" s="93"/>
      <c r="M206" s="88"/>
      <c r="N206" s="100"/>
    </row>
    <row r="207" spans="1:13" ht="15.75">
      <c r="A207" s="78" t="s">
        <v>38</v>
      </c>
      <c r="B207" s="76"/>
      <c r="C207" s="101"/>
      <c r="D207" s="102"/>
      <c r="E207" s="77"/>
      <c r="F207" s="99"/>
      <c r="G207" s="80"/>
      <c r="H207" s="99"/>
      <c r="I207" s="99"/>
      <c r="J207" s="99"/>
      <c r="K207" s="86"/>
      <c r="M207" s="93"/>
    </row>
    <row r="208" spans="1:14" ht="15.75">
      <c r="A208" s="78" t="s">
        <v>39</v>
      </c>
      <c r="B208" s="76"/>
      <c r="C208" s="77"/>
      <c r="D208" s="102"/>
      <c r="E208" s="77"/>
      <c r="F208" s="99"/>
      <c r="G208" s="80"/>
      <c r="H208" s="103"/>
      <c r="I208" s="103"/>
      <c r="J208" s="103"/>
      <c r="K208" s="79"/>
      <c r="M208" s="88"/>
      <c r="N208" s="84"/>
    </row>
    <row r="209" spans="1:13" ht="15.75">
      <c r="A209" s="78" t="s">
        <v>40</v>
      </c>
      <c r="B209" s="101"/>
      <c r="C209" s="77"/>
      <c r="D209" s="102"/>
      <c r="E209" s="77"/>
      <c r="F209" s="99"/>
      <c r="G209" s="104"/>
      <c r="H209" s="103"/>
      <c r="I209" s="103"/>
      <c r="J209" s="103"/>
      <c r="K209" s="79"/>
      <c r="L209" s="88"/>
      <c r="M209" s="88"/>
    </row>
    <row r="210" spans="1:14" ht="16.5" thickBot="1">
      <c r="A210" s="78" t="s">
        <v>41</v>
      </c>
      <c r="B210" s="96"/>
      <c r="C210" s="77"/>
      <c r="D210" s="105"/>
      <c r="E210" s="99"/>
      <c r="F210" s="99"/>
      <c r="G210" s="104"/>
      <c r="H210" s="103"/>
      <c r="I210" s="103"/>
      <c r="J210" s="103"/>
      <c r="K210" s="99"/>
      <c r="L210" s="88"/>
      <c r="M210" s="88"/>
      <c r="N210" s="88"/>
    </row>
    <row r="211" spans="1:14" ht="15.75" thickBot="1">
      <c r="A211" s="206" t="s">
        <v>0</v>
      </c>
      <c r="B211" s="206"/>
      <c r="C211" s="206"/>
      <c r="D211" s="206"/>
      <c r="E211" s="206"/>
      <c r="F211" s="206"/>
      <c r="G211" s="206"/>
      <c r="H211" s="206"/>
      <c r="I211" s="206"/>
      <c r="J211" s="206"/>
      <c r="K211" s="206"/>
      <c r="L211" s="206"/>
      <c r="M211" s="206"/>
      <c r="N211" s="206"/>
    </row>
    <row r="212" spans="1:14" ht="15.75" thickBot="1">
      <c r="A212" s="206"/>
      <c r="B212" s="206"/>
      <c r="C212" s="206"/>
      <c r="D212" s="206"/>
      <c r="E212" s="206"/>
      <c r="F212" s="206"/>
      <c r="G212" s="206"/>
      <c r="H212" s="206"/>
      <c r="I212" s="206"/>
      <c r="J212" s="206"/>
      <c r="K212" s="206"/>
      <c r="L212" s="206"/>
      <c r="M212" s="206"/>
      <c r="N212" s="206"/>
    </row>
    <row r="213" spans="1:14" ht="15">
      <c r="A213" s="206"/>
      <c r="B213" s="206"/>
      <c r="C213" s="206"/>
      <c r="D213" s="206"/>
      <c r="E213" s="206"/>
      <c r="F213" s="206"/>
      <c r="G213" s="206"/>
      <c r="H213" s="206"/>
      <c r="I213" s="206"/>
      <c r="J213" s="206"/>
      <c r="K213" s="206"/>
      <c r="L213" s="206"/>
      <c r="M213" s="206"/>
      <c r="N213" s="206"/>
    </row>
    <row r="214" spans="1:14" ht="15.75">
      <c r="A214" s="207" t="s">
        <v>136</v>
      </c>
      <c r="B214" s="207"/>
      <c r="C214" s="207"/>
      <c r="D214" s="207"/>
      <c r="E214" s="207"/>
      <c r="F214" s="207"/>
      <c r="G214" s="207"/>
      <c r="H214" s="207"/>
      <c r="I214" s="207"/>
      <c r="J214" s="207"/>
      <c r="K214" s="207"/>
      <c r="L214" s="207"/>
      <c r="M214" s="207"/>
      <c r="N214" s="207"/>
    </row>
    <row r="215" spans="1:14" ht="15.75">
      <c r="A215" s="207" t="s">
        <v>137</v>
      </c>
      <c r="B215" s="207"/>
      <c r="C215" s="207"/>
      <c r="D215" s="207"/>
      <c r="E215" s="207"/>
      <c r="F215" s="207"/>
      <c r="G215" s="207"/>
      <c r="H215" s="207"/>
      <c r="I215" s="207"/>
      <c r="J215" s="207"/>
      <c r="K215" s="207"/>
      <c r="L215" s="207"/>
      <c r="M215" s="207"/>
      <c r="N215" s="207"/>
    </row>
    <row r="216" spans="1:14" ht="16.5" thickBot="1">
      <c r="A216" s="208" t="s">
        <v>3</v>
      </c>
      <c r="B216" s="208"/>
      <c r="C216" s="208"/>
      <c r="D216" s="208"/>
      <c r="E216" s="208"/>
      <c r="F216" s="208"/>
      <c r="G216" s="208"/>
      <c r="H216" s="208"/>
      <c r="I216" s="208"/>
      <c r="J216" s="208"/>
      <c r="K216" s="208"/>
      <c r="L216" s="208"/>
      <c r="M216" s="208"/>
      <c r="N216" s="208"/>
    </row>
    <row r="217" spans="1:14" ht="15.75">
      <c r="A217" s="209" t="s">
        <v>173</v>
      </c>
      <c r="B217" s="209"/>
      <c r="C217" s="209"/>
      <c r="D217" s="209"/>
      <c r="E217" s="209"/>
      <c r="F217" s="209"/>
      <c r="G217" s="209"/>
      <c r="H217" s="209"/>
      <c r="I217" s="209"/>
      <c r="J217" s="209"/>
      <c r="K217" s="209"/>
      <c r="L217" s="209"/>
      <c r="M217" s="209"/>
      <c r="N217" s="209"/>
    </row>
    <row r="218" spans="1:14" ht="15.75">
      <c r="A218" s="209" t="s">
        <v>5</v>
      </c>
      <c r="B218" s="209"/>
      <c r="C218" s="209"/>
      <c r="D218" s="209"/>
      <c r="E218" s="209"/>
      <c r="F218" s="209"/>
      <c r="G218" s="209"/>
      <c r="H218" s="209"/>
      <c r="I218" s="209"/>
      <c r="J218" s="209"/>
      <c r="K218" s="209"/>
      <c r="L218" s="209"/>
      <c r="M218" s="209"/>
      <c r="N218" s="209"/>
    </row>
    <row r="219" spans="1:14" ht="15">
      <c r="A219" s="205" t="s">
        <v>6</v>
      </c>
      <c r="B219" s="199" t="s">
        <v>7</v>
      </c>
      <c r="C219" s="199" t="s">
        <v>8</v>
      </c>
      <c r="D219" s="205" t="s">
        <v>161</v>
      </c>
      <c r="E219" s="205" t="s">
        <v>162</v>
      </c>
      <c r="F219" s="199" t="s">
        <v>11</v>
      </c>
      <c r="G219" s="199" t="s">
        <v>12</v>
      </c>
      <c r="H219" s="202" t="s">
        <v>13</v>
      </c>
      <c r="I219" s="202" t="s">
        <v>14</v>
      </c>
      <c r="J219" s="202" t="s">
        <v>15</v>
      </c>
      <c r="K219" s="203" t="s">
        <v>16</v>
      </c>
      <c r="L219" s="199" t="s">
        <v>17</v>
      </c>
      <c r="M219" s="199" t="s">
        <v>18</v>
      </c>
      <c r="N219" s="199" t="s">
        <v>19</v>
      </c>
    </row>
    <row r="220" spans="1:14" ht="15">
      <c r="A220" s="205"/>
      <c r="B220" s="199"/>
      <c r="C220" s="199"/>
      <c r="D220" s="205"/>
      <c r="E220" s="205"/>
      <c r="F220" s="199"/>
      <c r="G220" s="199"/>
      <c r="H220" s="199"/>
      <c r="I220" s="199"/>
      <c r="J220" s="199"/>
      <c r="K220" s="204"/>
      <c r="L220" s="199"/>
      <c r="M220" s="199"/>
      <c r="N220" s="199"/>
    </row>
    <row r="221" spans="1:14" ht="15.75">
      <c r="A221" s="51">
        <v>1</v>
      </c>
      <c r="B221" s="136">
        <v>43371</v>
      </c>
      <c r="C221" s="135" t="s">
        <v>163</v>
      </c>
      <c r="D221" s="51" t="s">
        <v>21</v>
      </c>
      <c r="E221" s="51" t="s">
        <v>69</v>
      </c>
      <c r="F221" s="51">
        <v>612</v>
      </c>
      <c r="G221" s="51">
        <v>603</v>
      </c>
      <c r="H221" s="51">
        <v>618</v>
      </c>
      <c r="I221" s="51">
        <v>624</v>
      </c>
      <c r="J221" s="51">
        <v>630</v>
      </c>
      <c r="K221" s="51">
        <v>618</v>
      </c>
      <c r="L221" s="51">
        <v>1200</v>
      </c>
      <c r="M221" s="137">
        <f aca="true" t="shared" si="10" ref="M221:M227">IF(D221="BUY",(K221-F221)*(L221),(F221-K221)*(L221))</f>
        <v>7200</v>
      </c>
      <c r="N221" s="145">
        <f aca="true" t="shared" si="11" ref="N221:N227">M221/(L221)/F221%</f>
        <v>0.9803921568627451</v>
      </c>
    </row>
    <row r="222" spans="1:14" ht="15.75">
      <c r="A222" s="51">
        <v>2</v>
      </c>
      <c r="B222" s="136">
        <v>43370</v>
      </c>
      <c r="C222" s="135" t="s">
        <v>163</v>
      </c>
      <c r="D222" s="51" t="s">
        <v>53</v>
      </c>
      <c r="E222" s="51" t="s">
        <v>52</v>
      </c>
      <c r="F222" s="51">
        <v>208</v>
      </c>
      <c r="G222" s="51">
        <v>214</v>
      </c>
      <c r="H222" s="51">
        <v>205</v>
      </c>
      <c r="I222" s="51">
        <v>202</v>
      </c>
      <c r="J222" s="51">
        <v>199</v>
      </c>
      <c r="K222" s="51">
        <v>199</v>
      </c>
      <c r="L222" s="51">
        <v>1750</v>
      </c>
      <c r="M222" s="137">
        <f t="shared" si="10"/>
        <v>15750</v>
      </c>
      <c r="N222" s="145">
        <f t="shared" si="11"/>
        <v>4.326923076923077</v>
      </c>
    </row>
    <row r="223" spans="1:14" ht="15.75">
      <c r="A223" s="51">
        <v>3</v>
      </c>
      <c r="B223" s="136">
        <v>43361</v>
      </c>
      <c r="C223" s="135" t="s">
        <v>163</v>
      </c>
      <c r="D223" s="51" t="s">
        <v>53</v>
      </c>
      <c r="E223" s="51" t="s">
        <v>123</v>
      </c>
      <c r="F223" s="51">
        <v>358</v>
      </c>
      <c r="G223" s="51">
        <v>364</v>
      </c>
      <c r="H223" s="51">
        <v>355</v>
      </c>
      <c r="I223" s="51">
        <v>352</v>
      </c>
      <c r="J223" s="51">
        <v>349</v>
      </c>
      <c r="K223" s="51">
        <v>355</v>
      </c>
      <c r="L223" s="51">
        <v>1500</v>
      </c>
      <c r="M223" s="137">
        <f t="shared" si="10"/>
        <v>4500</v>
      </c>
      <c r="N223" s="145">
        <f t="shared" si="11"/>
        <v>0.8379888268156425</v>
      </c>
    </row>
    <row r="224" spans="1:14" ht="15.75">
      <c r="A224" s="51">
        <v>4</v>
      </c>
      <c r="B224" s="136">
        <v>43357</v>
      </c>
      <c r="C224" s="135" t="s">
        <v>163</v>
      </c>
      <c r="D224" s="51" t="s">
        <v>21</v>
      </c>
      <c r="E224" s="51" t="s">
        <v>87</v>
      </c>
      <c r="F224" s="51">
        <v>2037</v>
      </c>
      <c r="G224" s="51">
        <v>2019</v>
      </c>
      <c r="H224" s="51">
        <v>2047</v>
      </c>
      <c r="I224" s="51">
        <v>2057</v>
      </c>
      <c r="J224" s="51">
        <v>2067</v>
      </c>
      <c r="K224" s="51">
        <v>2019</v>
      </c>
      <c r="L224" s="51">
        <v>500</v>
      </c>
      <c r="M224" s="137">
        <f t="shared" si="10"/>
        <v>-9000</v>
      </c>
      <c r="N224" s="145">
        <f t="shared" si="11"/>
        <v>-0.8836524300441826</v>
      </c>
    </row>
    <row r="225" spans="1:14" ht="15.75">
      <c r="A225" s="51">
        <v>5</v>
      </c>
      <c r="B225" s="136">
        <v>43350</v>
      </c>
      <c r="C225" s="135" t="s">
        <v>163</v>
      </c>
      <c r="D225" s="51" t="s">
        <v>21</v>
      </c>
      <c r="E225" s="51" t="s">
        <v>174</v>
      </c>
      <c r="F225" s="51">
        <v>394</v>
      </c>
      <c r="G225" s="51">
        <v>389</v>
      </c>
      <c r="H225" s="51">
        <v>396.5</v>
      </c>
      <c r="I225" s="51">
        <v>399</v>
      </c>
      <c r="J225" s="51">
        <v>402.5</v>
      </c>
      <c r="K225" s="51">
        <v>399</v>
      </c>
      <c r="L225" s="51">
        <v>2000</v>
      </c>
      <c r="M225" s="137">
        <f t="shared" si="10"/>
        <v>10000</v>
      </c>
      <c r="N225" s="145">
        <f t="shared" si="11"/>
        <v>1.2690355329949239</v>
      </c>
    </row>
    <row r="226" spans="1:14" ht="15.75">
      <c r="A226" s="51">
        <v>6</v>
      </c>
      <c r="B226" s="136">
        <v>43349</v>
      </c>
      <c r="C226" s="135" t="s">
        <v>163</v>
      </c>
      <c r="D226" s="51" t="s">
        <v>21</v>
      </c>
      <c r="E226" s="51" t="s">
        <v>89</v>
      </c>
      <c r="F226" s="51">
        <v>655</v>
      </c>
      <c r="G226" s="51">
        <v>644</v>
      </c>
      <c r="H226" s="51">
        <v>661</v>
      </c>
      <c r="I226" s="51">
        <v>667</v>
      </c>
      <c r="J226" s="51">
        <v>673</v>
      </c>
      <c r="K226" s="51">
        <v>661</v>
      </c>
      <c r="L226" s="51">
        <v>900</v>
      </c>
      <c r="M226" s="137">
        <f t="shared" si="10"/>
        <v>5400</v>
      </c>
      <c r="N226" s="145">
        <f t="shared" si="11"/>
        <v>0.916030534351145</v>
      </c>
    </row>
    <row r="227" spans="1:14" ht="15.75">
      <c r="A227" s="51">
        <v>7</v>
      </c>
      <c r="B227" s="136">
        <v>43348</v>
      </c>
      <c r="C227" s="135" t="s">
        <v>163</v>
      </c>
      <c r="D227" s="51" t="s">
        <v>21</v>
      </c>
      <c r="E227" s="51" t="s">
        <v>63</v>
      </c>
      <c r="F227" s="51">
        <v>1438</v>
      </c>
      <c r="G227" s="51">
        <v>1422</v>
      </c>
      <c r="H227" s="51">
        <v>1448</v>
      </c>
      <c r="I227" s="51">
        <v>1458</v>
      </c>
      <c r="J227" s="51">
        <v>1468</v>
      </c>
      <c r="K227" s="51">
        <v>1448</v>
      </c>
      <c r="L227" s="51">
        <v>500</v>
      </c>
      <c r="M227" s="137">
        <f t="shared" si="10"/>
        <v>5000</v>
      </c>
      <c r="N227" s="145">
        <f t="shared" si="11"/>
        <v>0.6954102920723226</v>
      </c>
    </row>
    <row r="228" spans="1:14" ht="15">
      <c r="A228" s="75" t="s">
        <v>25</v>
      </c>
      <c r="B228" s="76"/>
      <c r="C228" s="77"/>
      <c r="D228" s="78"/>
      <c r="E228" s="79"/>
      <c r="F228" s="79"/>
      <c r="G228" s="80"/>
      <c r="H228" s="79"/>
      <c r="I228" s="79"/>
      <c r="J228" s="79"/>
      <c r="K228" s="81"/>
      <c r="N228" s="82"/>
    </row>
    <row r="229" spans="1:11" ht="15.75">
      <c r="A229" s="75" t="s">
        <v>26</v>
      </c>
      <c r="B229" s="83"/>
      <c r="C229" s="77"/>
      <c r="D229" s="78"/>
      <c r="E229" s="79"/>
      <c r="F229" s="79"/>
      <c r="G229" s="80"/>
      <c r="H229" s="79"/>
      <c r="I229" s="79"/>
      <c r="J229" s="79"/>
      <c r="K229" s="81"/>
    </row>
    <row r="230" spans="1:13" ht="15.75">
      <c r="A230" s="75" t="s">
        <v>26</v>
      </c>
      <c r="B230" s="83"/>
      <c r="C230" s="84"/>
      <c r="D230" s="85"/>
      <c r="E230" s="86"/>
      <c r="F230" s="86"/>
      <c r="G230" s="87"/>
      <c r="H230" s="86"/>
      <c r="I230" s="86"/>
      <c r="J230" s="86"/>
      <c r="L230" s="88"/>
      <c r="M230" s="89"/>
    </row>
    <row r="231" spans="1:13" ht="16.5" thickBot="1">
      <c r="A231" s="84"/>
      <c r="B231" s="83"/>
      <c r="C231" s="86"/>
      <c r="D231" s="86"/>
      <c r="E231" s="86"/>
      <c r="F231" s="90"/>
      <c r="G231" s="91"/>
      <c r="H231" s="92" t="s">
        <v>27</v>
      </c>
      <c r="I231" s="92"/>
      <c r="J231" s="93"/>
      <c r="K231" s="93"/>
      <c r="L231" s="88"/>
      <c r="M231" s="89"/>
    </row>
    <row r="232" spans="1:11" ht="15.75">
      <c r="A232" s="84"/>
      <c r="B232" s="83"/>
      <c r="C232" s="200" t="s">
        <v>28</v>
      </c>
      <c r="D232" s="200"/>
      <c r="E232" s="139">
        <v>7</v>
      </c>
      <c r="F232" s="140">
        <f>F233+F234+F235+F236+F237+F238</f>
        <v>100</v>
      </c>
      <c r="G232" s="86">
        <v>7</v>
      </c>
      <c r="H232" s="94">
        <f>G233/G232%</f>
        <v>85.71428571428571</v>
      </c>
      <c r="I232" s="94"/>
      <c r="J232" s="94"/>
      <c r="K232" s="95"/>
    </row>
    <row r="233" spans="1:14" ht="15.75">
      <c r="A233" s="84"/>
      <c r="B233" s="83"/>
      <c r="C233" s="201" t="s">
        <v>29</v>
      </c>
      <c r="D233" s="201"/>
      <c r="E233" s="141">
        <v>6</v>
      </c>
      <c r="F233" s="142">
        <f>(E233/E232)*100</f>
        <v>85.71428571428571</v>
      </c>
      <c r="G233" s="86">
        <v>6</v>
      </c>
      <c r="H233" s="93"/>
      <c r="I233" s="93"/>
      <c r="J233" s="86"/>
      <c r="K233" s="93"/>
      <c r="M233" s="89"/>
      <c r="N233" s="89"/>
    </row>
    <row r="234" spans="1:11" ht="15.75">
      <c r="A234" s="96"/>
      <c r="B234" s="83"/>
      <c r="C234" s="201" t="s">
        <v>31</v>
      </c>
      <c r="D234" s="201"/>
      <c r="E234" s="141">
        <v>0</v>
      </c>
      <c r="F234" s="142">
        <f>(E234/E232)*100</f>
        <v>0</v>
      </c>
      <c r="G234" s="97"/>
      <c r="H234" s="86"/>
      <c r="I234" s="86"/>
      <c r="K234" s="93"/>
    </row>
    <row r="235" spans="1:12" ht="15.75">
      <c r="A235" s="96"/>
      <c r="B235" s="83"/>
      <c r="C235" s="201" t="s">
        <v>32</v>
      </c>
      <c r="D235" s="201"/>
      <c r="E235" s="141">
        <v>0</v>
      </c>
      <c r="F235" s="142">
        <f>(E235/E232)*100</f>
        <v>0</v>
      </c>
      <c r="G235" s="97"/>
      <c r="H235" s="86"/>
      <c r="I235" s="86"/>
      <c r="L235" s="88"/>
    </row>
    <row r="236" spans="1:13" ht="15.75">
      <c r="A236" s="96"/>
      <c r="B236" s="83"/>
      <c r="C236" s="201" t="s">
        <v>33</v>
      </c>
      <c r="D236" s="201"/>
      <c r="E236" s="141">
        <v>1</v>
      </c>
      <c r="F236" s="142">
        <f>(E236/E232)*100</f>
        <v>14.285714285714285</v>
      </c>
      <c r="G236" s="97"/>
      <c r="H236" s="86" t="s">
        <v>34</v>
      </c>
      <c r="I236" s="86"/>
      <c r="J236" s="93"/>
      <c r="K236" s="93"/>
      <c r="L236" s="89"/>
      <c r="M236" s="86" t="s">
        <v>30</v>
      </c>
    </row>
    <row r="237" spans="1:14" ht="15.75">
      <c r="A237" s="96"/>
      <c r="B237" s="83"/>
      <c r="C237" s="201" t="s">
        <v>35</v>
      </c>
      <c r="D237" s="201"/>
      <c r="E237" s="141">
        <v>0</v>
      </c>
      <c r="F237" s="142">
        <f>(E237/E232)*100</f>
        <v>0</v>
      </c>
      <c r="G237" s="97"/>
      <c r="H237" s="86"/>
      <c r="I237" s="86"/>
      <c r="M237" s="88"/>
      <c r="N237" s="88"/>
    </row>
    <row r="238" spans="1:14" ht="16.5" thickBot="1">
      <c r="A238" s="96"/>
      <c r="B238" s="83"/>
      <c r="C238" s="210" t="s">
        <v>36</v>
      </c>
      <c r="D238" s="210"/>
      <c r="E238" s="143"/>
      <c r="F238" s="144">
        <f>(E238/E232)*100</f>
        <v>0</v>
      </c>
      <c r="G238" s="97"/>
      <c r="H238" s="86"/>
      <c r="I238" s="86"/>
      <c r="L238" s="88"/>
      <c r="N238" s="88"/>
    </row>
    <row r="239" spans="1:14" ht="15.75">
      <c r="A239" s="98" t="s">
        <v>37</v>
      </c>
      <c r="B239" s="76"/>
      <c r="C239" s="77"/>
      <c r="D239" s="77"/>
      <c r="E239" s="79"/>
      <c r="F239" s="79"/>
      <c r="G239" s="80"/>
      <c r="H239" s="99"/>
      <c r="I239" s="99"/>
      <c r="J239" s="99"/>
      <c r="K239" s="86"/>
      <c r="L239" s="93"/>
      <c r="M239" s="88"/>
      <c r="N239" s="100"/>
    </row>
    <row r="240" spans="1:14" ht="15.75">
      <c r="A240" s="78" t="s">
        <v>38</v>
      </c>
      <c r="B240" s="76"/>
      <c r="C240" s="101"/>
      <c r="D240" s="102"/>
      <c r="E240" s="77"/>
      <c r="F240" s="99"/>
      <c r="G240" s="80"/>
      <c r="H240" s="99"/>
      <c r="I240" s="99"/>
      <c r="J240" s="99"/>
      <c r="K240" s="86"/>
      <c r="M240" s="93"/>
      <c r="N240" s="84"/>
    </row>
    <row r="241" spans="1:13" ht="15.75">
      <c r="A241" s="78" t="s">
        <v>39</v>
      </c>
      <c r="B241" s="76"/>
      <c r="C241" s="77"/>
      <c r="D241" s="102"/>
      <c r="E241" s="77"/>
      <c r="F241" s="99"/>
      <c r="G241" s="80"/>
      <c r="H241" s="103"/>
      <c r="I241" s="103"/>
      <c r="J241" s="103"/>
      <c r="K241" s="79"/>
      <c r="M241" s="88"/>
    </row>
    <row r="242" spans="1:14" ht="15.75">
      <c r="A242" s="78" t="s">
        <v>40</v>
      </c>
      <c r="B242" s="101"/>
      <c r="C242" s="77"/>
      <c r="D242" s="102"/>
      <c r="E242" s="77"/>
      <c r="F242" s="99"/>
      <c r="G242" s="104"/>
      <c r="H242" s="103"/>
      <c r="I242" s="103"/>
      <c r="J242" s="103"/>
      <c r="K242" s="79"/>
      <c r="L242" s="88"/>
      <c r="M242" s="88"/>
      <c r="N242" s="88"/>
    </row>
    <row r="243" spans="1:14" ht="15.75">
      <c r="A243" s="78" t="s">
        <v>41</v>
      </c>
      <c r="B243" s="96"/>
      <c r="C243" s="77"/>
      <c r="D243" s="105"/>
      <c r="E243" s="99"/>
      <c r="F243" s="99"/>
      <c r="G243" s="104"/>
      <c r="H243" s="103"/>
      <c r="I243" s="103"/>
      <c r="J243" s="103"/>
      <c r="K243" s="99"/>
      <c r="L243" s="88"/>
      <c r="M243" s="88"/>
      <c r="N243" s="88"/>
    </row>
  </sheetData>
  <sheetProtection/>
  <mergeCells count="162">
    <mergeCell ref="C233:D233"/>
    <mergeCell ref="C234:D234"/>
    <mergeCell ref="C235:D235"/>
    <mergeCell ref="C236:D236"/>
    <mergeCell ref="C237:D237"/>
    <mergeCell ref="C238:D238"/>
    <mergeCell ref="J219:J220"/>
    <mergeCell ref="K219:K220"/>
    <mergeCell ref="L219:L220"/>
    <mergeCell ref="M219:M220"/>
    <mergeCell ref="N219:N220"/>
    <mergeCell ref="C232:D232"/>
    <mergeCell ref="A218:N218"/>
    <mergeCell ref="A219:A220"/>
    <mergeCell ref="B219:B220"/>
    <mergeCell ref="C219:C220"/>
    <mergeCell ref="D219:D220"/>
    <mergeCell ref="E219:E220"/>
    <mergeCell ref="F219:F220"/>
    <mergeCell ref="G219:G220"/>
    <mergeCell ref="H219:H220"/>
    <mergeCell ref="I219:I220"/>
    <mergeCell ref="C205:D205"/>
    <mergeCell ref="A211:N213"/>
    <mergeCell ref="A214:N214"/>
    <mergeCell ref="A215:N215"/>
    <mergeCell ref="A216:N216"/>
    <mergeCell ref="A217:N217"/>
    <mergeCell ref="L178:L179"/>
    <mergeCell ref="M178:M179"/>
    <mergeCell ref="N178:N179"/>
    <mergeCell ref="C202:D202"/>
    <mergeCell ref="C203:D203"/>
    <mergeCell ref="C204:D204"/>
    <mergeCell ref="F178:F179"/>
    <mergeCell ref="G178:G179"/>
    <mergeCell ref="H178:H179"/>
    <mergeCell ref="I178:I179"/>
    <mergeCell ref="J178:J179"/>
    <mergeCell ref="K178:K179"/>
    <mergeCell ref="A170:N172"/>
    <mergeCell ref="A173:N173"/>
    <mergeCell ref="A174:N174"/>
    <mergeCell ref="A175:N175"/>
    <mergeCell ref="A176:N176"/>
    <mergeCell ref="A178:A179"/>
    <mergeCell ref="B178:B179"/>
    <mergeCell ref="C178:C179"/>
    <mergeCell ref="M136:M137"/>
    <mergeCell ref="N136:N137"/>
    <mergeCell ref="C158:D158"/>
    <mergeCell ref="C159:D159"/>
    <mergeCell ref="C160:D160"/>
    <mergeCell ref="C161:D161"/>
    <mergeCell ref="G136:G137"/>
    <mergeCell ref="H136:H137"/>
    <mergeCell ref="C136:C137"/>
    <mergeCell ref="D136:D137"/>
    <mergeCell ref="E136:E137"/>
    <mergeCell ref="F136:F137"/>
    <mergeCell ref="D178:D179"/>
    <mergeCell ref="E178:E179"/>
    <mergeCell ref="A132:N132"/>
    <mergeCell ref="A133:N133"/>
    <mergeCell ref="A134:N134"/>
    <mergeCell ref="A135:N135"/>
    <mergeCell ref="I136:I137"/>
    <mergeCell ref="J136:J137"/>
    <mergeCell ref="K136:K137"/>
    <mergeCell ref="L136:L137"/>
    <mergeCell ref="A136:A137"/>
    <mergeCell ref="B136:B137"/>
    <mergeCell ref="N95:N96"/>
    <mergeCell ref="C116:D116"/>
    <mergeCell ref="C117:D117"/>
    <mergeCell ref="C118:D118"/>
    <mergeCell ref="C119:D119"/>
    <mergeCell ref="C120:D120"/>
    <mergeCell ref="H95:H96"/>
    <mergeCell ref="I95:I96"/>
    <mergeCell ref="J95:J96"/>
    <mergeCell ref="K95:K96"/>
    <mergeCell ref="L95:L96"/>
    <mergeCell ref="M95:M96"/>
    <mergeCell ref="B95:B96"/>
    <mergeCell ref="C95:C96"/>
    <mergeCell ref="D95:D96"/>
    <mergeCell ref="E95:E96"/>
    <mergeCell ref="F95:F96"/>
    <mergeCell ref="G95:G96"/>
    <mergeCell ref="A87:N89"/>
    <mergeCell ref="A90:N90"/>
    <mergeCell ref="A91:N91"/>
    <mergeCell ref="A92:N92"/>
    <mergeCell ref="A93:N93"/>
    <mergeCell ref="A94:N94"/>
    <mergeCell ref="C75:D75"/>
    <mergeCell ref="C76:D76"/>
    <mergeCell ref="C77:D77"/>
    <mergeCell ref="C78:D78"/>
    <mergeCell ref="G50:G51"/>
    <mergeCell ref="H50:H51"/>
    <mergeCell ref="A50:A51"/>
    <mergeCell ref="B50:B51"/>
    <mergeCell ref="C50:C51"/>
    <mergeCell ref="D50:D51"/>
    <mergeCell ref="M50:M51"/>
    <mergeCell ref="N50:N51"/>
    <mergeCell ref="I50:I51"/>
    <mergeCell ref="J50:J51"/>
    <mergeCell ref="E50:E51"/>
    <mergeCell ref="F50:F51"/>
    <mergeCell ref="C35:D35"/>
    <mergeCell ref="C36:D36"/>
    <mergeCell ref="A42:N44"/>
    <mergeCell ref="A45:N45"/>
    <mergeCell ref="K50:K51"/>
    <mergeCell ref="L50:L51"/>
    <mergeCell ref="A46:N46"/>
    <mergeCell ref="A47:N47"/>
    <mergeCell ref="C32:D32"/>
    <mergeCell ref="C33:D33"/>
    <mergeCell ref="C34:D34"/>
    <mergeCell ref="C121:D121"/>
    <mergeCell ref="A95:A96"/>
    <mergeCell ref="C80:D80"/>
    <mergeCell ref="C81:D81"/>
    <mergeCell ref="C79:D79"/>
    <mergeCell ref="A48:N48"/>
    <mergeCell ref="A49:N49"/>
    <mergeCell ref="C201:D201"/>
    <mergeCell ref="C199:D199"/>
    <mergeCell ref="C200:D200"/>
    <mergeCell ref="C122:D122"/>
    <mergeCell ref="C163:D163"/>
    <mergeCell ref="C164:D164"/>
    <mergeCell ref="A177:N177"/>
    <mergeCell ref="C162:D162"/>
    <mergeCell ref="A128:N130"/>
    <mergeCell ref="A131:N131"/>
    <mergeCell ref="A2:N4"/>
    <mergeCell ref="A5:N5"/>
    <mergeCell ref="A6:N6"/>
    <mergeCell ref="A7:N7"/>
    <mergeCell ref="A8:N8"/>
    <mergeCell ref="A9:N9"/>
    <mergeCell ref="A10:A11"/>
    <mergeCell ref="B10:B11"/>
    <mergeCell ref="C10:C11"/>
    <mergeCell ref="D10:D11"/>
    <mergeCell ref="E10:E11"/>
    <mergeCell ref="F10:F11"/>
    <mergeCell ref="M10:M11"/>
    <mergeCell ref="N10:N11"/>
    <mergeCell ref="C30:D30"/>
    <mergeCell ref="C31:D31"/>
    <mergeCell ref="G10:G11"/>
    <mergeCell ref="H10:H11"/>
    <mergeCell ref="I10:I11"/>
    <mergeCell ref="J10:J11"/>
    <mergeCell ref="K10:K11"/>
    <mergeCell ref="L10:L11"/>
  </mergeCells>
  <conditionalFormatting sqref="N221:N228 N180:N195 N138:N158 N97:N126 N52:N91 N12:N41">
    <cfRule type="cellIs" priority="21" dxfId="10" operator="lessThan">
      <formula>0</formula>
    </cfRule>
    <cfRule type="cellIs" priority="22" dxfId="11" operator="greater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O248"/>
  <sheetViews>
    <sheetView zoomScalePageLayoutView="0" workbookViewId="0" topLeftCell="A1">
      <selection activeCell="P29" sqref="P29"/>
    </sheetView>
  </sheetViews>
  <sheetFormatPr defaultColWidth="9.140625" defaultRowHeight="15"/>
  <cols>
    <col min="1" max="1" width="15.57421875" style="0" customWidth="1"/>
    <col min="2" max="2" width="14.00390625" style="0" customWidth="1"/>
    <col min="3" max="3" width="13.00390625" style="0" customWidth="1"/>
    <col min="4" max="4" width="14.28125" style="0" customWidth="1"/>
    <col min="5" max="5" width="11.28125" style="0" customWidth="1"/>
    <col min="6" max="6" width="27.8515625" style="0" customWidth="1"/>
    <col min="7" max="7" width="14.57421875" style="0" customWidth="1"/>
    <col min="8" max="8" width="12.140625" style="0" customWidth="1"/>
    <col min="9" max="9" width="11.00390625" style="0" customWidth="1"/>
    <col min="10" max="10" width="12.140625" style="0" customWidth="1"/>
    <col min="11" max="11" width="13.28125" style="0" customWidth="1"/>
    <col min="12" max="12" width="14.8515625" style="0" customWidth="1"/>
    <col min="13" max="13" width="11.7109375" style="0" customWidth="1"/>
    <col min="14" max="14" width="13.00390625" style="0" customWidth="1"/>
    <col min="15" max="15" width="12.00390625" style="0" customWidth="1"/>
  </cols>
  <sheetData>
    <row r="1" ht="15.75" thickBot="1"/>
    <row r="2" spans="1:15" ht="15.75" customHeight="1" thickBot="1">
      <c r="A2" s="221" t="s">
        <v>0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</row>
    <row r="3" spans="1:15" ht="15.75" customHeight="1" thickBot="1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</row>
    <row r="4" spans="1:15" ht="15" customHeight="1">
      <c r="A4" s="221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</row>
    <row r="5" spans="1:15" ht="15">
      <c r="A5" s="222" t="s">
        <v>136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</row>
    <row r="6" spans="1:15" ht="15">
      <c r="A6" s="222" t="s">
        <v>137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</row>
    <row r="7" spans="1:15" ht="15.75" thickBot="1">
      <c r="A7" s="223" t="s">
        <v>3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</row>
    <row r="8" spans="1:15" ht="16.5">
      <c r="A8" s="224" t="s">
        <v>237</v>
      </c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</row>
    <row r="9" spans="1:15" ht="16.5">
      <c r="A9" s="224" t="s">
        <v>5</v>
      </c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</row>
    <row r="10" spans="1:15" ht="15" customHeight="1">
      <c r="A10" s="219" t="s">
        <v>6</v>
      </c>
      <c r="B10" s="211" t="s">
        <v>7</v>
      </c>
      <c r="C10" s="216" t="s">
        <v>176</v>
      </c>
      <c r="D10" s="211" t="s">
        <v>8</v>
      </c>
      <c r="E10" s="219" t="s">
        <v>161</v>
      </c>
      <c r="F10" s="219" t="s">
        <v>162</v>
      </c>
      <c r="G10" s="211" t="s">
        <v>11</v>
      </c>
      <c r="H10" s="211" t="s">
        <v>12</v>
      </c>
      <c r="I10" s="216" t="s">
        <v>13</v>
      </c>
      <c r="J10" s="216" t="s">
        <v>14</v>
      </c>
      <c r="K10" s="216" t="s">
        <v>15</v>
      </c>
      <c r="L10" s="217" t="s">
        <v>16</v>
      </c>
      <c r="M10" s="211" t="s">
        <v>17</v>
      </c>
      <c r="N10" s="211" t="s">
        <v>18</v>
      </c>
      <c r="O10" s="211" t="s">
        <v>19</v>
      </c>
    </row>
    <row r="11" spans="1:15" ht="15" customHeight="1">
      <c r="A11" s="219"/>
      <c r="B11" s="211"/>
      <c r="C11" s="211"/>
      <c r="D11" s="211"/>
      <c r="E11" s="219"/>
      <c r="F11" s="219"/>
      <c r="G11" s="211"/>
      <c r="H11" s="211"/>
      <c r="I11" s="211"/>
      <c r="J11" s="211"/>
      <c r="K11" s="211"/>
      <c r="L11" s="218"/>
      <c r="M11" s="211"/>
      <c r="N11" s="211"/>
      <c r="O11" s="211"/>
    </row>
    <row r="12" spans="1:15" ht="15">
      <c r="A12" s="68">
        <v>1</v>
      </c>
      <c r="B12" s="150">
        <v>43518</v>
      </c>
      <c r="C12" s="68">
        <v>80</v>
      </c>
      <c r="D12" s="51" t="s">
        <v>177</v>
      </c>
      <c r="E12" s="68" t="s">
        <v>21</v>
      </c>
      <c r="F12" s="51" t="s">
        <v>222</v>
      </c>
      <c r="G12" s="51">
        <v>3</v>
      </c>
      <c r="H12" s="68">
        <v>0.7</v>
      </c>
      <c r="I12" s="68">
        <v>4.5</v>
      </c>
      <c r="J12" s="68">
        <v>6</v>
      </c>
      <c r="K12" s="68">
        <v>7.5</v>
      </c>
      <c r="L12" s="51" t="s">
        <v>116</v>
      </c>
      <c r="M12" s="68">
        <v>4000</v>
      </c>
      <c r="N12" s="151">
        <v>0</v>
      </c>
      <c r="O12" s="152">
        <v>0</v>
      </c>
    </row>
    <row r="13" spans="1:15" ht="15">
      <c r="A13" s="68">
        <v>2</v>
      </c>
      <c r="B13" s="150">
        <v>43517</v>
      </c>
      <c r="C13" s="68">
        <v>1260</v>
      </c>
      <c r="D13" s="51" t="s">
        <v>177</v>
      </c>
      <c r="E13" s="68" t="s">
        <v>21</v>
      </c>
      <c r="F13" s="51" t="s">
        <v>250</v>
      </c>
      <c r="G13" s="51">
        <v>17</v>
      </c>
      <c r="H13" s="68">
        <v>4</v>
      </c>
      <c r="I13" s="68">
        <v>27</v>
      </c>
      <c r="J13" s="68">
        <v>37</v>
      </c>
      <c r="K13" s="68">
        <v>47</v>
      </c>
      <c r="L13" s="51" t="s">
        <v>116</v>
      </c>
      <c r="M13" s="68">
        <v>500</v>
      </c>
      <c r="N13" s="151">
        <v>0</v>
      </c>
      <c r="O13" s="152">
        <v>0</v>
      </c>
    </row>
    <row r="14" spans="1:15" ht="15">
      <c r="A14" s="68">
        <v>3</v>
      </c>
      <c r="B14" s="150">
        <v>43516</v>
      </c>
      <c r="C14" s="68">
        <v>150</v>
      </c>
      <c r="D14" s="51" t="s">
        <v>177</v>
      </c>
      <c r="E14" s="68" t="s">
        <v>21</v>
      </c>
      <c r="F14" s="51" t="s">
        <v>220</v>
      </c>
      <c r="G14" s="51">
        <v>4.5</v>
      </c>
      <c r="H14" s="68">
        <v>0.5</v>
      </c>
      <c r="I14" s="68">
        <v>7</v>
      </c>
      <c r="J14" s="68">
        <v>9.5</v>
      </c>
      <c r="K14" s="68">
        <v>12</v>
      </c>
      <c r="L14" s="51">
        <v>7</v>
      </c>
      <c r="M14" s="68">
        <v>2250</v>
      </c>
      <c r="N14" s="151">
        <f>IF('[1]HNI OPTION CALLS'!E14="BUY",('[1]HNI OPTION CALLS'!L14-'[1]HNI OPTION CALLS'!G14)*('[1]HNI OPTION CALLS'!M14),('[1]HNI OPTION CALLS'!G14-'[1]HNI OPTION CALLS'!L14)*('[1]HNI OPTION CALLS'!M14))</f>
        <v>5625</v>
      </c>
      <c r="O14" s="152">
        <f>'[1]HNI OPTION CALLS'!N14/('[1]HNI OPTION CALLS'!M14)/'[1]HNI OPTION CALLS'!G14%</f>
        <v>55.55555555555556</v>
      </c>
    </row>
    <row r="15" spans="1:15" ht="15">
      <c r="A15" s="68">
        <v>4</v>
      </c>
      <c r="B15" s="150">
        <v>43515</v>
      </c>
      <c r="C15" s="68">
        <v>430</v>
      </c>
      <c r="D15" s="51" t="s">
        <v>183</v>
      </c>
      <c r="E15" s="68" t="s">
        <v>21</v>
      </c>
      <c r="F15" s="51" t="s">
        <v>232</v>
      </c>
      <c r="G15" s="51">
        <v>18</v>
      </c>
      <c r="H15" s="68">
        <v>10</v>
      </c>
      <c r="I15" s="68">
        <v>22</v>
      </c>
      <c r="J15" s="68">
        <v>26</v>
      </c>
      <c r="K15" s="68">
        <v>30</v>
      </c>
      <c r="L15" s="51">
        <v>22</v>
      </c>
      <c r="M15" s="68">
        <v>1500</v>
      </c>
      <c r="N15" s="151">
        <f>IF('[1]HNI OPTION CALLS'!E15="BUY",('[1]HNI OPTION CALLS'!L15-'[1]HNI OPTION CALLS'!G15)*('[1]HNI OPTION CALLS'!M15),('[1]HNI OPTION CALLS'!G15-'[1]HNI OPTION CALLS'!L15)*('[1]HNI OPTION CALLS'!M15))</f>
        <v>6000</v>
      </c>
      <c r="O15" s="152">
        <f>'[1]HNI OPTION CALLS'!N15/('[1]HNI OPTION CALLS'!M15)/'[1]HNI OPTION CALLS'!G15%</f>
        <v>22.22222222222222</v>
      </c>
    </row>
    <row r="16" spans="1:15" ht="15.75" customHeight="1">
      <c r="A16" s="68">
        <v>5</v>
      </c>
      <c r="B16" s="150">
        <v>43514</v>
      </c>
      <c r="C16" s="68">
        <v>34</v>
      </c>
      <c r="D16" s="51" t="s">
        <v>177</v>
      </c>
      <c r="E16" s="68" t="s">
        <v>21</v>
      </c>
      <c r="F16" s="51" t="s">
        <v>251</v>
      </c>
      <c r="G16" s="51">
        <v>2.9</v>
      </c>
      <c r="H16" s="68">
        <v>0.6</v>
      </c>
      <c r="I16" s="68">
        <v>3.6</v>
      </c>
      <c r="J16" s="68">
        <v>4.3</v>
      </c>
      <c r="K16" s="68">
        <v>5</v>
      </c>
      <c r="L16" s="51">
        <v>3.6</v>
      </c>
      <c r="M16" s="68">
        <v>8000</v>
      </c>
      <c r="N16" s="151">
        <f>IF('[1]HNI OPTION CALLS'!E16="BUY",('[1]HNI OPTION CALLS'!L16-'[1]HNI OPTION CALLS'!G16)*('[1]HNI OPTION CALLS'!M16),('[1]HNI OPTION CALLS'!G16-'[1]HNI OPTION CALLS'!L16)*('[1]HNI OPTION CALLS'!M16))</f>
        <v>5600.000000000002</v>
      </c>
      <c r="O16" s="152">
        <f>'[1]HNI OPTION CALLS'!N16/('[1]HNI OPTION CALLS'!M16)/'[1]HNI OPTION CALLS'!G16%</f>
        <v>24.137931034482765</v>
      </c>
    </row>
    <row r="17" spans="1:15" ht="15.75" customHeight="1">
      <c r="A17" s="68">
        <v>6</v>
      </c>
      <c r="B17" s="150">
        <v>43508</v>
      </c>
      <c r="C17" s="68">
        <v>345</v>
      </c>
      <c r="D17" s="51" t="s">
        <v>177</v>
      </c>
      <c r="E17" s="68" t="s">
        <v>21</v>
      </c>
      <c r="F17" s="51" t="s">
        <v>197</v>
      </c>
      <c r="G17" s="51">
        <v>7</v>
      </c>
      <c r="H17" s="68">
        <v>3</v>
      </c>
      <c r="I17" s="68">
        <v>9</v>
      </c>
      <c r="J17" s="68">
        <v>11</v>
      </c>
      <c r="K17" s="68">
        <v>13</v>
      </c>
      <c r="L17" s="51">
        <v>11</v>
      </c>
      <c r="M17" s="68">
        <v>2500</v>
      </c>
      <c r="N17" s="151">
        <f>IF('[1]HNI OPTION CALLS'!E17="BUY",('[1]HNI OPTION CALLS'!L17-'[1]HNI OPTION CALLS'!G17)*('[1]HNI OPTION CALLS'!M17),('[1]HNI OPTION CALLS'!G17-'[1]HNI OPTION CALLS'!L17)*('[1]HNI OPTION CALLS'!M17))</f>
        <v>10000</v>
      </c>
      <c r="O17" s="152">
        <f>'[1]HNI OPTION CALLS'!N17/('[1]HNI OPTION CALLS'!M17)/'[1]HNI OPTION CALLS'!G17%</f>
        <v>57.14285714285714</v>
      </c>
    </row>
    <row r="18" spans="1:15" ht="15" customHeight="1">
      <c r="A18" s="68">
        <v>7</v>
      </c>
      <c r="B18" s="150">
        <v>43508</v>
      </c>
      <c r="C18" s="68">
        <v>490</v>
      </c>
      <c r="D18" s="51" t="s">
        <v>177</v>
      </c>
      <c r="E18" s="68" t="s">
        <v>21</v>
      </c>
      <c r="F18" s="51" t="s">
        <v>80</v>
      </c>
      <c r="G18" s="51">
        <v>14</v>
      </c>
      <c r="H18" s="68">
        <v>7</v>
      </c>
      <c r="I18" s="68">
        <v>19</v>
      </c>
      <c r="J18" s="68">
        <v>24</v>
      </c>
      <c r="K18" s="68">
        <v>29</v>
      </c>
      <c r="L18" s="51">
        <v>19</v>
      </c>
      <c r="M18" s="68">
        <v>1061</v>
      </c>
      <c r="N18" s="151">
        <f>IF('[1]HNI OPTION CALLS'!E18="BUY",('[1]HNI OPTION CALLS'!L18-'[1]HNI OPTION CALLS'!G18)*('[1]HNI OPTION CALLS'!M18),('[1]HNI OPTION CALLS'!G18-'[1]HNI OPTION CALLS'!L18)*('[1]HNI OPTION CALLS'!M18))</f>
        <v>5305</v>
      </c>
      <c r="O18" s="152">
        <f>'[1]HNI OPTION CALLS'!N18/('[1]HNI OPTION CALLS'!M18)/'[1]HNI OPTION CALLS'!G18%</f>
        <v>35.71428571428571</v>
      </c>
    </row>
    <row r="19" spans="1:15" ht="15">
      <c r="A19" s="68">
        <v>8</v>
      </c>
      <c r="B19" s="150">
        <v>43504</v>
      </c>
      <c r="C19" s="68">
        <v>325</v>
      </c>
      <c r="D19" s="51" t="s">
        <v>177</v>
      </c>
      <c r="E19" s="68" t="s">
        <v>21</v>
      </c>
      <c r="F19" s="51" t="s">
        <v>246</v>
      </c>
      <c r="G19" s="51">
        <v>10</v>
      </c>
      <c r="H19" s="68">
        <v>5</v>
      </c>
      <c r="I19" s="68">
        <v>12.5</v>
      </c>
      <c r="J19" s="68">
        <v>15</v>
      </c>
      <c r="K19" s="68">
        <v>17.5</v>
      </c>
      <c r="L19" s="51">
        <v>12.5</v>
      </c>
      <c r="M19" s="68">
        <v>2000</v>
      </c>
      <c r="N19" s="151">
        <f>IF('[1]HNI OPTION CALLS'!E19="BUY",('[1]HNI OPTION CALLS'!L19-'[1]HNI OPTION CALLS'!G19)*('[1]HNI OPTION CALLS'!M19),('[1]HNI OPTION CALLS'!G19-'[1]HNI OPTION CALLS'!L19)*('[1]HNI OPTION CALLS'!M19))</f>
        <v>5000</v>
      </c>
      <c r="O19" s="152">
        <f>'[1]HNI OPTION CALLS'!N19/('[1]HNI OPTION CALLS'!M19)/'[1]HNI OPTION CALLS'!G19%</f>
        <v>25</v>
      </c>
    </row>
    <row r="20" spans="1:15" ht="15">
      <c r="A20" s="68">
        <v>9</v>
      </c>
      <c r="B20" s="150">
        <v>43503</v>
      </c>
      <c r="C20" s="68">
        <v>1680</v>
      </c>
      <c r="D20" s="51" t="s">
        <v>177</v>
      </c>
      <c r="E20" s="68" t="s">
        <v>21</v>
      </c>
      <c r="F20" s="51" t="s">
        <v>147</v>
      </c>
      <c r="G20" s="51">
        <v>38</v>
      </c>
      <c r="H20" s="68">
        <v>18</v>
      </c>
      <c r="I20" s="68">
        <v>50</v>
      </c>
      <c r="J20" s="68">
        <v>62</v>
      </c>
      <c r="K20" s="68">
        <v>74</v>
      </c>
      <c r="L20" s="51">
        <v>62</v>
      </c>
      <c r="M20" s="68">
        <v>400</v>
      </c>
      <c r="N20" s="151">
        <f>IF('[1]HNI OPTION CALLS'!E20="BUY",('[1]HNI OPTION CALLS'!L20-'[1]HNI OPTION CALLS'!G20)*('[1]HNI OPTION CALLS'!M20),('[1]HNI OPTION CALLS'!G20-'[1]HNI OPTION CALLS'!L20)*('[1]HNI OPTION CALLS'!M20))</f>
        <v>9600</v>
      </c>
      <c r="O20" s="152">
        <f>'[1]HNI OPTION CALLS'!N20/('[1]HNI OPTION CALLS'!M20)/'[1]HNI OPTION CALLS'!G20%</f>
        <v>63.1578947368421</v>
      </c>
    </row>
    <row r="21" spans="1:15" ht="15">
      <c r="A21" s="68">
        <v>10</v>
      </c>
      <c r="B21" s="150">
        <v>43502</v>
      </c>
      <c r="C21" s="68">
        <v>1320</v>
      </c>
      <c r="D21" s="51" t="s">
        <v>177</v>
      </c>
      <c r="E21" s="68" t="s">
        <v>21</v>
      </c>
      <c r="F21" s="51" t="s">
        <v>235</v>
      </c>
      <c r="G21" s="51">
        <v>34</v>
      </c>
      <c r="H21" s="68">
        <v>19</v>
      </c>
      <c r="I21" s="68">
        <v>44</v>
      </c>
      <c r="J21" s="68">
        <v>54</v>
      </c>
      <c r="K21" s="68">
        <v>64</v>
      </c>
      <c r="L21" s="51">
        <v>19</v>
      </c>
      <c r="M21" s="68">
        <v>500</v>
      </c>
      <c r="N21" s="151">
        <f>IF('[1]HNI OPTION CALLS'!E21="BUY",('[1]HNI OPTION CALLS'!L21-'[1]HNI OPTION CALLS'!G21)*('[1]HNI OPTION CALLS'!M21),('[1]HNI OPTION CALLS'!G21-'[1]HNI OPTION CALLS'!L21)*('[1]HNI OPTION CALLS'!M21))</f>
        <v>-7500</v>
      </c>
      <c r="O21" s="152">
        <f>'[1]HNI OPTION CALLS'!N21/('[1]HNI OPTION CALLS'!M21)/'[1]HNI OPTION CALLS'!G21%</f>
        <v>-44.11764705882353</v>
      </c>
    </row>
    <row r="22" spans="1:15" ht="15">
      <c r="A22" s="68">
        <v>11</v>
      </c>
      <c r="B22" s="150">
        <v>43501</v>
      </c>
      <c r="C22" s="68">
        <v>1060</v>
      </c>
      <c r="D22" s="51" t="s">
        <v>177</v>
      </c>
      <c r="E22" s="68" t="s">
        <v>21</v>
      </c>
      <c r="F22" s="51" t="s">
        <v>219</v>
      </c>
      <c r="G22" s="51">
        <v>31</v>
      </c>
      <c r="H22" s="68">
        <v>18</v>
      </c>
      <c r="I22" s="68">
        <v>38</v>
      </c>
      <c r="J22" s="68">
        <v>45</v>
      </c>
      <c r="K22" s="68">
        <v>52</v>
      </c>
      <c r="L22" s="51">
        <v>38</v>
      </c>
      <c r="M22" s="68">
        <v>750</v>
      </c>
      <c r="N22" s="151">
        <f>IF('[1]HNI OPTION CALLS'!E22="BUY",('[1]HNI OPTION CALLS'!L22-'[1]HNI OPTION CALLS'!G22)*('[1]HNI OPTION CALLS'!M22),('[1]HNI OPTION CALLS'!G22-'[1]HNI OPTION CALLS'!L22)*('[1]HNI OPTION CALLS'!M22))</f>
        <v>5250</v>
      </c>
      <c r="O22" s="152">
        <f>'[1]HNI OPTION CALLS'!N22/('[1]HNI OPTION CALLS'!M22)/'[1]HNI OPTION CALLS'!G22%</f>
        <v>22.580645161290324</v>
      </c>
    </row>
    <row r="23" spans="1:15" ht="15">
      <c r="A23" s="68">
        <v>12</v>
      </c>
      <c r="B23" s="150">
        <v>43500</v>
      </c>
      <c r="C23" s="68">
        <v>1620</v>
      </c>
      <c r="D23" s="51" t="s">
        <v>177</v>
      </c>
      <c r="E23" s="68" t="s">
        <v>21</v>
      </c>
      <c r="F23" s="51" t="s">
        <v>147</v>
      </c>
      <c r="G23" s="51">
        <v>54</v>
      </c>
      <c r="H23" s="68">
        <v>28</v>
      </c>
      <c r="I23" s="68">
        <v>69</v>
      </c>
      <c r="J23" s="68">
        <v>84</v>
      </c>
      <c r="K23" s="68">
        <v>99</v>
      </c>
      <c r="L23" s="51">
        <v>69</v>
      </c>
      <c r="M23" s="68">
        <v>400</v>
      </c>
      <c r="N23" s="151">
        <f>IF('[1]HNI OPTION CALLS'!E23="BUY",('[1]HNI OPTION CALLS'!L23-'[1]HNI OPTION CALLS'!G23)*('[1]HNI OPTION CALLS'!M23),('[1]HNI OPTION CALLS'!G23-'[1]HNI OPTION CALLS'!L23)*('[1]HNI OPTION CALLS'!M23))</f>
        <v>6000</v>
      </c>
      <c r="O23" s="152">
        <f>'[1]HNI OPTION CALLS'!N23/('[1]HNI OPTION CALLS'!M23)/'[1]HNI OPTION CALLS'!G23%</f>
        <v>27.777777777777775</v>
      </c>
    </row>
    <row r="24" spans="1:15" ht="15" customHeight="1">
      <c r="A24" s="68">
        <v>13</v>
      </c>
      <c r="B24" s="150">
        <v>43497</v>
      </c>
      <c r="C24" s="68">
        <v>7000</v>
      </c>
      <c r="D24" s="51" t="s">
        <v>177</v>
      </c>
      <c r="E24" s="68" t="s">
        <v>21</v>
      </c>
      <c r="F24" s="51" t="s">
        <v>67</v>
      </c>
      <c r="G24" s="51">
        <v>170</v>
      </c>
      <c r="H24" s="68">
        <v>40</v>
      </c>
      <c r="I24" s="68">
        <v>250</v>
      </c>
      <c r="J24" s="68">
        <v>330</v>
      </c>
      <c r="K24" s="68">
        <v>410</v>
      </c>
      <c r="L24" s="51">
        <v>330</v>
      </c>
      <c r="M24" s="68">
        <v>75</v>
      </c>
      <c r="N24" s="151">
        <f>IF('[1]HNI OPTION CALLS'!E24="BUY",('[1]HNI OPTION CALLS'!L24-'[1]HNI OPTION CALLS'!G24)*('[1]HNI OPTION CALLS'!M24),('[1]HNI OPTION CALLS'!G24-'[1]HNI OPTION CALLS'!L24)*('[1]HNI OPTION CALLS'!M24))</f>
        <v>12000</v>
      </c>
      <c r="O24" s="152">
        <f>'[1]HNI OPTION CALLS'!N24/('[1]HNI OPTION CALLS'!M24)/'[1]HNI OPTION CALLS'!G24%</f>
        <v>94.11764705882354</v>
      </c>
    </row>
    <row r="25" spans="1:15" ht="15" customHeight="1">
      <c r="A25" s="106" t="s">
        <v>25</v>
      </c>
      <c r="B25" s="107"/>
      <c r="C25" s="108"/>
      <c r="D25" s="109"/>
      <c r="E25" s="110"/>
      <c r="F25" s="110"/>
      <c r="G25" s="111"/>
      <c r="H25" s="112"/>
      <c r="I25" s="112"/>
      <c r="J25" s="112"/>
      <c r="K25" s="110"/>
      <c r="L25" s="113"/>
      <c r="M25" s="114"/>
      <c r="N25" s="114"/>
      <c r="O25" s="114"/>
    </row>
    <row r="26" spans="1:15" ht="16.5">
      <c r="A26" s="106" t="s">
        <v>26</v>
      </c>
      <c r="B26" s="107"/>
      <c r="C26" s="108"/>
      <c r="D26" s="109"/>
      <c r="E26" s="110"/>
      <c r="F26" s="110"/>
      <c r="G26" s="111"/>
      <c r="H26" s="110"/>
      <c r="I26" s="110"/>
      <c r="J26" s="110"/>
      <c r="K26" s="110"/>
      <c r="L26" s="113"/>
      <c r="M26" s="114"/>
      <c r="N26" s="114"/>
      <c r="O26" s="114"/>
    </row>
    <row r="27" spans="1:15" ht="16.5">
      <c r="A27" s="106" t="s">
        <v>26</v>
      </c>
      <c r="B27" s="107"/>
      <c r="C27" s="108"/>
      <c r="D27" s="109"/>
      <c r="E27" s="110"/>
      <c r="F27" s="110"/>
      <c r="G27" s="111"/>
      <c r="H27" s="110"/>
      <c r="I27" s="110"/>
      <c r="J27" s="110"/>
      <c r="K27" s="110"/>
      <c r="L27" s="114"/>
      <c r="M27" s="114"/>
      <c r="N27" s="114"/>
      <c r="O27" s="114"/>
    </row>
    <row r="28" spans="1:15" ht="17.25" thickBot="1">
      <c r="A28" s="73"/>
      <c r="B28" s="115"/>
      <c r="C28" s="115"/>
      <c r="D28" s="116"/>
      <c r="E28" s="116"/>
      <c r="F28" s="116"/>
      <c r="G28" s="117"/>
      <c r="H28" s="118"/>
      <c r="I28" s="119" t="s">
        <v>27</v>
      </c>
      <c r="J28" s="119"/>
      <c r="K28" s="120"/>
      <c r="L28" s="114"/>
      <c r="M28" s="121"/>
      <c r="N28" s="114"/>
      <c r="O28" s="114"/>
    </row>
    <row r="29" spans="1:15" ht="16.5">
      <c r="A29" s="122"/>
      <c r="B29" s="115"/>
      <c r="C29" s="115"/>
      <c r="D29" s="212" t="s">
        <v>28</v>
      </c>
      <c r="E29" s="213"/>
      <c r="F29" s="153">
        <v>11</v>
      </c>
      <c r="G29" s="154">
        <v>100</v>
      </c>
      <c r="H29" s="116">
        <v>11</v>
      </c>
      <c r="I29" s="123">
        <f>'[1]HNI OPTION CALLS'!H30/'[1]HNI OPTION CALLS'!H29%</f>
        <v>90.9090909090909</v>
      </c>
      <c r="J29" s="123"/>
      <c r="K29" s="123"/>
      <c r="L29" s="120"/>
      <c r="M29" s="114"/>
      <c r="N29" s="114"/>
      <c r="O29" s="114"/>
    </row>
    <row r="30" spans="1:15" ht="16.5">
      <c r="A30" s="122"/>
      <c r="B30" s="115"/>
      <c r="C30" s="115"/>
      <c r="D30" s="214" t="s">
        <v>29</v>
      </c>
      <c r="E30" s="215"/>
      <c r="F30" s="155">
        <v>10</v>
      </c>
      <c r="G30" s="156">
        <f>('[1]HNI OPTION CALLS'!F30/'[1]HNI OPTION CALLS'!F29)*100</f>
        <v>90.9090909090909</v>
      </c>
      <c r="H30" s="116">
        <v>10</v>
      </c>
      <c r="I30" s="120"/>
      <c r="J30" s="120"/>
      <c r="K30" s="116"/>
      <c r="L30" s="114"/>
      <c r="M30" s="114"/>
      <c r="N30" s="114"/>
      <c r="O30" s="114"/>
    </row>
    <row r="31" spans="1:15" ht="16.5">
      <c r="A31" s="124"/>
      <c r="B31" s="115"/>
      <c r="C31" s="115"/>
      <c r="D31" s="214" t="s">
        <v>31</v>
      </c>
      <c r="E31" s="215"/>
      <c r="F31" s="155">
        <v>0</v>
      </c>
      <c r="G31" s="156">
        <f>('[1]HNI OPTION CALLS'!F31/'[1]HNI OPTION CALLS'!F29)*100</f>
        <v>0</v>
      </c>
      <c r="H31" s="125"/>
      <c r="I31" s="116"/>
      <c r="J31" s="116"/>
      <c r="K31" s="116"/>
      <c r="L31" s="126"/>
      <c r="M31" s="114"/>
      <c r="N31" s="114"/>
      <c r="O31" s="114"/>
    </row>
    <row r="32" spans="1:15" ht="16.5">
      <c r="A32" s="124"/>
      <c r="B32" s="115"/>
      <c r="C32" s="115"/>
      <c r="D32" s="214" t="s">
        <v>32</v>
      </c>
      <c r="E32" s="215"/>
      <c r="F32" s="155">
        <v>0</v>
      </c>
      <c r="G32" s="156">
        <f>('[1]HNI OPTION CALLS'!F32/'[1]HNI OPTION CALLS'!F29)*100</f>
        <v>0</v>
      </c>
      <c r="H32" s="125"/>
      <c r="I32" s="116"/>
      <c r="J32" s="116"/>
      <c r="K32" s="116"/>
      <c r="L32" s="120"/>
      <c r="M32" s="114"/>
      <c r="N32" s="114"/>
      <c r="O32" s="114"/>
    </row>
    <row r="33" spans="1:15" ht="16.5">
      <c r="A33" s="124"/>
      <c r="B33" s="115"/>
      <c r="C33" s="115"/>
      <c r="D33" s="214" t="s">
        <v>33</v>
      </c>
      <c r="E33" s="215"/>
      <c r="F33" s="155">
        <v>0</v>
      </c>
      <c r="G33" s="156">
        <f>('[1]HNI OPTION CALLS'!F33/'[1]HNI OPTION CALLS'!F29)*100</f>
        <v>0</v>
      </c>
      <c r="H33" s="125"/>
      <c r="I33" s="116" t="s">
        <v>34</v>
      </c>
      <c r="J33" s="116"/>
      <c r="K33" s="120"/>
      <c r="L33" s="120"/>
      <c r="M33" s="114"/>
      <c r="N33" s="114"/>
      <c r="O33" s="114"/>
    </row>
    <row r="34" spans="1:15" ht="16.5">
      <c r="A34" s="124"/>
      <c r="B34" s="115"/>
      <c r="C34" s="115"/>
      <c r="D34" s="214" t="s">
        <v>35</v>
      </c>
      <c r="E34" s="215"/>
      <c r="F34" s="155">
        <v>1</v>
      </c>
      <c r="G34" s="156">
        <f>('[1]HNI OPTION CALLS'!F34/'[1]HNI OPTION CALLS'!F29)*100</f>
        <v>9.090909090909092</v>
      </c>
      <c r="H34" s="125"/>
      <c r="I34" s="116"/>
      <c r="J34" s="116"/>
      <c r="K34" s="120"/>
      <c r="L34" s="120"/>
      <c r="M34" s="114"/>
      <c r="N34" s="114"/>
      <c r="O34" s="114"/>
    </row>
    <row r="35" spans="1:15" ht="17.25" thickBot="1">
      <c r="A35" s="124"/>
      <c r="B35" s="115"/>
      <c r="C35" s="115"/>
      <c r="D35" s="225" t="s">
        <v>36</v>
      </c>
      <c r="E35" s="226"/>
      <c r="F35" s="157">
        <v>0</v>
      </c>
      <c r="G35" s="158">
        <f>('[1]HNI OPTION CALLS'!F35/'[1]HNI OPTION CALLS'!F29)*100</f>
        <v>0</v>
      </c>
      <c r="H35" s="125"/>
      <c r="I35" s="116"/>
      <c r="J35" s="116"/>
      <c r="K35" s="126"/>
      <c r="L35" s="126"/>
      <c r="M35" s="114"/>
      <c r="N35" s="114"/>
      <c r="O35" s="114"/>
    </row>
    <row r="36" spans="1:15" ht="16.5">
      <c r="A36" s="127" t="s">
        <v>37</v>
      </c>
      <c r="B36" s="115"/>
      <c r="C36" s="115"/>
      <c r="D36" s="122"/>
      <c r="E36" s="122"/>
      <c r="F36" s="116"/>
      <c r="G36" s="116"/>
      <c r="H36" s="128"/>
      <c r="I36" s="129"/>
      <c r="J36" s="114"/>
      <c r="K36" s="129"/>
      <c r="L36" s="114"/>
      <c r="M36" s="114"/>
      <c r="N36" s="114"/>
      <c r="O36" s="114"/>
    </row>
    <row r="37" spans="1:15" ht="16.5">
      <c r="A37" s="130" t="s">
        <v>38</v>
      </c>
      <c r="B37" s="115"/>
      <c r="C37" s="115"/>
      <c r="D37" s="131"/>
      <c r="E37" s="132"/>
      <c r="F37" s="122"/>
      <c r="G37" s="129"/>
      <c r="H37" s="128"/>
      <c r="I37" s="129"/>
      <c r="J37" s="129"/>
      <c r="K37" s="129"/>
      <c r="L37" s="116"/>
      <c r="M37" s="114"/>
      <c r="N37" s="114"/>
      <c r="O37" s="114"/>
    </row>
    <row r="38" spans="1:15" ht="16.5">
      <c r="A38" s="130" t="s">
        <v>39</v>
      </c>
      <c r="B38" s="115"/>
      <c r="C38" s="115"/>
      <c r="D38" s="122"/>
      <c r="E38" s="132"/>
      <c r="F38" s="122"/>
      <c r="G38" s="129"/>
      <c r="H38" s="128"/>
      <c r="I38" s="120"/>
      <c r="J38" s="120"/>
      <c r="K38" s="120"/>
      <c r="L38" s="116"/>
      <c r="M38" s="114"/>
      <c r="N38" s="114"/>
      <c r="O38" s="114"/>
    </row>
    <row r="39" spans="1:15" ht="16.5">
      <c r="A39" s="130" t="s">
        <v>40</v>
      </c>
      <c r="B39" s="131"/>
      <c r="C39" s="115"/>
      <c r="D39" s="122"/>
      <c r="E39" s="132"/>
      <c r="F39" s="122"/>
      <c r="G39" s="129"/>
      <c r="H39" s="118"/>
      <c r="I39" s="120"/>
      <c r="J39" s="120"/>
      <c r="K39" s="120"/>
      <c r="L39" s="116"/>
      <c r="M39" s="114"/>
      <c r="N39" s="133"/>
      <c r="O39" s="114"/>
    </row>
    <row r="40" spans="1:15" ht="17.25" thickBot="1">
      <c r="A40" s="130" t="s">
        <v>41</v>
      </c>
      <c r="B40" s="124"/>
      <c r="C40" s="131"/>
      <c r="D40" s="122"/>
      <c r="E40" s="134"/>
      <c r="F40" s="129"/>
      <c r="G40" s="129"/>
      <c r="H40" s="118"/>
      <c r="I40" s="120"/>
      <c r="J40" s="120"/>
      <c r="K40" s="120"/>
      <c r="L40" s="129"/>
      <c r="M40" s="114"/>
      <c r="N40" s="122"/>
      <c r="O40" s="114"/>
    </row>
    <row r="41" spans="1:15" ht="15.75" thickBot="1">
      <c r="A41" s="221" t="s">
        <v>0</v>
      </c>
      <c r="B41" s="221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</row>
    <row r="42" spans="1:15" ht="15.75" thickBot="1">
      <c r="A42" s="221"/>
      <c r="B42" s="221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</row>
    <row r="43" spans="1:15" ht="15.75" customHeight="1">
      <c r="A43" s="221"/>
      <c r="B43" s="221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</row>
    <row r="44" spans="1:15" ht="15.75" customHeight="1">
      <c r="A44" s="222" t="s">
        <v>136</v>
      </c>
      <c r="B44" s="222"/>
      <c r="C44" s="222"/>
      <c r="D44" s="222"/>
      <c r="E44" s="222"/>
      <c r="F44" s="222"/>
      <c r="G44" s="222"/>
      <c r="H44" s="222"/>
      <c r="I44" s="222"/>
      <c r="J44" s="222"/>
      <c r="K44" s="222"/>
      <c r="L44" s="222"/>
      <c r="M44" s="222"/>
      <c r="N44" s="222"/>
      <c r="O44" s="222"/>
    </row>
    <row r="45" spans="1:15" ht="15" customHeight="1">
      <c r="A45" s="222" t="s">
        <v>137</v>
      </c>
      <c r="B45" s="222"/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/>
    </row>
    <row r="46" spans="1:15" ht="15.75" thickBot="1">
      <c r="A46" s="223" t="s">
        <v>3</v>
      </c>
      <c r="B46" s="223"/>
      <c r="C46" s="223"/>
      <c r="D46" s="223"/>
      <c r="E46" s="223"/>
      <c r="F46" s="223"/>
      <c r="G46" s="223"/>
      <c r="H46" s="223"/>
      <c r="I46" s="223"/>
      <c r="J46" s="223"/>
      <c r="K46" s="223"/>
      <c r="L46" s="223"/>
      <c r="M46" s="223"/>
      <c r="N46" s="223"/>
      <c r="O46" s="223"/>
    </row>
    <row r="47" spans="1:15" ht="16.5">
      <c r="A47" s="224" t="s">
        <v>221</v>
      </c>
      <c r="B47" s="224"/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</row>
    <row r="48" spans="1:15" ht="15.75" customHeight="1">
      <c r="A48" s="224" t="s">
        <v>5</v>
      </c>
      <c r="B48" s="224"/>
      <c r="C48" s="224"/>
      <c r="D48" s="224"/>
      <c r="E48" s="224"/>
      <c r="F48" s="224"/>
      <c r="G48" s="224"/>
      <c r="H48" s="224"/>
      <c r="I48" s="224"/>
      <c r="J48" s="224"/>
      <c r="K48" s="224"/>
      <c r="L48" s="224"/>
      <c r="M48" s="224"/>
      <c r="N48" s="224"/>
      <c r="O48" s="224"/>
    </row>
    <row r="49" spans="1:15" ht="15.75" customHeight="1">
      <c r="A49" s="219" t="s">
        <v>6</v>
      </c>
      <c r="B49" s="211" t="s">
        <v>7</v>
      </c>
      <c r="C49" s="216" t="s">
        <v>176</v>
      </c>
      <c r="D49" s="211" t="s">
        <v>8</v>
      </c>
      <c r="E49" s="219" t="s">
        <v>161</v>
      </c>
      <c r="F49" s="219" t="s">
        <v>162</v>
      </c>
      <c r="G49" s="211" t="s">
        <v>11</v>
      </c>
      <c r="H49" s="211" t="s">
        <v>12</v>
      </c>
      <c r="I49" s="216" t="s">
        <v>13</v>
      </c>
      <c r="J49" s="216" t="s">
        <v>14</v>
      </c>
      <c r="K49" s="216" t="s">
        <v>15</v>
      </c>
      <c r="L49" s="217" t="s">
        <v>16</v>
      </c>
      <c r="M49" s="211" t="s">
        <v>17</v>
      </c>
      <c r="N49" s="211" t="s">
        <v>18</v>
      </c>
      <c r="O49" s="211" t="s">
        <v>19</v>
      </c>
    </row>
    <row r="50" spans="1:15" ht="15" customHeight="1">
      <c r="A50" s="219"/>
      <c r="B50" s="211"/>
      <c r="C50" s="211"/>
      <c r="D50" s="211"/>
      <c r="E50" s="219"/>
      <c r="F50" s="219"/>
      <c r="G50" s="211"/>
      <c r="H50" s="211"/>
      <c r="I50" s="211"/>
      <c r="J50" s="211"/>
      <c r="K50" s="211"/>
      <c r="L50" s="218"/>
      <c r="M50" s="211"/>
      <c r="N50" s="211"/>
      <c r="O50" s="211"/>
    </row>
    <row r="51" spans="1:15" ht="15.75" customHeight="1">
      <c r="A51" s="68">
        <v>1</v>
      </c>
      <c r="B51" s="150">
        <v>43496</v>
      </c>
      <c r="C51" s="68">
        <v>750</v>
      </c>
      <c r="D51" s="51" t="s">
        <v>177</v>
      </c>
      <c r="E51" s="68" t="s">
        <v>21</v>
      </c>
      <c r="F51" s="51" t="s">
        <v>88</v>
      </c>
      <c r="G51" s="51">
        <v>18.5</v>
      </c>
      <c r="H51" s="68">
        <v>10</v>
      </c>
      <c r="I51" s="68">
        <v>23</v>
      </c>
      <c r="J51" s="68">
        <v>27</v>
      </c>
      <c r="K51" s="68">
        <v>31</v>
      </c>
      <c r="L51" s="51">
        <v>23</v>
      </c>
      <c r="M51" s="68">
        <v>1200</v>
      </c>
      <c r="N51" s="151">
        <f>IF('[1]HNI OPTION CALLS'!E51="BUY",('[1]HNI OPTION CALLS'!L51-'[1]HNI OPTION CALLS'!G51)*('[1]HNI OPTION CALLS'!M51),('[1]HNI OPTION CALLS'!G51-'[1]HNI OPTION CALLS'!L51)*('[1]HNI OPTION CALLS'!M51))</f>
        <v>5400</v>
      </c>
      <c r="O51" s="152">
        <f>'[1]HNI OPTION CALLS'!N51/('[1]HNI OPTION CALLS'!M51)/'[1]HNI OPTION CALLS'!G51%</f>
        <v>24.324324324324326</v>
      </c>
    </row>
    <row r="52" spans="1:15" ht="15.75" customHeight="1">
      <c r="A52" s="68">
        <v>2</v>
      </c>
      <c r="B52" s="150">
        <v>43496</v>
      </c>
      <c r="C52" s="68">
        <v>100</v>
      </c>
      <c r="D52" s="51" t="s">
        <v>177</v>
      </c>
      <c r="E52" s="68" t="s">
        <v>21</v>
      </c>
      <c r="F52" s="51" t="s">
        <v>181</v>
      </c>
      <c r="G52" s="51">
        <v>5.6</v>
      </c>
      <c r="H52" s="68">
        <v>4</v>
      </c>
      <c r="I52" s="68">
        <v>6.4</v>
      </c>
      <c r="J52" s="68">
        <v>7.2</v>
      </c>
      <c r="K52" s="68">
        <v>8</v>
      </c>
      <c r="L52" s="51">
        <v>7.2</v>
      </c>
      <c r="M52" s="68">
        <v>6000</v>
      </c>
      <c r="N52" s="151">
        <f>IF('[1]HNI OPTION CALLS'!E52="BUY",('[1]HNI OPTION CALLS'!L52-'[1]HNI OPTION CALLS'!G52)*('[1]HNI OPTION CALLS'!M52),('[1]HNI OPTION CALLS'!G52-'[1]HNI OPTION CALLS'!L52)*('[1]HNI OPTION CALLS'!M52))</f>
        <v>9600.000000000004</v>
      </c>
      <c r="O52" s="152">
        <f>'[1]HNI OPTION CALLS'!N52/('[1]HNI OPTION CALLS'!M52)/'[1]HNI OPTION CALLS'!G52%</f>
        <v>28.571428571428584</v>
      </c>
    </row>
    <row r="53" spans="1:15" ht="15.75" customHeight="1">
      <c r="A53" s="68">
        <v>3</v>
      </c>
      <c r="B53" s="150">
        <v>43495</v>
      </c>
      <c r="C53" s="68">
        <v>710</v>
      </c>
      <c r="D53" s="51" t="s">
        <v>177</v>
      </c>
      <c r="E53" s="68" t="s">
        <v>21</v>
      </c>
      <c r="F53" s="51" t="s">
        <v>69</v>
      </c>
      <c r="G53" s="51">
        <v>21</v>
      </c>
      <c r="H53" s="68">
        <v>16</v>
      </c>
      <c r="I53" s="68">
        <v>24</v>
      </c>
      <c r="J53" s="68">
        <v>27</v>
      </c>
      <c r="K53" s="68">
        <v>30</v>
      </c>
      <c r="L53" s="51">
        <v>24</v>
      </c>
      <c r="M53" s="68">
        <v>1750</v>
      </c>
      <c r="N53" s="151">
        <f>IF('[1]HNI OPTION CALLS'!E53="BUY",('[1]HNI OPTION CALLS'!L53-'[1]HNI OPTION CALLS'!G53)*('[1]HNI OPTION CALLS'!M53),('[1]HNI OPTION CALLS'!G53-'[1]HNI OPTION CALLS'!L53)*('[1]HNI OPTION CALLS'!M53))</f>
        <v>5250</v>
      </c>
      <c r="O53" s="152">
        <f>'[1]HNI OPTION CALLS'!N53/('[1]HNI OPTION CALLS'!M53)/'[1]HNI OPTION CALLS'!G53%</f>
        <v>14.285714285714286</v>
      </c>
    </row>
    <row r="54" spans="1:15" ht="15" customHeight="1">
      <c r="A54" s="68">
        <v>4</v>
      </c>
      <c r="B54" s="150">
        <v>43494</v>
      </c>
      <c r="C54" s="68">
        <v>175</v>
      </c>
      <c r="D54" s="51" t="s">
        <v>183</v>
      </c>
      <c r="E54" s="68" t="s">
        <v>21</v>
      </c>
      <c r="F54" s="51" t="s">
        <v>57</v>
      </c>
      <c r="G54" s="51">
        <v>15</v>
      </c>
      <c r="H54" s="68">
        <v>9.5</v>
      </c>
      <c r="I54" s="68">
        <v>18</v>
      </c>
      <c r="J54" s="68">
        <v>21</v>
      </c>
      <c r="K54" s="68">
        <v>24</v>
      </c>
      <c r="L54" s="51">
        <v>18</v>
      </c>
      <c r="M54" s="68">
        <v>1500</v>
      </c>
      <c r="N54" s="151">
        <f>IF('[1]HNI OPTION CALLS'!E54="BUY",('[1]HNI OPTION CALLS'!L54-'[1]HNI OPTION CALLS'!G54)*('[1]HNI OPTION CALLS'!M54),('[1]HNI OPTION CALLS'!G54-'[1]HNI OPTION CALLS'!L54)*('[1]HNI OPTION CALLS'!M54))</f>
        <v>4500</v>
      </c>
      <c r="O54" s="152">
        <f>'[1]HNI OPTION CALLS'!N54/('[1]HNI OPTION CALLS'!M54)/'[1]HNI OPTION CALLS'!G54%</f>
        <v>20</v>
      </c>
    </row>
    <row r="55" spans="1:15" ht="15.75" customHeight="1">
      <c r="A55" s="68">
        <v>5</v>
      </c>
      <c r="B55" s="150">
        <v>43493</v>
      </c>
      <c r="C55" s="68">
        <v>280</v>
      </c>
      <c r="D55" s="51" t="s">
        <v>183</v>
      </c>
      <c r="E55" s="68" t="s">
        <v>21</v>
      </c>
      <c r="F55" s="51" t="s">
        <v>92</v>
      </c>
      <c r="G55" s="51">
        <v>4.7</v>
      </c>
      <c r="H55" s="68">
        <v>0.5</v>
      </c>
      <c r="I55" s="68">
        <v>6.5</v>
      </c>
      <c r="J55" s="68">
        <v>8.5</v>
      </c>
      <c r="K55" s="68">
        <v>10.5</v>
      </c>
      <c r="L55" s="51">
        <v>0.5</v>
      </c>
      <c r="M55" s="68">
        <v>3000</v>
      </c>
      <c r="N55" s="151">
        <f>IF('[1]HNI OPTION CALLS'!E55="BUY",('[1]HNI OPTION CALLS'!L55-'[1]HNI OPTION CALLS'!G55)*('[1]HNI OPTION CALLS'!M55),('[1]HNI OPTION CALLS'!G55-'[1]HNI OPTION CALLS'!L55)*('[1]HNI OPTION CALLS'!M55))</f>
        <v>-12600</v>
      </c>
      <c r="O55" s="152">
        <f>'[1]HNI OPTION CALLS'!N55/('[1]HNI OPTION CALLS'!M55)/'[1]HNI OPTION CALLS'!G55%</f>
        <v>-89.36170212765958</v>
      </c>
    </row>
    <row r="56" spans="1:15" ht="15" customHeight="1">
      <c r="A56" s="68">
        <v>6</v>
      </c>
      <c r="B56" s="150">
        <v>43490</v>
      </c>
      <c r="C56" s="68">
        <v>980</v>
      </c>
      <c r="D56" s="51" t="s">
        <v>177</v>
      </c>
      <c r="E56" s="68" t="s">
        <v>21</v>
      </c>
      <c r="F56" s="51" t="s">
        <v>219</v>
      </c>
      <c r="G56" s="51">
        <v>12</v>
      </c>
      <c r="H56" s="68">
        <v>2</v>
      </c>
      <c r="I56" s="68">
        <v>20</v>
      </c>
      <c r="J56" s="68">
        <v>28</v>
      </c>
      <c r="K56" s="68">
        <v>36</v>
      </c>
      <c r="L56" s="51">
        <v>12</v>
      </c>
      <c r="M56" s="68">
        <v>750</v>
      </c>
      <c r="N56" s="151">
        <f>IF('[1]HNI OPTION CALLS'!E56="BUY",('[1]HNI OPTION CALLS'!L56-'[1]HNI OPTION CALLS'!G56)*('[1]HNI OPTION CALLS'!M56),('[1]HNI OPTION CALLS'!G56-'[1]HNI OPTION CALLS'!L56)*('[1]HNI OPTION CALLS'!M56))</f>
        <v>0</v>
      </c>
      <c r="O56" s="152">
        <f>'[1]HNI OPTION CALLS'!N56/('[1]HNI OPTION CALLS'!M56)/'[1]HNI OPTION CALLS'!G56%</f>
        <v>0</v>
      </c>
    </row>
    <row r="57" spans="1:15" ht="15" customHeight="1">
      <c r="A57" s="68">
        <v>7</v>
      </c>
      <c r="B57" s="150">
        <v>43489</v>
      </c>
      <c r="C57" s="68">
        <v>1240</v>
      </c>
      <c r="D57" s="51" t="s">
        <v>177</v>
      </c>
      <c r="E57" s="68" t="s">
        <v>21</v>
      </c>
      <c r="F57" s="51" t="s">
        <v>166</v>
      </c>
      <c r="G57" s="51">
        <v>22</v>
      </c>
      <c r="H57" s="68">
        <v>7</v>
      </c>
      <c r="I57" s="68">
        <v>32</v>
      </c>
      <c r="J57" s="68">
        <v>42</v>
      </c>
      <c r="K57" s="68">
        <v>52</v>
      </c>
      <c r="L57" s="51">
        <v>32</v>
      </c>
      <c r="M57" s="68">
        <v>500</v>
      </c>
      <c r="N57" s="151">
        <f>IF('[1]HNI OPTION CALLS'!E57="BUY",('[1]HNI OPTION CALLS'!L57-'[1]HNI OPTION CALLS'!G57)*('[1]HNI OPTION CALLS'!M57),('[1]HNI OPTION CALLS'!G57-'[1]HNI OPTION CALLS'!L57)*('[1]HNI OPTION CALLS'!M57))</f>
        <v>5000</v>
      </c>
      <c r="O57" s="152">
        <f>'[1]HNI OPTION CALLS'!N57/('[1]HNI OPTION CALLS'!M57)/'[1]HNI OPTION CALLS'!G57%</f>
        <v>45.45454545454545</v>
      </c>
    </row>
    <row r="58" spans="1:15" ht="15" customHeight="1">
      <c r="A58" s="68">
        <v>8</v>
      </c>
      <c r="B58" s="150">
        <v>43488</v>
      </c>
      <c r="C58" s="68">
        <v>290</v>
      </c>
      <c r="D58" s="51" t="s">
        <v>183</v>
      </c>
      <c r="E58" s="68" t="s">
        <v>21</v>
      </c>
      <c r="F58" s="51" t="s">
        <v>92</v>
      </c>
      <c r="G58" s="51">
        <v>5.7</v>
      </c>
      <c r="H58" s="68">
        <v>2</v>
      </c>
      <c r="I58" s="68">
        <v>8</v>
      </c>
      <c r="J58" s="68">
        <v>10</v>
      </c>
      <c r="K58" s="68">
        <v>12</v>
      </c>
      <c r="L58" s="51">
        <v>8</v>
      </c>
      <c r="M58" s="68">
        <v>3000</v>
      </c>
      <c r="N58" s="151">
        <f>IF('[1]HNI OPTION CALLS'!E58="BUY",('[1]HNI OPTION CALLS'!L58-'[1]HNI OPTION CALLS'!G58)*('[1]HNI OPTION CALLS'!M58),('[1]HNI OPTION CALLS'!G58-'[1]HNI OPTION CALLS'!L58)*('[1]HNI OPTION CALLS'!M58))</f>
        <v>6899.999999999999</v>
      </c>
      <c r="O58" s="152">
        <f>'[1]HNI OPTION CALLS'!N58/('[1]HNI OPTION CALLS'!M58)/'[1]HNI OPTION CALLS'!G58%</f>
        <v>40.35087719298245</v>
      </c>
    </row>
    <row r="59" spans="1:15" ht="15" customHeight="1">
      <c r="A59" s="68">
        <v>9</v>
      </c>
      <c r="B59" s="150">
        <v>43486</v>
      </c>
      <c r="C59" s="68">
        <v>75</v>
      </c>
      <c r="D59" s="51" t="s">
        <v>183</v>
      </c>
      <c r="E59" s="68" t="s">
        <v>21</v>
      </c>
      <c r="F59" s="51" t="s">
        <v>98</v>
      </c>
      <c r="G59" s="51">
        <v>3</v>
      </c>
      <c r="H59" s="68">
        <v>1.5</v>
      </c>
      <c r="I59" s="68">
        <v>3.8</v>
      </c>
      <c r="J59" s="68">
        <v>4.6</v>
      </c>
      <c r="K59" s="68">
        <v>5.4</v>
      </c>
      <c r="L59" s="51">
        <v>1.5</v>
      </c>
      <c r="M59" s="68">
        <v>6500</v>
      </c>
      <c r="N59" s="151">
        <f>IF('[1]HNI OPTION CALLS'!E59="BUY",('[1]HNI OPTION CALLS'!L59-'[1]HNI OPTION CALLS'!G59)*('[1]HNI OPTION CALLS'!M59),('[1]HNI OPTION CALLS'!G59-'[1]HNI OPTION CALLS'!L59)*('[1]HNI OPTION CALLS'!M59))</f>
        <v>-9750</v>
      </c>
      <c r="O59" s="152">
        <f>'[1]HNI OPTION CALLS'!N59/('[1]HNI OPTION CALLS'!M59)/'[1]HNI OPTION CALLS'!G59%</f>
        <v>-50</v>
      </c>
    </row>
    <row r="60" spans="1:15" ht="15" customHeight="1">
      <c r="A60" s="68">
        <v>10</v>
      </c>
      <c r="B60" s="150">
        <v>43486</v>
      </c>
      <c r="C60" s="68">
        <v>1280</v>
      </c>
      <c r="D60" s="51" t="s">
        <v>177</v>
      </c>
      <c r="E60" s="68" t="s">
        <v>21</v>
      </c>
      <c r="F60" s="51" t="s">
        <v>170</v>
      </c>
      <c r="G60" s="51">
        <v>25</v>
      </c>
      <c r="H60" s="68">
        <v>12</v>
      </c>
      <c r="I60" s="68">
        <v>33</v>
      </c>
      <c r="J60" s="68">
        <v>41</v>
      </c>
      <c r="K60" s="68">
        <v>49</v>
      </c>
      <c r="L60" s="51">
        <v>33</v>
      </c>
      <c r="M60" s="68">
        <v>500</v>
      </c>
      <c r="N60" s="151">
        <f>IF('[1]HNI OPTION CALLS'!E60="BUY",('[1]HNI OPTION CALLS'!L60-'[1]HNI OPTION CALLS'!G60)*('[1]HNI OPTION CALLS'!M60),('[1]HNI OPTION CALLS'!G60-'[1]HNI OPTION CALLS'!L60)*('[1]HNI OPTION CALLS'!M60))</f>
        <v>4000</v>
      </c>
      <c r="O60" s="152">
        <f>'[1]HNI OPTION CALLS'!N60/('[1]HNI OPTION CALLS'!M60)/'[1]HNI OPTION CALLS'!G60%</f>
        <v>32</v>
      </c>
    </row>
    <row r="61" spans="1:15" ht="15" customHeight="1">
      <c r="A61" s="68">
        <v>11</v>
      </c>
      <c r="B61" s="150">
        <v>43483</v>
      </c>
      <c r="C61" s="68">
        <v>340</v>
      </c>
      <c r="D61" s="51" t="s">
        <v>177</v>
      </c>
      <c r="E61" s="68" t="s">
        <v>21</v>
      </c>
      <c r="F61" s="51" t="s">
        <v>204</v>
      </c>
      <c r="G61" s="51">
        <v>8.6</v>
      </c>
      <c r="H61" s="68">
        <v>5.4</v>
      </c>
      <c r="I61" s="68">
        <v>10.2</v>
      </c>
      <c r="J61" s="68">
        <v>11.8</v>
      </c>
      <c r="K61" s="68">
        <v>13.4</v>
      </c>
      <c r="L61" s="51">
        <v>11.8</v>
      </c>
      <c r="M61" s="68">
        <v>2400</v>
      </c>
      <c r="N61" s="151">
        <f>IF('[1]HNI OPTION CALLS'!E61="BUY",('[1]HNI OPTION CALLS'!L61-'[1]HNI OPTION CALLS'!G61)*('[1]HNI OPTION CALLS'!M61),('[1]HNI OPTION CALLS'!G61-'[1]HNI OPTION CALLS'!L61)*('[1]HNI OPTION CALLS'!M61))</f>
        <v>7680.000000000003</v>
      </c>
      <c r="O61" s="152">
        <f>'[1]HNI OPTION CALLS'!N61/('[1]HNI OPTION CALLS'!M61)/'[1]HNI OPTION CALLS'!G61%</f>
        <v>37.20930232558141</v>
      </c>
    </row>
    <row r="62" spans="1:15" ht="15" customHeight="1">
      <c r="A62" s="68">
        <v>12</v>
      </c>
      <c r="B62" s="150">
        <v>43482</v>
      </c>
      <c r="C62" s="68">
        <v>660</v>
      </c>
      <c r="D62" s="51" t="s">
        <v>177</v>
      </c>
      <c r="E62" s="68" t="s">
        <v>21</v>
      </c>
      <c r="F62" s="51" t="s">
        <v>69</v>
      </c>
      <c r="G62" s="51">
        <v>22</v>
      </c>
      <c r="H62" s="68">
        <v>16</v>
      </c>
      <c r="I62" s="68">
        <v>25</v>
      </c>
      <c r="J62" s="68">
        <v>28</v>
      </c>
      <c r="K62" s="68">
        <v>31</v>
      </c>
      <c r="L62" s="51">
        <v>28</v>
      </c>
      <c r="M62" s="68">
        <v>1200</v>
      </c>
      <c r="N62" s="151">
        <f>IF('[1]HNI OPTION CALLS'!E62="BUY",('[1]HNI OPTION CALLS'!L62-'[1]HNI OPTION CALLS'!G62)*('[1]HNI OPTION CALLS'!M62),('[1]HNI OPTION CALLS'!G62-'[1]HNI OPTION CALLS'!L62)*('[1]HNI OPTION CALLS'!M62))</f>
        <v>7200</v>
      </c>
      <c r="O62" s="152">
        <f>'[1]HNI OPTION CALLS'!N62/('[1]HNI OPTION CALLS'!M62)/'[1]HNI OPTION CALLS'!G62%</f>
        <v>27.272727272727273</v>
      </c>
    </row>
    <row r="63" spans="1:15" ht="15" customHeight="1">
      <c r="A63" s="68">
        <v>13</v>
      </c>
      <c r="B63" s="150">
        <v>43481</v>
      </c>
      <c r="C63" s="68">
        <v>340</v>
      </c>
      <c r="D63" s="51" t="s">
        <v>177</v>
      </c>
      <c r="E63" s="68" t="s">
        <v>21</v>
      </c>
      <c r="F63" s="51" t="s">
        <v>204</v>
      </c>
      <c r="G63" s="51">
        <v>9</v>
      </c>
      <c r="H63" s="68">
        <v>5.6</v>
      </c>
      <c r="I63" s="68">
        <v>10.7</v>
      </c>
      <c r="J63" s="68">
        <v>12.4</v>
      </c>
      <c r="K63" s="68">
        <v>14.1</v>
      </c>
      <c r="L63" s="51">
        <v>5.6</v>
      </c>
      <c r="M63" s="68">
        <v>2400</v>
      </c>
      <c r="N63" s="151">
        <f>IF('[1]HNI OPTION CALLS'!E63="BUY",('[1]HNI OPTION CALLS'!L63-'[1]HNI OPTION CALLS'!G63)*('[1]HNI OPTION CALLS'!M63),('[1]HNI OPTION CALLS'!G63-'[1]HNI OPTION CALLS'!L63)*('[1]HNI OPTION CALLS'!M63))</f>
        <v>-8160.000000000001</v>
      </c>
      <c r="O63" s="152">
        <f>'[1]HNI OPTION CALLS'!N63/('[1]HNI OPTION CALLS'!M63)/'[1]HNI OPTION CALLS'!G63%</f>
        <v>-37.777777777777786</v>
      </c>
    </row>
    <row r="64" spans="1:15" ht="15">
      <c r="A64" s="68">
        <v>14</v>
      </c>
      <c r="B64" s="150">
        <v>43480</v>
      </c>
      <c r="C64" s="68">
        <v>200</v>
      </c>
      <c r="D64" s="51" t="s">
        <v>177</v>
      </c>
      <c r="E64" s="68" t="s">
        <v>21</v>
      </c>
      <c r="F64" s="51" t="s">
        <v>230</v>
      </c>
      <c r="G64" s="51">
        <v>13</v>
      </c>
      <c r="H64" s="68">
        <v>9</v>
      </c>
      <c r="I64" s="68">
        <v>15.3</v>
      </c>
      <c r="J64" s="68">
        <v>17.6</v>
      </c>
      <c r="K64" s="68">
        <v>19.9</v>
      </c>
      <c r="L64" s="51">
        <v>15.2</v>
      </c>
      <c r="M64" s="68">
        <v>1750</v>
      </c>
      <c r="N64" s="151">
        <f>IF('[1]HNI OPTION CALLS'!E64="BUY",('[1]HNI OPTION CALLS'!L64-'[1]HNI OPTION CALLS'!G64)*('[1]HNI OPTION CALLS'!M64),('[1]HNI OPTION CALLS'!G64-'[1]HNI OPTION CALLS'!L64)*('[1]HNI OPTION CALLS'!M64))</f>
        <v>3849.9999999999986</v>
      </c>
      <c r="O64" s="152">
        <f>'[1]HNI OPTION CALLS'!N64/('[1]HNI OPTION CALLS'!M64)/'[1]HNI OPTION CALLS'!G64%</f>
        <v>16.923076923076916</v>
      </c>
    </row>
    <row r="65" spans="1:15" ht="15">
      <c r="A65" s="68">
        <v>15</v>
      </c>
      <c r="B65" s="150">
        <v>43479</v>
      </c>
      <c r="C65" s="68">
        <v>190</v>
      </c>
      <c r="D65" s="51" t="s">
        <v>177</v>
      </c>
      <c r="E65" s="68" t="s">
        <v>21</v>
      </c>
      <c r="F65" s="51" t="s">
        <v>230</v>
      </c>
      <c r="G65" s="51">
        <v>12</v>
      </c>
      <c r="H65" s="68">
        <v>7</v>
      </c>
      <c r="I65" s="68">
        <v>14.3</v>
      </c>
      <c r="J65" s="68">
        <v>16.6</v>
      </c>
      <c r="K65" s="68">
        <v>18.9</v>
      </c>
      <c r="L65" s="51">
        <v>14.3</v>
      </c>
      <c r="M65" s="68">
        <v>1750</v>
      </c>
      <c r="N65" s="151">
        <f>IF('[1]HNI OPTION CALLS'!E65="BUY",('[1]HNI OPTION CALLS'!L65-'[1]HNI OPTION CALLS'!G65)*('[1]HNI OPTION CALLS'!M65),('[1]HNI OPTION CALLS'!G65-'[1]HNI OPTION CALLS'!L65)*('[1]HNI OPTION CALLS'!M65))</f>
        <v>4025.0000000000014</v>
      </c>
      <c r="O65" s="152">
        <f>'[1]HNI OPTION CALLS'!N65/('[1]HNI OPTION CALLS'!M65)/'[1]HNI OPTION CALLS'!G65%</f>
        <v>19.166666666666675</v>
      </c>
    </row>
    <row r="66" spans="1:15" ht="15">
      <c r="A66" s="68">
        <v>16</v>
      </c>
      <c r="B66" s="150">
        <v>43476</v>
      </c>
      <c r="C66" s="68">
        <v>680</v>
      </c>
      <c r="D66" s="51" t="s">
        <v>177</v>
      </c>
      <c r="E66" s="68" t="s">
        <v>21</v>
      </c>
      <c r="F66" s="51" t="s">
        <v>115</v>
      </c>
      <c r="G66" s="51">
        <v>19</v>
      </c>
      <c r="H66" s="68">
        <v>12</v>
      </c>
      <c r="I66" s="68">
        <v>22.5</v>
      </c>
      <c r="J66" s="68">
        <v>26</v>
      </c>
      <c r="K66" s="68">
        <v>29.5</v>
      </c>
      <c r="L66" s="51">
        <v>29.5</v>
      </c>
      <c r="M66" s="68">
        <v>1200</v>
      </c>
      <c r="N66" s="151">
        <f>IF('[1]HNI OPTION CALLS'!E66="BUY",('[1]HNI OPTION CALLS'!L66-'[1]HNI OPTION CALLS'!G66)*('[1]HNI OPTION CALLS'!M66),('[1]HNI OPTION CALLS'!G66-'[1]HNI OPTION CALLS'!L66)*('[1]HNI OPTION CALLS'!M66))</f>
        <v>12600</v>
      </c>
      <c r="O66" s="152">
        <f>'[1]HNI OPTION CALLS'!N66/('[1]HNI OPTION CALLS'!M66)/'[1]HNI OPTION CALLS'!G66%</f>
        <v>55.26315789473684</v>
      </c>
    </row>
    <row r="67" spans="1:15" ht="15">
      <c r="A67" s="68">
        <v>17</v>
      </c>
      <c r="B67" s="150">
        <v>43474</v>
      </c>
      <c r="C67" s="68">
        <v>95</v>
      </c>
      <c r="D67" s="51" t="s">
        <v>177</v>
      </c>
      <c r="E67" s="68" t="s">
        <v>21</v>
      </c>
      <c r="F67" s="51" t="s">
        <v>222</v>
      </c>
      <c r="G67" s="51">
        <v>4</v>
      </c>
      <c r="H67" s="68">
        <v>2</v>
      </c>
      <c r="I67" s="68">
        <v>5</v>
      </c>
      <c r="J67" s="68">
        <v>6</v>
      </c>
      <c r="K67" s="68">
        <v>7</v>
      </c>
      <c r="L67" s="51">
        <v>2</v>
      </c>
      <c r="M67" s="68">
        <v>4000</v>
      </c>
      <c r="N67" s="151">
        <f>IF('[1]HNI OPTION CALLS'!E67="BUY",('[1]HNI OPTION CALLS'!L67-'[1]HNI OPTION CALLS'!G67)*('[1]HNI OPTION CALLS'!M67),('[1]HNI OPTION CALLS'!G67-'[1]HNI OPTION CALLS'!L67)*('[1]HNI OPTION CALLS'!M67))</f>
        <v>-8000</v>
      </c>
      <c r="O67" s="152">
        <f>'[1]HNI OPTION CALLS'!N67/('[1]HNI OPTION CALLS'!M67)/'[1]HNI OPTION CALLS'!G67%</f>
        <v>-50</v>
      </c>
    </row>
    <row r="68" spans="1:15" ht="15">
      <c r="A68" s="68">
        <v>18</v>
      </c>
      <c r="B68" s="150">
        <v>43473</v>
      </c>
      <c r="C68" s="68">
        <v>300</v>
      </c>
      <c r="D68" s="51" t="s">
        <v>177</v>
      </c>
      <c r="E68" s="68" t="s">
        <v>21</v>
      </c>
      <c r="F68" s="51" t="s">
        <v>92</v>
      </c>
      <c r="G68" s="51">
        <v>11</v>
      </c>
      <c r="H68" s="68">
        <v>7</v>
      </c>
      <c r="I68" s="68">
        <v>13</v>
      </c>
      <c r="J68" s="68">
        <v>15</v>
      </c>
      <c r="K68" s="68">
        <v>17</v>
      </c>
      <c r="L68" s="51">
        <v>12.8</v>
      </c>
      <c r="M68" s="68">
        <v>3000</v>
      </c>
      <c r="N68" s="151">
        <f>IF('[1]HNI OPTION CALLS'!E68="BUY",('[1]HNI OPTION CALLS'!L68-'[1]HNI OPTION CALLS'!G68)*('[1]HNI OPTION CALLS'!M68),('[1]HNI OPTION CALLS'!G68-'[1]HNI OPTION CALLS'!L68)*('[1]HNI OPTION CALLS'!M68))</f>
        <v>5400.000000000002</v>
      </c>
      <c r="O68" s="152">
        <f>'[1]HNI OPTION CALLS'!N68/('[1]HNI OPTION CALLS'!M68)/'[1]HNI OPTION CALLS'!G68%</f>
        <v>16.36363636363637</v>
      </c>
    </row>
    <row r="69" spans="1:15" ht="15">
      <c r="A69" s="68">
        <v>19</v>
      </c>
      <c r="B69" s="150">
        <v>43472</v>
      </c>
      <c r="C69" s="68">
        <v>170</v>
      </c>
      <c r="D69" s="51" t="s">
        <v>177</v>
      </c>
      <c r="E69" s="68" t="s">
        <v>21</v>
      </c>
      <c r="F69" s="51" t="s">
        <v>50</v>
      </c>
      <c r="G69" s="51">
        <v>12</v>
      </c>
      <c r="H69" s="68">
        <v>8</v>
      </c>
      <c r="I69" s="68">
        <v>14</v>
      </c>
      <c r="J69" s="68">
        <v>16</v>
      </c>
      <c r="K69" s="68">
        <v>18</v>
      </c>
      <c r="L69" s="51">
        <v>14</v>
      </c>
      <c r="M69" s="68">
        <v>2000</v>
      </c>
      <c r="N69" s="151">
        <f>IF('[1]HNI OPTION CALLS'!E69="BUY",('[1]HNI OPTION CALLS'!L69-'[1]HNI OPTION CALLS'!G69)*('[1]HNI OPTION CALLS'!M69),('[1]HNI OPTION CALLS'!G69-'[1]HNI OPTION CALLS'!L69)*('[1]HNI OPTION CALLS'!M69))</f>
        <v>4000</v>
      </c>
      <c r="O69" s="152">
        <f>'[1]HNI OPTION CALLS'!N69/('[1]HNI OPTION CALLS'!M69)/'[1]HNI OPTION CALLS'!G69%</f>
        <v>16.666666666666668</v>
      </c>
    </row>
    <row r="70" spans="1:15" ht="15">
      <c r="A70" s="68">
        <v>20</v>
      </c>
      <c r="B70" s="150">
        <v>43469</v>
      </c>
      <c r="C70" s="68">
        <v>920</v>
      </c>
      <c r="D70" s="51" t="s">
        <v>183</v>
      </c>
      <c r="E70" s="68" t="s">
        <v>21</v>
      </c>
      <c r="F70" s="51" t="s">
        <v>223</v>
      </c>
      <c r="G70" s="51">
        <v>26.5</v>
      </c>
      <c r="H70" s="68">
        <v>15</v>
      </c>
      <c r="I70" s="68">
        <v>32</v>
      </c>
      <c r="J70" s="68">
        <v>37.5</v>
      </c>
      <c r="K70" s="68">
        <v>43</v>
      </c>
      <c r="L70" s="51">
        <v>15</v>
      </c>
      <c r="M70" s="68">
        <v>700</v>
      </c>
      <c r="N70" s="151">
        <f>IF('[1]HNI OPTION CALLS'!E70="BUY",('[1]HNI OPTION CALLS'!L70-'[1]HNI OPTION CALLS'!G70)*('[1]HNI OPTION CALLS'!M70),('[1]HNI OPTION CALLS'!G70-'[1]HNI OPTION CALLS'!L70)*('[1]HNI OPTION CALLS'!M70))</f>
        <v>-8050</v>
      </c>
      <c r="O70" s="152">
        <f>'[1]HNI OPTION CALLS'!N70/('[1]HNI OPTION CALLS'!M70)/'[1]HNI OPTION CALLS'!G70%</f>
        <v>-43.39622641509434</v>
      </c>
    </row>
    <row r="71" spans="1:15" ht="15">
      <c r="A71" s="68">
        <v>21</v>
      </c>
      <c r="B71" s="150">
        <v>43468</v>
      </c>
      <c r="C71" s="68">
        <v>280</v>
      </c>
      <c r="D71" s="51" t="s">
        <v>183</v>
      </c>
      <c r="E71" s="68" t="s">
        <v>21</v>
      </c>
      <c r="F71" s="51" t="s">
        <v>105</v>
      </c>
      <c r="G71" s="51">
        <v>11</v>
      </c>
      <c r="H71" s="68">
        <v>6</v>
      </c>
      <c r="I71" s="68">
        <v>13.5</v>
      </c>
      <c r="J71" s="68">
        <v>16</v>
      </c>
      <c r="K71" s="68">
        <v>18.5</v>
      </c>
      <c r="L71" s="51">
        <v>6</v>
      </c>
      <c r="M71" s="68">
        <v>1500</v>
      </c>
      <c r="N71" s="151">
        <f>IF('[1]HNI OPTION CALLS'!E71="BUY",('[1]HNI OPTION CALLS'!L71-'[1]HNI OPTION CALLS'!G71)*('[1]HNI OPTION CALLS'!M71),('[1]HNI OPTION CALLS'!G71-'[1]HNI OPTION CALLS'!L71)*('[1]HNI OPTION CALLS'!M71))</f>
        <v>-7500</v>
      </c>
      <c r="O71" s="152">
        <f>'[1]HNI OPTION CALLS'!N71/('[1]HNI OPTION CALLS'!M71)/'[1]HNI OPTION CALLS'!G71%</f>
        <v>-45.45454545454545</v>
      </c>
    </row>
    <row r="72" spans="1:15" ht="15">
      <c r="A72" s="68">
        <v>22</v>
      </c>
      <c r="B72" s="150">
        <v>43468</v>
      </c>
      <c r="C72" s="68">
        <v>220</v>
      </c>
      <c r="D72" s="51" t="s">
        <v>177</v>
      </c>
      <c r="E72" s="68" t="s">
        <v>21</v>
      </c>
      <c r="F72" s="51" t="s">
        <v>185</v>
      </c>
      <c r="G72" s="51">
        <v>6.5</v>
      </c>
      <c r="H72" s="68">
        <v>4.3</v>
      </c>
      <c r="I72" s="68">
        <v>7.6</v>
      </c>
      <c r="J72" s="68">
        <v>8.7</v>
      </c>
      <c r="K72" s="68">
        <v>9.9</v>
      </c>
      <c r="L72" s="51">
        <v>4.3</v>
      </c>
      <c r="M72" s="68">
        <v>3500</v>
      </c>
      <c r="N72" s="151">
        <f>IF('[1]HNI OPTION CALLS'!E72="BUY",('[1]HNI OPTION CALLS'!L72-'[1]HNI OPTION CALLS'!G72)*('[1]HNI OPTION CALLS'!M72),('[1]HNI OPTION CALLS'!G72-'[1]HNI OPTION CALLS'!L72)*('[1]HNI OPTION CALLS'!M72))</f>
        <v>-7700.000000000001</v>
      </c>
      <c r="O72" s="152">
        <f>'[1]HNI OPTION CALLS'!N72/('[1]HNI OPTION CALLS'!M72)/'[1]HNI OPTION CALLS'!G72%</f>
        <v>-33.84615384615385</v>
      </c>
    </row>
    <row r="73" spans="1:15" ht="15">
      <c r="A73" s="68">
        <v>23</v>
      </c>
      <c r="B73" s="150">
        <v>43467</v>
      </c>
      <c r="C73" s="68">
        <v>90</v>
      </c>
      <c r="D73" s="51" t="s">
        <v>177</v>
      </c>
      <c r="E73" s="68" t="s">
        <v>21</v>
      </c>
      <c r="F73" s="51" t="s">
        <v>135</v>
      </c>
      <c r="G73" s="51">
        <v>5</v>
      </c>
      <c r="H73" s="68">
        <v>4</v>
      </c>
      <c r="I73" s="68">
        <v>5.5</v>
      </c>
      <c r="J73" s="68">
        <v>6</v>
      </c>
      <c r="K73" s="68">
        <v>6.5</v>
      </c>
      <c r="L73" s="51">
        <v>5.5</v>
      </c>
      <c r="M73" s="68">
        <v>8000</v>
      </c>
      <c r="N73" s="151">
        <f>IF('[1]HNI OPTION CALLS'!E73="BUY",('[1]HNI OPTION CALLS'!L73-'[1]HNI OPTION CALLS'!G73)*('[1]HNI OPTION CALLS'!M73),('[1]HNI OPTION CALLS'!G73-'[1]HNI OPTION CALLS'!L73)*('[1]HNI OPTION CALLS'!M73))</f>
        <v>4000</v>
      </c>
      <c r="O73" s="152">
        <f>'[1]HNI OPTION CALLS'!N73/('[1]HNI OPTION CALLS'!M73)/'[1]HNI OPTION CALLS'!G73%</f>
        <v>10</v>
      </c>
    </row>
    <row r="74" spans="1:15" ht="15">
      <c r="A74" s="68">
        <v>24</v>
      </c>
      <c r="B74" s="150">
        <v>43466</v>
      </c>
      <c r="C74" s="68">
        <v>120</v>
      </c>
      <c r="D74" s="51" t="s">
        <v>177</v>
      </c>
      <c r="E74" s="68" t="s">
        <v>21</v>
      </c>
      <c r="F74" s="51" t="s">
        <v>171</v>
      </c>
      <c r="G74" s="51">
        <v>6.1</v>
      </c>
      <c r="H74" s="68">
        <v>4.1</v>
      </c>
      <c r="I74" s="68">
        <v>7.1</v>
      </c>
      <c r="J74" s="68">
        <v>8.1</v>
      </c>
      <c r="K74" s="68">
        <v>9.1</v>
      </c>
      <c r="L74" s="51">
        <v>7.1</v>
      </c>
      <c r="M74" s="68">
        <v>4000</v>
      </c>
      <c r="N74" s="151">
        <f>IF('[1]HNI OPTION CALLS'!E74="BUY",('[1]HNI OPTION CALLS'!L74-'[1]HNI OPTION CALLS'!G74)*('[1]HNI OPTION CALLS'!M74),('[1]HNI OPTION CALLS'!G74-'[1]HNI OPTION CALLS'!L74)*('[1]HNI OPTION CALLS'!M74))</f>
        <v>4000</v>
      </c>
      <c r="O74" s="152">
        <f>'[1]HNI OPTION CALLS'!N74/('[1]HNI OPTION CALLS'!M74)/'[1]HNI OPTION CALLS'!G74%</f>
        <v>16.39344262295082</v>
      </c>
    </row>
    <row r="75" spans="1:15" ht="16.5">
      <c r="A75" s="106" t="s">
        <v>25</v>
      </c>
      <c r="B75" s="107"/>
      <c r="C75" s="108"/>
      <c r="D75" s="109"/>
      <c r="E75" s="110"/>
      <c r="F75" s="110"/>
      <c r="G75" s="111"/>
      <c r="H75" s="112"/>
      <c r="I75" s="112"/>
      <c r="J75" s="112"/>
      <c r="K75" s="110"/>
      <c r="L75" s="113"/>
      <c r="M75" s="114"/>
      <c r="N75" s="114"/>
      <c r="O75" s="114"/>
    </row>
    <row r="76" spans="1:15" ht="16.5">
      <c r="A76" s="106" t="s">
        <v>26</v>
      </c>
      <c r="B76" s="107"/>
      <c r="C76" s="108"/>
      <c r="D76" s="109"/>
      <c r="E76" s="110"/>
      <c r="F76" s="110"/>
      <c r="G76" s="111"/>
      <c r="H76" s="110"/>
      <c r="I76" s="110"/>
      <c r="J76" s="110"/>
      <c r="K76" s="110"/>
      <c r="L76" s="113"/>
      <c r="M76" s="114"/>
      <c r="N76" s="114"/>
      <c r="O76" s="114"/>
    </row>
    <row r="77" spans="1:15" ht="16.5">
      <c r="A77" s="106" t="s">
        <v>26</v>
      </c>
      <c r="B77" s="107"/>
      <c r="C77" s="108"/>
      <c r="D77" s="109"/>
      <c r="E77" s="110"/>
      <c r="F77" s="110"/>
      <c r="G77" s="111"/>
      <c r="H77" s="110"/>
      <c r="I77" s="110"/>
      <c r="J77" s="110"/>
      <c r="K77" s="110"/>
      <c r="L77" s="114"/>
      <c r="M77" s="114"/>
      <c r="N77" s="114"/>
      <c r="O77" s="114"/>
    </row>
    <row r="78" spans="1:15" ht="17.25" thickBot="1">
      <c r="A78" s="73"/>
      <c r="B78" s="115"/>
      <c r="C78" s="115"/>
      <c r="D78" s="116"/>
      <c r="E78" s="116"/>
      <c r="F78" s="116"/>
      <c r="G78" s="117"/>
      <c r="H78" s="118"/>
      <c r="I78" s="119" t="s">
        <v>27</v>
      </c>
      <c r="J78" s="119"/>
      <c r="K78" s="120"/>
      <c r="L78" s="114"/>
      <c r="M78" s="121"/>
      <c r="N78" s="114"/>
      <c r="O78" s="114"/>
    </row>
    <row r="79" spans="1:15" ht="16.5">
      <c r="A79" s="122"/>
      <c r="B79" s="115"/>
      <c r="C79" s="115"/>
      <c r="D79" s="212" t="s">
        <v>28</v>
      </c>
      <c r="E79" s="213"/>
      <c r="F79" s="153">
        <v>23</v>
      </c>
      <c r="G79" s="154">
        <v>100</v>
      </c>
      <c r="H79" s="116">
        <v>23</v>
      </c>
      <c r="I79" s="123">
        <f>'[1]HNI OPTION CALLS'!H80/'[1]HNI OPTION CALLS'!H79%</f>
        <v>65.21739130434783</v>
      </c>
      <c r="J79" s="123"/>
      <c r="K79" s="123"/>
      <c r="L79" s="120"/>
      <c r="M79" s="114"/>
      <c r="N79" s="114"/>
      <c r="O79" s="114"/>
    </row>
    <row r="80" spans="1:15" ht="16.5">
      <c r="A80" s="122"/>
      <c r="B80" s="115"/>
      <c r="C80" s="115"/>
      <c r="D80" s="214" t="s">
        <v>29</v>
      </c>
      <c r="E80" s="215"/>
      <c r="F80" s="155">
        <v>15</v>
      </c>
      <c r="G80" s="156">
        <f>('[1]HNI OPTION CALLS'!F80/'[1]HNI OPTION CALLS'!F79)*100</f>
        <v>65.21739130434783</v>
      </c>
      <c r="H80" s="116">
        <v>15</v>
      </c>
      <c r="I80" s="120"/>
      <c r="J80" s="120"/>
      <c r="K80" s="116"/>
      <c r="L80" s="114"/>
      <c r="M80" s="114"/>
      <c r="N80" s="114"/>
      <c r="O80" s="114"/>
    </row>
    <row r="81" spans="1:15" ht="16.5">
      <c r="A81" s="124"/>
      <c r="B81" s="115"/>
      <c r="C81" s="115"/>
      <c r="D81" s="214" t="s">
        <v>31</v>
      </c>
      <c r="E81" s="215"/>
      <c r="F81" s="155">
        <v>0</v>
      </c>
      <c r="G81" s="156">
        <f>('[1]HNI OPTION CALLS'!F81/'[1]HNI OPTION CALLS'!F79)*100</f>
        <v>0</v>
      </c>
      <c r="H81" s="125"/>
      <c r="I81" s="116"/>
      <c r="J81" s="116"/>
      <c r="K81" s="116"/>
      <c r="L81" s="126"/>
      <c r="M81" s="114"/>
      <c r="N81" s="114"/>
      <c r="O81" s="114"/>
    </row>
    <row r="82" spans="1:15" ht="16.5">
      <c r="A82" s="124"/>
      <c r="B82" s="115"/>
      <c r="C82" s="115"/>
      <c r="D82" s="214" t="s">
        <v>32</v>
      </c>
      <c r="E82" s="215"/>
      <c r="F82" s="155">
        <v>0</v>
      </c>
      <c r="G82" s="156">
        <f>('[1]HNI OPTION CALLS'!F82/'[1]HNI OPTION CALLS'!F79)*100</f>
        <v>0</v>
      </c>
      <c r="H82" s="125"/>
      <c r="I82" s="116"/>
      <c r="J82" s="116"/>
      <c r="K82" s="116"/>
      <c r="L82" s="120"/>
      <c r="M82" s="114"/>
      <c r="N82" s="114"/>
      <c r="O82" s="114"/>
    </row>
    <row r="83" spans="1:15" ht="16.5">
      <c r="A83" s="124"/>
      <c r="B83" s="115"/>
      <c r="C83" s="115"/>
      <c r="D83" s="214" t="s">
        <v>33</v>
      </c>
      <c r="E83" s="215"/>
      <c r="F83" s="155">
        <v>6</v>
      </c>
      <c r="G83" s="156">
        <f>('[1]HNI OPTION CALLS'!F83/'[1]HNI OPTION CALLS'!F79)*100</f>
        <v>26.08695652173913</v>
      </c>
      <c r="H83" s="125"/>
      <c r="I83" s="116" t="s">
        <v>34</v>
      </c>
      <c r="J83" s="116"/>
      <c r="K83" s="120"/>
      <c r="L83" s="120"/>
      <c r="M83" s="114"/>
      <c r="N83" s="114"/>
      <c r="O83" s="114"/>
    </row>
    <row r="84" spans="1:15" ht="16.5">
      <c r="A84" s="124"/>
      <c r="B84" s="115"/>
      <c r="C84" s="115"/>
      <c r="D84" s="214" t="s">
        <v>35</v>
      </c>
      <c r="E84" s="215"/>
      <c r="F84" s="155">
        <v>0</v>
      </c>
      <c r="G84" s="156">
        <f>('[1]HNI OPTION CALLS'!F84/'[1]HNI OPTION CALLS'!F79)*100</f>
        <v>0</v>
      </c>
      <c r="H84" s="125"/>
      <c r="I84" s="116"/>
      <c r="J84" s="116"/>
      <c r="K84" s="120"/>
      <c r="L84" s="120"/>
      <c r="M84" s="114"/>
      <c r="N84" s="114"/>
      <c r="O84" s="114"/>
    </row>
    <row r="85" spans="1:15" ht="17.25" thickBot="1">
      <c r="A85" s="124"/>
      <c r="B85" s="115"/>
      <c r="C85" s="115"/>
      <c r="D85" s="225" t="s">
        <v>36</v>
      </c>
      <c r="E85" s="226"/>
      <c r="F85" s="157">
        <v>0</v>
      </c>
      <c r="G85" s="158">
        <f>('[1]HNI OPTION CALLS'!F85/'[1]HNI OPTION CALLS'!F79)*100</f>
        <v>0</v>
      </c>
      <c r="H85" s="125"/>
      <c r="I85" s="116"/>
      <c r="J85" s="116"/>
      <c r="K85" s="126"/>
      <c r="L85" s="126"/>
      <c r="M85" s="114"/>
      <c r="N85" s="114"/>
      <c r="O85" s="114"/>
    </row>
    <row r="86" spans="1:15" ht="16.5">
      <c r="A86" s="127" t="s">
        <v>37</v>
      </c>
      <c r="B86" s="115"/>
      <c r="C86" s="115"/>
      <c r="D86" s="122"/>
      <c r="E86" s="122"/>
      <c r="F86" s="116"/>
      <c r="G86" s="116"/>
      <c r="H86" s="128"/>
      <c r="I86" s="129"/>
      <c r="J86" s="114"/>
      <c r="K86" s="129"/>
      <c r="L86" s="114"/>
      <c r="M86" s="114"/>
      <c r="N86" s="114"/>
      <c r="O86" s="114"/>
    </row>
    <row r="87" spans="1:15" ht="16.5">
      <c r="A87" s="130" t="s">
        <v>38</v>
      </c>
      <c r="B87" s="115"/>
      <c r="C87" s="115"/>
      <c r="D87" s="131"/>
      <c r="E87" s="132"/>
      <c r="F87" s="122"/>
      <c r="G87" s="129"/>
      <c r="H87" s="128"/>
      <c r="I87" s="129"/>
      <c r="J87" s="129"/>
      <c r="K87" s="129"/>
      <c r="L87" s="116"/>
      <c r="M87" s="114"/>
      <c r="N87" s="114"/>
      <c r="O87" s="114"/>
    </row>
    <row r="88" spans="1:15" ht="16.5">
      <c r="A88" s="130" t="s">
        <v>39</v>
      </c>
      <c r="B88" s="115"/>
      <c r="C88" s="115"/>
      <c r="D88" s="122"/>
      <c r="E88" s="132"/>
      <c r="F88" s="122"/>
      <c r="G88" s="129"/>
      <c r="H88" s="128"/>
      <c r="I88" s="120"/>
      <c r="J88" s="120"/>
      <c r="K88" s="120"/>
      <c r="L88" s="116"/>
      <c r="M88" s="114"/>
      <c r="N88" s="114"/>
      <c r="O88" s="114"/>
    </row>
    <row r="89" spans="1:15" ht="15.75" customHeight="1">
      <c r="A89" s="130" t="s">
        <v>40</v>
      </c>
      <c r="B89" s="131"/>
      <c r="C89" s="115"/>
      <c r="D89" s="122"/>
      <c r="E89" s="132"/>
      <c r="F89" s="122"/>
      <c r="G89" s="129"/>
      <c r="H89" s="118"/>
      <c r="I89" s="120"/>
      <c r="J89" s="120"/>
      <c r="K89" s="120"/>
      <c r="L89" s="116"/>
      <c r="M89" s="114"/>
      <c r="N89" s="133"/>
      <c r="O89" s="114"/>
    </row>
    <row r="90" spans="1:15" ht="15.75" customHeight="1" thickBot="1">
      <c r="A90" s="130" t="s">
        <v>41</v>
      </c>
      <c r="B90" s="124"/>
      <c r="C90" s="131"/>
      <c r="D90" s="122"/>
      <c r="E90" s="134"/>
      <c r="F90" s="129"/>
      <c r="G90" s="129"/>
      <c r="H90" s="118"/>
      <c r="I90" s="120"/>
      <c r="J90" s="120"/>
      <c r="K90" s="120"/>
      <c r="L90" s="129"/>
      <c r="M90" s="114"/>
      <c r="N90" s="122"/>
      <c r="O90" s="114"/>
    </row>
    <row r="91" spans="1:15" ht="15.75" customHeight="1" thickBot="1">
      <c r="A91" s="221" t="s">
        <v>0</v>
      </c>
      <c r="B91" s="221"/>
      <c r="C91" s="221"/>
      <c r="D91" s="221"/>
      <c r="E91" s="221"/>
      <c r="F91" s="221"/>
      <c r="G91" s="221"/>
      <c r="H91" s="221"/>
      <c r="I91" s="221"/>
      <c r="J91" s="221"/>
      <c r="K91" s="221"/>
      <c r="L91" s="221"/>
      <c r="M91" s="221"/>
      <c r="N91" s="221"/>
      <c r="O91" s="221"/>
    </row>
    <row r="92" spans="1:15" ht="15.75" customHeight="1" thickBot="1">
      <c r="A92" s="221"/>
      <c r="B92" s="221"/>
      <c r="C92" s="221"/>
      <c r="D92" s="221"/>
      <c r="E92" s="221"/>
      <c r="F92" s="221"/>
      <c r="G92" s="221"/>
      <c r="H92" s="221"/>
      <c r="I92" s="221"/>
      <c r="J92" s="221"/>
      <c r="K92" s="221"/>
      <c r="L92" s="221"/>
      <c r="M92" s="221"/>
      <c r="N92" s="221"/>
      <c r="O92" s="221"/>
    </row>
    <row r="93" spans="1:15" ht="15" customHeight="1">
      <c r="A93" s="221"/>
      <c r="B93" s="221"/>
      <c r="C93" s="221"/>
      <c r="D93" s="221"/>
      <c r="E93" s="221"/>
      <c r="F93" s="221"/>
      <c r="G93" s="221"/>
      <c r="H93" s="221"/>
      <c r="I93" s="221"/>
      <c r="J93" s="221"/>
      <c r="K93" s="221"/>
      <c r="L93" s="221"/>
      <c r="M93" s="221"/>
      <c r="N93" s="221"/>
      <c r="O93" s="221"/>
    </row>
    <row r="94" spans="1:15" ht="15.75" customHeight="1">
      <c r="A94" s="222" t="s">
        <v>136</v>
      </c>
      <c r="B94" s="222"/>
      <c r="C94" s="222"/>
      <c r="D94" s="222"/>
      <c r="E94" s="222"/>
      <c r="F94" s="222"/>
      <c r="G94" s="222"/>
      <c r="H94" s="222"/>
      <c r="I94" s="222"/>
      <c r="J94" s="222"/>
      <c r="K94" s="222"/>
      <c r="L94" s="222"/>
      <c r="M94" s="222"/>
      <c r="N94" s="222"/>
      <c r="O94" s="222"/>
    </row>
    <row r="95" spans="1:15" ht="15.75" customHeight="1">
      <c r="A95" s="222" t="s">
        <v>137</v>
      </c>
      <c r="B95" s="222"/>
      <c r="C95" s="222"/>
      <c r="D95" s="222"/>
      <c r="E95" s="222"/>
      <c r="F95" s="222"/>
      <c r="G95" s="222"/>
      <c r="H95" s="222"/>
      <c r="I95" s="222"/>
      <c r="J95" s="222"/>
      <c r="K95" s="222"/>
      <c r="L95" s="222"/>
      <c r="M95" s="222"/>
      <c r="N95" s="222"/>
      <c r="O95" s="222"/>
    </row>
    <row r="96" spans="1:15" ht="15.75" customHeight="1" thickBot="1">
      <c r="A96" s="223" t="s">
        <v>3</v>
      </c>
      <c r="B96" s="223"/>
      <c r="C96" s="223"/>
      <c r="D96" s="223"/>
      <c r="E96" s="223"/>
      <c r="F96" s="223"/>
      <c r="G96" s="223"/>
      <c r="H96" s="223"/>
      <c r="I96" s="223"/>
      <c r="J96" s="223"/>
      <c r="K96" s="223"/>
      <c r="L96" s="223"/>
      <c r="M96" s="223"/>
      <c r="N96" s="223"/>
      <c r="O96" s="223"/>
    </row>
    <row r="97" spans="1:15" ht="15" customHeight="1">
      <c r="A97" s="224" t="s">
        <v>196</v>
      </c>
      <c r="B97" s="224"/>
      <c r="C97" s="224"/>
      <c r="D97" s="224"/>
      <c r="E97" s="224"/>
      <c r="F97" s="224"/>
      <c r="G97" s="224"/>
      <c r="H97" s="224"/>
      <c r="I97" s="224"/>
      <c r="J97" s="224"/>
      <c r="K97" s="224"/>
      <c r="L97" s="224"/>
      <c r="M97" s="224"/>
      <c r="N97" s="224"/>
      <c r="O97" s="224"/>
    </row>
    <row r="98" spans="1:15" ht="15" customHeight="1">
      <c r="A98" s="224" t="s">
        <v>5</v>
      </c>
      <c r="B98" s="224"/>
      <c r="C98" s="224"/>
      <c r="D98" s="224"/>
      <c r="E98" s="224"/>
      <c r="F98" s="224"/>
      <c r="G98" s="224"/>
      <c r="H98" s="224"/>
      <c r="I98" s="224"/>
      <c r="J98" s="224"/>
      <c r="K98" s="224"/>
      <c r="L98" s="224"/>
      <c r="M98" s="224"/>
      <c r="N98" s="224"/>
      <c r="O98" s="224"/>
    </row>
    <row r="99" spans="1:15" ht="15" customHeight="1">
      <c r="A99" s="219" t="s">
        <v>6</v>
      </c>
      <c r="B99" s="211" t="s">
        <v>7</v>
      </c>
      <c r="C99" s="216" t="s">
        <v>176</v>
      </c>
      <c r="D99" s="211" t="s">
        <v>8</v>
      </c>
      <c r="E99" s="219" t="s">
        <v>161</v>
      </c>
      <c r="F99" s="219" t="s">
        <v>162</v>
      </c>
      <c r="G99" s="211" t="s">
        <v>11</v>
      </c>
      <c r="H99" s="211" t="s">
        <v>12</v>
      </c>
      <c r="I99" s="216" t="s">
        <v>13</v>
      </c>
      <c r="J99" s="216" t="s">
        <v>14</v>
      </c>
      <c r="K99" s="216" t="s">
        <v>15</v>
      </c>
      <c r="L99" s="217" t="s">
        <v>16</v>
      </c>
      <c r="M99" s="211" t="s">
        <v>17</v>
      </c>
      <c r="N99" s="211" t="s">
        <v>18</v>
      </c>
      <c r="O99" s="211" t="s">
        <v>19</v>
      </c>
    </row>
    <row r="100" spans="1:15" ht="15" customHeight="1">
      <c r="A100" s="219"/>
      <c r="B100" s="211"/>
      <c r="C100" s="211"/>
      <c r="D100" s="211"/>
      <c r="E100" s="219"/>
      <c r="F100" s="219"/>
      <c r="G100" s="211"/>
      <c r="H100" s="211"/>
      <c r="I100" s="211"/>
      <c r="J100" s="211"/>
      <c r="K100" s="211"/>
      <c r="L100" s="218"/>
      <c r="M100" s="211"/>
      <c r="N100" s="211"/>
      <c r="O100" s="211"/>
    </row>
    <row r="101" spans="1:15" ht="15" customHeight="1">
      <c r="A101" s="68">
        <v>1</v>
      </c>
      <c r="B101" s="150">
        <v>43462</v>
      </c>
      <c r="C101" s="68">
        <v>230</v>
      </c>
      <c r="D101" s="51" t="s">
        <v>177</v>
      </c>
      <c r="E101" s="68" t="s">
        <v>21</v>
      </c>
      <c r="F101" s="51" t="s">
        <v>224</v>
      </c>
      <c r="G101" s="51">
        <v>12</v>
      </c>
      <c r="H101" s="68">
        <v>5</v>
      </c>
      <c r="I101" s="68">
        <v>16</v>
      </c>
      <c r="J101" s="68">
        <v>20</v>
      </c>
      <c r="K101" s="68">
        <v>24</v>
      </c>
      <c r="L101" s="51">
        <v>6.75</v>
      </c>
      <c r="M101" s="68">
        <v>6000</v>
      </c>
      <c r="N101" s="151">
        <f>IF('[1]HNI OPTION CALLS'!E101="BUY",('[1]HNI OPTION CALLS'!L101-'[1]HNI OPTION CALLS'!G101)*('[1]HNI OPTION CALLS'!M101),('[1]HNI OPTION CALLS'!G101-'[1]HNI OPTION CALLS'!L101)*('[1]HNI OPTION CALLS'!M101))</f>
        <v>-31500</v>
      </c>
      <c r="O101" s="152">
        <f>'[1]HNI OPTION CALLS'!N101/('[1]HNI OPTION CALLS'!M101)/'[1]HNI OPTION CALLS'!G101%</f>
        <v>-43.75</v>
      </c>
    </row>
    <row r="102" spans="1:15" ht="15" customHeight="1">
      <c r="A102" s="68">
        <v>1</v>
      </c>
      <c r="B102" s="150">
        <v>43461</v>
      </c>
      <c r="C102" s="68">
        <v>120</v>
      </c>
      <c r="D102" s="51" t="s">
        <v>177</v>
      </c>
      <c r="E102" s="68" t="s">
        <v>21</v>
      </c>
      <c r="F102" s="51" t="s">
        <v>225</v>
      </c>
      <c r="G102" s="51">
        <v>6</v>
      </c>
      <c r="H102" s="68">
        <v>4.5</v>
      </c>
      <c r="I102" s="68">
        <v>6.8</v>
      </c>
      <c r="J102" s="68">
        <v>7.6</v>
      </c>
      <c r="K102" s="68">
        <v>8.4</v>
      </c>
      <c r="L102" s="51">
        <v>6.75</v>
      </c>
      <c r="M102" s="68">
        <v>6000</v>
      </c>
      <c r="N102" s="151">
        <f>IF('[1]HNI OPTION CALLS'!E102="BUY",('[1]HNI OPTION CALLS'!L102-'[1]HNI OPTION CALLS'!G102)*('[1]HNI OPTION CALLS'!M102),('[1]HNI OPTION CALLS'!G102-'[1]HNI OPTION CALLS'!L102)*('[1]HNI OPTION CALLS'!M102))</f>
        <v>4500</v>
      </c>
      <c r="O102" s="152">
        <f>'[1]HNI OPTION CALLS'!N102/('[1]HNI OPTION CALLS'!M102)/'[1]HNI OPTION CALLS'!G102%</f>
        <v>12.5</v>
      </c>
    </row>
    <row r="103" spans="1:15" ht="15" customHeight="1">
      <c r="A103" s="68">
        <v>2</v>
      </c>
      <c r="B103" s="150">
        <v>43460</v>
      </c>
      <c r="C103" s="68">
        <v>500</v>
      </c>
      <c r="D103" s="51" t="s">
        <v>177</v>
      </c>
      <c r="E103" s="68" t="s">
        <v>21</v>
      </c>
      <c r="F103" s="51" t="s">
        <v>124</v>
      </c>
      <c r="G103" s="51">
        <v>13.5</v>
      </c>
      <c r="H103" s="68">
        <v>5</v>
      </c>
      <c r="I103" s="68">
        <v>18</v>
      </c>
      <c r="J103" s="68">
        <v>22</v>
      </c>
      <c r="K103" s="68">
        <v>26</v>
      </c>
      <c r="L103" s="51">
        <v>17</v>
      </c>
      <c r="M103" s="68">
        <v>1100</v>
      </c>
      <c r="N103" s="151">
        <f>IF('[1]HNI OPTION CALLS'!E103="BUY",('[1]HNI OPTION CALLS'!L103-'[1]HNI OPTION CALLS'!G103)*('[1]HNI OPTION CALLS'!M103),('[1]HNI OPTION CALLS'!G103-'[1]HNI OPTION CALLS'!L103)*('[1]HNI OPTION CALLS'!M103))</f>
        <v>3850</v>
      </c>
      <c r="O103" s="152">
        <f>'[1]HNI OPTION CALLS'!N103/('[1]HNI OPTION CALLS'!M103)/'[1]HNI OPTION CALLS'!G103%</f>
        <v>25.925925925925924</v>
      </c>
    </row>
    <row r="104" spans="1:15" ht="15" customHeight="1">
      <c r="A104" s="68">
        <v>3</v>
      </c>
      <c r="B104" s="150">
        <v>43454</v>
      </c>
      <c r="C104" s="68">
        <v>880</v>
      </c>
      <c r="D104" s="51" t="s">
        <v>177</v>
      </c>
      <c r="E104" s="68" t="s">
        <v>21</v>
      </c>
      <c r="F104" s="51" t="s">
        <v>151</v>
      </c>
      <c r="G104" s="51">
        <v>24</v>
      </c>
      <c r="H104" s="68">
        <v>7</v>
      </c>
      <c r="I104" s="68">
        <v>34</v>
      </c>
      <c r="J104" s="68">
        <v>44</v>
      </c>
      <c r="K104" s="68">
        <v>54</v>
      </c>
      <c r="L104" s="51">
        <v>7</v>
      </c>
      <c r="M104" s="68">
        <v>500</v>
      </c>
      <c r="N104" s="151">
        <f>IF('[1]HNI OPTION CALLS'!E104="BUY",('[1]HNI OPTION CALLS'!L104-'[1]HNI OPTION CALLS'!G104)*('[1]HNI OPTION CALLS'!M104),('[1]HNI OPTION CALLS'!G104-'[1]HNI OPTION CALLS'!L104)*('[1]HNI OPTION CALLS'!M104))</f>
        <v>-8500</v>
      </c>
      <c r="O104" s="152">
        <f>'[1]HNI OPTION CALLS'!N104/('[1]HNI OPTION CALLS'!M104)/'[1]HNI OPTION CALLS'!G104%</f>
        <v>-70.83333333333334</v>
      </c>
    </row>
    <row r="105" spans="1:15" ht="15">
      <c r="A105" s="68">
        <v>4</v>
      </c>
      <c r="B105" s="150">
        <v>43453</v>
      </c>
      <c r="C105" s="68">
        <v>650</v>
      </c>
      <c r="D105" s="51" t="s">
        <v>177</v>
      </c>
      <c r="E105" s="68" t="s">
        <v>21</v>
      </c>
      <c r="F105" s="51" t="s">
        <v>69</v>
      </c>
      <c r="G105" s="51">
        <v>11</v>
      </c>
      <c r="H105" s="68">
        <v>3</v>
      </c>
      <c r="I105" s="68">
        <v>16</v>
      </c>
      <c r="J105" s="68">
        <v>21</v>
      </c>
      <c r="K105" s="68">
        <v>26</v>
      </c>
      <c r="L105" s="51">
        <v>3</v>
      </c>
      <c r="M105" s="68">
        <v>1200</v>
      </c>
      <c r="N105" s="151">
        <f>IF('[1]HNI OPTION CALLS'!E105="BUY",('[1]HNI OPTION CALLS'!L105-'[1]HNI OPTION CALLS'!G105)*('[1]HNI OPTION CALLS'!M105),('[1]HNI OPTION CALLS'!G105-'[1]HNI OPTION CALLS'!L105)*('[1]HNI OPTION CALLS'!M105))</f>
        <v>-9600</v>
      </c>
      <c r="O105" s="152">
        <f>'[1]HNI OPTION CALLS'!N105/('[1]HNI OPTION CALLS'!M105)/'[1]HNI OPTION CALLS'!G105%</f>
        <v>-72.72727272727273</v>
      </c>
    </row>
    <row r="106" spans="1:15" ht="15">
      <c r="A106" s="68">
        <v>5</v>
      </c>
      <c r="B106" s="150">
        <v>43453</v>
      </c>
      <c r="C106" s="68">
        <v>480</v>
      </c>
      <c r="D106" s="51" t="s">
        <v>177</v>
      </c>
      <c r="E106" s="68" t="s">
        <v>21</v>
      </c>
      <c r="F106" s="51" t="s">
        <v>124</v>
      </c>
      <c r="G106" s="51">
        <v>9</v>
      </c>
      <c r="H106" s="68">
        <v>1</v>
      </c>
      <c r="I106" s="68">
        <v>14</v>
      </c>
      <c r="J106" s="68">
        <v>19</v>
      </c>
      <c r="K106" s="68">
        <v>24</v>
      </c>
      <c r="L106" s="51">
        <v>14</v>
      </c>
      <c r="M106" s="68">
        <v>1100</v>
      </c>
      <c r="N106" s="151">
        <f>IF('[1]HNI OPTION CALLS'!E106="BUY",('[1]HNI OPTION CALLS'!L106-'[1]HNI OPTION CALLS'!G106)*('[1]HNI OPTION CALLS'!M106),('[1]HNI OPTION CALLS'!G106-'[1]HNI OPTION CALLS'!L106)*('[1]HNI OPTION CALLS'!M106))</f>
        <v>5500</v>
      </c>
      <c r="O106" s="152">
        <f>'[1]HNI OPTION CALLS'!N106/('[1]HNI OPTION CALLS'!M106)/'[1]HNI OPTION CALLS'!G106%</f>
        <v>55.55555555555556</v>
      </c>
    </row>
    <row r="107" spans="1:15" ht="15">
      <c r="A107" s="68">
        <v>6</v>
      </c>
      <c r="B107" s="150">
        <v>43451</v>
      </c>
      <c r="C107" s="68">
        <v>90</v>
      </c>
      <c r="D107" s="51" t="s">
        <v>177</v>
      </c>
      <c r="E107" s="68" t="s">
        <v>21</v>
      </c>
      <c r="F107" s="51" t="s">
        <v>132</v>
      </c>
      <c r="G107" s="51">
        <v>4</v>
      </c>
      <c r="H107" s="68">
        <v>2</v>
      </c>
      <c r="I107" s="68">
        <v>5</v>
      </c>
      <c r="J107" s="68">
        <v>6</v>
      </c>
      <c r="K107" s="68">
        <v>7</v>
      </c>
      <c r="L107" s="51">
        <v>5</v>
      </c>
      <c r="M107" s="68">
        <v>5500</v>
      </c>
      <c r="N107" s="151">
        <f>IF('[1]HNI OPTION CALLS'!E107="BUY",('[1]HNI OPTION CALLS'!L107-'[1]HNI OPTION CALLS'!G107)*('[1]HNI OPTION CALLS'!M107),('[1]HNI OPTION CALLS'!G107-'[1]HNI OPTION CALLS'!L107)*('[1]HNI OPTION CALLS'!M107))</f>
        <v>5500</v>
      </c>
      <c r="O107" s="152">
        <f>'[1]HNI OPTION CALLS'!N107/('[1]HNI OPTION CALLS'!M107)/'[1]HNI OPTION CALLS'!G107%</f>
        <v>25</v>
      </c>
    </row>
    <row r="108" spans="1:15" ht="15">
      <c r="A108" s="68">
        <v>7</v>
      </c>
      <c r="B108" s="150">
        <v>43448</v>
      </c>
      <c r="C108" s="68">
        <v>270</v>
      </c>
      <c r="D108" s="51" t="s">
        <v>177</v>
      </c>
      <c r="E108" s="68" t="s">
        <v>21</v>
      </c>
      <c r="F108" s="51" t="s">
        <v>205</v>
      </c>
      <c r="G108" s="51">
        <v>15</v>
      </c>
      <c r="H108" s="68">
        <v>8</v>
      </c>
      <c r="I108" s="68">
        <v>19</v>
      </c>
      <c r="J108" s="68">
        <v>23</v>
      </c>
      <c r="K108" s="68">
        <v>27</v>
      </c>
      <c r="L108" s="51">
        <v>18.4</v>
      </c>
      <c r="M108" s="68">
        <v>1200</v>
      </c>
      <c r="N108" s="151">
        <f>IF('[1]HNI OPTION CALLS'!E108="BUY",('[1]HNI OPTION CALLS'!L108-'[1]HNI OPTION CALLS'!G108)*('[1]HNI OPTION CALLS'!M108),('[1]HNI OPTION CALLS'!G108-'[1]HNI OPTION CALLS'!L108)*('[1]HNI OPTION CALLS'!M108))</f>
        <v>4079.999999999998</v>
      </c>
      <c r="O108" s="152">
        <f>'[1]HNI OPTION CALLS'!N108/('[1]HNI OPTION CALLS'!M108)/'[1]HNI OPTION CALLS'!G108%</f>
        <v>22.666666666666657</v>
      </c>
    </row>
    <row r="109" spans="1:15" ht="15">
      <c r="A109" s="68">
        <v>8</v>
      </c>
      <c r="B109" s="150">
        <v>43446</v>
      </c>
      <c r="C109" s="68">
        <v>85</v>
      </c>
      <c r="D109" s="51" t="s">
        <v>177</v>
      </c>
      <c r="E109" s="68" t="s">
        <v>21</v>
      </c>
      <c r="F109" s="51" t="s">
        <v>132</v>
      </c>
      <c r="G109" s="51">
        <v>4</v>
      </c>
      <c r="H109" s="68">
        <v>2</v>
      </c>
      <c r="I109" s="68">
        <v>5</v>
      </c>
      <c r="J109" s="68">
        <v>6</v>
      </c>
      <c r="K109" s="68">
        <v>7</v>
      </c>
      <c r="L109" s="51">
        <v>5</v>
      </c>
      <c r="M109" s="68">
        <v>5500</v>
      </c>
      <c r="N109" s="151">
        <f>IF('[1]HNI OPTION CALLS'!E109="BUY",('[1]HNI OPTION CALLS'!L109-'[1]HNI OPTION CALLS'!G109)*('[1]HNI OPTION CALLS'!M109),('[1]HNI OPTION CALLS'!G109-'[1]HNI OPTION CALLS'!L109)*('[1]HNI OPTION CALLS'!M109))</f>
        <v>5500</v>
      </c>
      <c r="O109" s="152">
        <f>'[1]HNI OPTION CALLS'!N109/('[1]HNI OPTION CALLS'!M109)/'[1]HNI OPTION CALLS'!G109%</f>
        <v>25</v>
      </c>
    </row>
    <row r="110" spans="1:15" ht="15">
      <c r="A110" s="68">
        <v>9</v>
      </c>
      <c r="B110" s="150">
        <v>43438</v>
      </c>
      <c r="C110" s="68">
        <v>430</v>
      </c>
      <c r="D110" s="51" t="s">
        <v>177</v>
      </c>
      <c r="E110" s="68" t="s">
        <v>21</v>
      </c>
      <c r="F110" s="51" t="s">
        <v>128</v>
      </c>
      <c r="G110" s="51">
        <v>23</v>
      </c>
      <c r="H110" s="68">
        <v>14</v>
      </c>
      <c r="I110" s="68">
        <v>28</v>
      </c>
      <c r="J110" s="68">
        <v>33</v>
      </c>
      <c r="K110" s="68">
        <v>38</v>
      </c>
      <c r="L110" s="51">
        <v>14</v>
      </c>
      <c r="M110" s="68">
        <v>1100</v>
      </c>
      <c r="N110" s="151">
        <f>IF('[1]HNI OPTION CALLS'!E110="BUY",('[1]HNI OPTION CALLS'!L110-'[1]HNI OPTION CALLS'!G110)*('[1]HNI OPTION CALLS'!M110),('[1]HNI OPTION CALLS'!G110-'[1]HNI OPTION CALLS'!L110)*('[1]HNI OPTION CALLS'!M110))</f>
        <v>-9900</v>
      </c>
      <c r="O110" s="152">
        <f>'[1]HNI OPTION CALLS'!N110/('[1]HNI OPTION CALLS'!M110)/'[1]HNI OPTION CALLS'!G110%</f>
        <v>-39.130434782608695</v>
      </c>
    </row>
    <row r="111" spans="1:15" ht="15">
      <c r="A111" s="68">
        <v>10</v>
      </c>
      <c r="B111" s="150">
        <v>43438</v>
      </c>
      <c r="C111" s="68">
        <v>340</v>
      </c>
      <c r="D111" s="51" t="s">
        <v>177</v>
      </c>
      <c r="E111" s="68" t="s">
        <v>21</v>
      </c>
      <c r="F111" s="51" t="s">
        <v>204</v>
      </c>
      <c r="G111" s="51">
        <v>8</v>
      </c>
      <c r="H111" s="68">
        <v>4</v>
      </c>
      <c r="I111" s="68">
        <v>10</v>
      </c>
      <c r="J111" s="68">
        <v>12</v>
      </c>
      <c r="K111" s="68">
        <v>14</v>
      </c>
      <c r="L111" s="51">
        <v>10</v>
      </c>
      <c r="M111" s="68">
        <v>2400</v>
      </c>
      <c r="N111" s="151">
        <f>IF('[1]HNI OPTION CALLS'!E111="BUY",('[1]HNI OPTION CALLS'!L111-'[1]HNI OPTION CALLS'!G111)*('[1]HNI OPTION CALLS'!M111),('[1]HNI OPTION CALLS'!G111-'[1]HNI OPTION CALLS'!L111)*('[1]HNI OPTION CALLS'!M111))</f>
        <v>4800</v>
      </c>
      <c r="O111" s="152">
        <f>'[1]HNI OPTION CALLS'!N111/('[1]HNI OPTION CALLS'!M111)/'[1]HNI OPTION CALLS'!G111%</f>
        <v>25</v>
      </c>
    </row>
    <row r="112" spans="1:15" ht="15">
      <c r="A112" s="68">
        <v>11</v>
      </c>
      <c r="B112" s="150">
        <v>43437</v>
      </c>
      <c r="C112" s="68">
        <v>70</v>
      </c>
      <c r="D112" s="51" t="s">
        <v>177</v>
      </c>
      <c r="E112" s="68" t="s">
        <v>21</v>
      </c>
      <c r="F112" s="51" t="s">
        <v>109</v>
      </c>
      <c r="G112" s="51">
        <v>3</v>
      </c>
      <c r="H112" s="68">
        <v>1.5</v>
      </c>
      <c r="I112" s="68">
        <v>3.8</v>
      </c>
      <c r="J112" s="68">
        <v>4.6</v>
      </c>
      <c r="K112" s="68">
        <v>5.4</v>
      </c>
      <c r="L112" s="51">
        <v>3.8</v>
      </c>
      <c r="M112" s="68">
        <v>7500</v>
      </c>
      <c r="N112" s="151">
        <f>IF('[1]HNI OPTION CALLS'!E112="BUY",('[1]HNI OPTION CALLS'!L112-'[1]HNI OPTION CALLS'!G112)*('[1]HNI OPTION CALLS'!M112),('[1]HNI OPTION CALLS'!G112-'[1]HNI OPTION CALLS'!L112)*('[1]HNI OPTION CALLS'!M112))</f>
        <v>5999.999999999999</v>
      </c>
      <c r="O112" s="152">
        <f>'[1]HNI OPTION CALLS'!N112/('[1]HNI OPTION CALLS'!M112)/'[1]HNI OPTION CALLS'!G112%</f>
        <v>26.666666666666664</v>
      </c>
    </row>
    <row r="113" spans="1:15" ht="16.5">
      <c r="A113" s="106" t="s">
        <v>25</v>
      </c>
      <c r="B113" s="107"/>
      <c r="C113" s="108"/>
      <c r="D113" s="109"/>
      <c r="E113" s="110"/>
      <c r="F113" s="110"/>
      <c r="G113" s="111"/>
      <c r="H113" s="112"/>
      <c r="I113" s="112"/>
      <c r="J113" s="112"/>
      <c r="K113" s="110"/>
      <c r="L113" s="113"/>
      <c r="M113" s="114"/>
      <c r="N113" s="114"/>
      <c r="O113" s="114"/>
    </row>
    <row r="114" spans="1:15" ht="16.5">
      <c r="A114" s="106" t="s">
        <v>26</v>
      </c>
      <c r="B114" s="107"/>
      <c r="C114" s="108"/>
      <c r="D114" s="109"/>
      <c r="E114" s="110"/>
      <c r="F114" s="110"/>
      <c r="G114" s="111"/>
      <c r="H114" s="110"/>
      <c r="I114" s="110"/>
      <c r="J114" s="110"/>
      <c r="K114" s="110"/>
      <c r="L114" s="113"/>
      <c r="M114" s="114"/>
      <c r="N114" s="114"/>
      <c r="O114" s="114"/>
    </row>
    <row r="115" spans="1:15" ht="16.5">
      <c r="A115" s="106" t="s">
        <v>26</v>
      </c>
      <c r="B115" s="107"/>
      <c r="C115" s="108"/>
      <c r="D115" s="109"/>
      <c r="E115" s="110"/>
      <c r="F115" s="110"/>
      <c r="G115" s="111"/>
      <c r="H115" s="110"/>
      <c r="I115" s="110"/>
      <c r="J115" s="110"/>
      <c r="K115" s="110"/>
      <c r="L115" s="114"/>
      <c r="M115" s="114"/>
      <c r="N115" s="114"/>
      <c r="O115" s="114"/>
    </row>
    <row r="116" spans="1:15" ht="17.25" thickBot="1">
      <c r="A116" s="73"/>
      <c r="B116" s="115"/>
      <c r="C116" s="115"/>
      <c r="D116" s="116"/>
      <c r="E116" s="116"/>
      <c r="F116" s="116"/>
      <c r="G116" s="117"/>
      <c r="H116" s="118"/>
      <c r="I116" s="119" t="s">
        <v>27</v>
      </c>
      <c r="J116" s="119"/>
      <c r="K116" s="120"/>
      <c r="L116" s="114"/>
      <c r="M116" s="121"/>
      <c r="N116" s="114"/>
      <c r="O116" s="114"/>
    </row>
    <row r="117" spans="1:15" ht="16.5">
      <c r="A117" s="122"/>
      <c r="B117" s="115"/>
      <c r="C117" s="115"/>
      <c r="D117" s="212" t="s">
        <v>28</v>
      </c>
      <c r="E117" s="213"/>
      <c r="F117" s="153">
        <v>11</v>
      </c>
      <c r="G117" s="154">
        <v>100</v>
      </c>
      <c r="H117" s="116">
        <v>11</v>
      </c>
      <c r="I117" s="123">
        <f>'[1]HNI OPTION CALLS'!H118/'[1]HNI OPTION CALLS'!H117%</f>
        <v>72.72727272727273</v>
      </c>
      <c r="J117" s="123"/>
      <c r="K117" s="123"/>
      <c r="L117" s="120"/>
      <c r="M117" s="114"/>
      <c r="N117" s="114"/>
      <c r="O117" s="114"/>
    </row>
    <row r="118" spans="1:15" ht="16.5">
      <c r="A118" s="122"/>
      <c r="B118" s="115"/>
      <c r="C118" s="115"/>
      <c r="D118" s="214" t="s">
        <v>29</v>
      </c>
      <c r="E118" s="215"/>
      <c r="F118" s="155">
        <v>8</v>
      </c>
      <c r="G118" s="156">
        <f>('[1]HNI OPTION CALLS'!F118/'[1]HNI OPTION CALLS'!F117)*100</f>
        <v>72.72727272727273</v>
      </c>
      <c r="H118" s="116">
        <v>8</v>
      </c>
      <c r="I118" s="120"/>
      <c r="J118" s="120"/>
      <c r="K118" s="116"/>
      <c r="L118" s="114"/>
      <c r="M118" s="114"/>
      <c r="N118" s="114"/>
      <c r="O118" s="114"/>
    </row>
    <row r="119" spans="1:15" ht="16.5">
      <c r="A119" s="124"/>
      <c r="B119" s="115"/>
      <c r="C119" s="115"/>
      <c r="D119" s="214" t="s">
        <v>31</v>
      </c>
      <c r="E119" s="215"/>
      <c r="F119" s="155">
        <v>0</v>
      </c>
      <c r="G119" s="156">
        <f>('[1]HNI OPTION CALLS'!F119/'[1]HNI OPTION CALLS'!F117)*100</f>
        <v>0</v>
      </c>
      <c r="H119" s="125"/>
      <c r="I119" s="116"/>
      <c r="J119" s="116"/>
      <c r="K119" s="116"/>
      <c r="L119" s="126"/>
      <c r="M119" s="114"/>
      <c r="N119" s="114"/>
      <c r="O119" s="114"/>
    </row>
    <row r="120" spans="1:15" ht="16.5">
      <c r="A120" s="124"/>
      <c r="B120" s="115"/>
      <c r="C120" s="115"/>
      <c r="D120" s="214" t="s">
        <v>32</v>
      </c>
      <c r="E120" s="215"/>
      <c r="F120" s="155">
        <v>0</v>
      </c>
      <c r="G120" s="156">
        <f>('[1]HNI OPTION CALLS'!F120/'[1]HNI OPTION CALLS'!F117)*100</f>
        <v>0</v>
      </c>
      <c r="H120" s="125"/>
      <c r="I120" s="116"/>
      <c r="J120" s="116"/>
      <c r="K120" s="116"/>
      <c r="L120" s="120"/>
      <c r="M120" s="114"/>
      <c r="N120" s="114"/>
      <c r="O120" s="114"/>
    </row>
    <row r="121" spans="1:15" ht="16.5">
      <c r="A121" s="124"/>
      <c r="B121" s="115"/>
      <c r="C121" s="115"/>
      <c r="D121" s="214" t="s">
        <v>33</v>
      </c>
      <c r="E121" s="215"/>
      <c r="F121" s="155">
        <v>3</v>
      </c>
      <c r="G121" s="156">
        <f>('[1]HNI OPTION CALLS'!F121/'[1]HNI OPTION CALLS'!F117)*100</f>
        <v>27.27272727272727</v>
      </c>
      <c r="H121" s="125"/>
      <c r="I121" s="116" t="s">
        <v>34</v>
      </c>
      <c r="J121" s="116"/>
      <c r="K121" s="120"/>
      <c r="L121" s="120"/>
      <c r="M121" s="114"/>
      <c r="N121" s="114"/>
      <c r="O121" s="114"/>
    </row>
    <row r="122" spans="1:15" ht="16.5">
      <c r="A122" s="124"/>
      <c r="B122" s="115"/>
      <c r="C122" s="115"/>
      <c r="D122" s="214" t="s">
        <v>35</v>
      </c>
      <c r="E122" s="215"/>
      <c r="F122" s="155">
        <v>0</v>
      </c>
      <c r="G122" s="156">
        <f>('[1]HNI OPTION CALLS'!F122/'[1]HNI OPTION CALLS'!F117)*100</f>
        <v>0</v>
      </c>
      <c r="H122" s="125"/>
      <c r="I122" s="116"/>
      <c r="J122" s="116"/>
      <c r="K122" s="120"/>
      <c r="L122" s="120"/>
      <c r="M122" s="114"/>
      <c r="N122" s="114"/>
      <c r="O122" s="114"/>
    </row>
    <row r="123" spans="1:15" ht="17.25" thickBot="1">
      <c r="A123" s="124"/>
      <c r="B123" s="115"/>
      <c r="C123" s="115"/>
      <c r="D123" s="225" t="s">
        <v>36</v>
      </c>
      <c r="E123" s="226"/>
      <c r="F123" s="157">
        <v>0</v>
      </c>
      <c r="G123" s="158">
        <f>('[1]HNI OPTION CALLS'!F123/'[1]HNI OPTION CALLS'!F117)*100</f>
        <v>0</v>
      </c>
      <c r="H123" s="125"/>
      <c r="I123" s="116"/>
      <c r="J123" s="116"/>
      <c r="K123" s="126"/>
      <c r="L123" s="126"/>
      <c r="M123" s="114"/>
      <c r="N123" s="114"/>
      <c r="O123" s="114"/>
    </row>
    <row r="124" spans="1:15" ht="16.5">
      <c r="A124" s="127" t="s">
        <v>37</v>
      </c>
      <c r="B124" s="115"/>
      <c r="C124" s="115"/>
      <c r="D124" s="122"/>
      <c r="E124" s="122"/>
      <c r="F124" s="116"/>
      <c r="G124" s="116"/>
      <c r="H124" s="128"/>
      <c r="I124" s="129"/>
      <c r="J124" s="114"/>
      <c r="K124" s="129"/>
      <c r="L124" s="114"/>
      <c r="M124" s="114"/>
      <c r="N124" s="114"/>
      <c r="O124" s="114"/>
    </row>
    <row r="125" spans="1:15" ht="16.5">
      <c r="A125" s="130" t="s">
        <v>38</v>
      </c>
      <c r="B125" s="115"/>
      <c r="C125" s="115"/>
      <c r="D125" s="131"/>
      <c r="E125" s="132"/>
      <c r="F125" s="122"/>
      <c r="G125" s="129"/>
      <c r="H125" s="128"/>
      <c r="I125" s="129"/>
      <c r="J125" s="129"/>
      <c r="K125" s="129"/>
      <c r="L125" s="116"/>
      <c r="M125" s="114"/>
      <c r="N125" s="114"/>
      <c r="O125" s="122"/>
    </row>
    <row r="126" spans="1:15" ht="16.5">
      <c r="A126" s="130" t="s">
        <v>39</v>
      </c>
      <c r="B126" s="115"/>
      <c r="C126" s="115"/>
      <c r="D126" s="122"/>
      <c r="E126" s="132"/>
      <c r="F126" s="122"/>
      <c r="G126" s="129"/>
      <c r="H126" s="128"/>
      <c r="I126" s="120"/>
      <c r="J126" s="120"/>
      <c r="K126" s="120"/>
      <c r="L126" s="116"/>
      <c r="M126" s="114"/>
      <c r="N126" s="114"/>
      <c r="O126" s="114"/>
    </row>
    <row r="127" spans="1:15" ht="16.5">
      <c r="A127" s="130" t="s">
        <v>40</v>
      </c>
      <c r="B127" s="131"/>
      <c r="C127" s="115"/>
      <c r="D127" s="122"/>
      <c r="E127" s="132"/>
      <c r="F127" s="122"/>
      <c r="G127" s="129"/>
      <c r="H127" s="118"/>
      <c r="I127" s="120"/>
      <c r="J127" s="120"/>
      <c r="K127" s="120"/>
      <c r="L127" s="116"/>
      <c r="M127" s="114"/>
      <c r="N127" s="133"/>
      <c r="O127" s="114"/>
    </row>
    <row r="128" spans="1:15" ht="16.5">
      <c r="A128" s="130" t="s">
        <v>41</v>
      </c>
      <c r="B128" s="124"/>
      <c r="C128" s="131"/>
      <c r="D128" s="122"/>
      <c r="E128" s="134"/>
      <c r="F128" s="129"/>
      <c r="G128" s="129"/>
      <c r="H128" s="118"/>
      <c r="I128" s="120"/>
      <c r="J128" s="120"/>
      <c r="K128" s="120"/>
      <c r="L128" s="129"/>
      <c r="M128" s="114"/>
      <c r="N128" s="122"/>
      <c r="O128" s="114"/>
    </row>
    <row r="129" spans="1:15" ht="15.75" thickBot="1">
      <c r="A129" s="114"/>
      <c r="B129" s="114"/>
      <c r="C129" s="114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</row>
    <row r="130" spans="1:15" ht="15" customHeight="1" thickBot="1">
      <c r="A130" s="221" t="s">
        <v>0</v>
      </c>
      <c r="B130" s="221"/>
      <c r="C130" s="221"/>
      <c r="D130" s="221"/>
      <c r="E130" s="221"/>
      <c r="F130" s="221"/>
      <c r="G130" s="221"/>
      <c r="H130" s="221"/>
      <c r="I130" s="221"/>
      <c r="J130" s="221"/>
      <c r="K130" s="221"/>
      <c r="L130" s="221"/>
      <c r="M130" s="221"/>
      <c r="N130" s="221"/>
      <c r="O130" s="221"/>
    </row>
    <row r="131" spans="1:15" ht="15" customHeight="1" thickBot="1">
      <c r="A131" s="221"/>
      <c r="B131" s="221"/>
      <c r="C131" s="221"/>
      <c r="D131" s="221"/>
      <c r="E131" s="221"/>
      <c r="F131" s="221"/>
      <c r="G131" s="221"/>
      <c r="H131" s="221"/>
      <c r="I131" s="221"/>
      <c r="J131" s="221"/>
      <c r="K131" s="221"/>
      <c r="L131" s="221"/>
      <c r="M131" s="221"/>
      <c r="N131" s="221"/>
      <c r="O131" s="221"/>
    </row>
    <row r="132" spans="1:15" ht="15" customHeight="1">
      <c r="A132" s="221"/>
      <c r="B132" s="221"/>
      <c r="C132" s="221"/>
      <c r="D132" s="221"/>
      <c r="E132" s="221"/>
      <c r="F132" s="221"/>
      <c r="G132" s="221"/>
      <c r="H132" s="221"/>
      <c r="I132" s="221"/>
      <c r="J132" s="221"/>
      <c r="K132" s="221"/>
      <c r="L132" s="221"/>
      <c r="M132" s="221"/>
      <c r="N132" s="221"/>
      <c r="O132" s="221"/>
    </row>
    <row r="133" spans="1:15" ht="15.75" customHeight="1">
      <c r="A133" s="222" t="s">
        <v>136</v>
      </c>
      <c r="B133" s="222"/>
      <c r="C133" s="222"/>
      <c r="D133" s="222"/>
      <c r="E133" s="222"/>
      <c r="F133" s="222"/>
      <c r="G133" s="222"/>
      <c r="H133" s="222"/>
      <c r="I133" s="222"/>
      <c r="J133" s="222"/>
      <c r="K133" s="222"/>
      <c r="L133" s="222"/>
      <c r="M133" s="222"/>
      <c r="N133" s="222"/>
      <c r="O133" s="222"/>
    </row>
    <row r="134" spans="1:15" ht="15" customHeight="1">
      <c r="A134" s="222" t="s">
        <v>137</v>
      </c>
      <c r="B134" s="222"/>
      <c r="C134" s="222"/>
      <c r="D134" s="222"/>
      <c r="E134" s="222"/>
      <c r="F134" s="222"/>
      <c r="G134" s="222"/>
      <c r="H134" s="222"/>
      <c r="I134" s="222"/>
      <c r="J134" s="222"/>
      <c r="K134" s="222"/>
      <c r="L134" s="222"/>
      <c r="M134" s="222"/>
      <c r="N134" s="222"/>
      <c r="O134" s="222"/>
    </row>
    <row r="135" spans="1:15" ht="15" customHeight="1" thickBot="1">
      <c r="A135" s="223" t="s">
        <v>3</v>
      </c>
      <c r="B135" s="223"/>
      <c r="C135" s="223"/>
      <c r="D135" s="223"/>
      <c r="E135" s="223"/>
      <c r="F135" s="223"/>
      <c r="G135" s="223"/>
      <c r="H135" s="223"/>
      <c r="I135" s="223"/>
      <c r="J135" s="223"/>
      <c r="K135" s="223"/>
      <c r="L135" s="223"/>
      <c r="M135" s="223"/>
      <c r="N135" s="223"/>
      <c r="O135" s="223"/>
    </row>
    <row r="136" spans="1:15" ht="15" customHeight="1">
      <c r="A136" s="224" t="s">
        <v>175</v>
      </c>
      <c r="B136" s="224"/>
      <c r="C136" s="224"/>
      <c r="D136" s="224"/>
      <c r="E136" s="224"/>
      <c r="F136" s="224"/>
      <c r="G136" s="224"/>
      <c r="H136" s="224"/>
      <c r="I136" s="224"/>
      <c r="J136" s="224"/>
      <c r="K136" s="224"/>
      <c r="L136" s="224"/>
      <c r="M136" s="224"/>
      <c r="N136" s="224"/>
      <c r="O136" s="224"/>
    </row>
    <row r="137" spans="1:15" ht="15.75" customHeight="1">
      <c r="A137" s="224" t="s">
        <v>5</v>
      </c>
      <c r="B137" s="224"/>
      <c r="C137" s="224"/>
      <c r="D137" s="224"/>
      <c r="E137" s="224"/>
      <c r="F137" s="224"/>
      <c r="G137" s="224"/>
      <c r="H137" s="224"/>
      <c r="I137" s="224"/>
      <c r="J137" s="224"/>
      <c r="K137" s="224"/>
      <c r="L137" s="224"/>
      <c r="M137" s="224"/>
      <c r="N137" s="224"/>
      <c r="O137" s="224"/>
    </row>
    <row r="138" spans="1:15" ht="15" customHeight="1">
      <c r="A138" s="219" t="s">
        <v>6</v>
      </c>
      <c r="B138" s="211" t="s">
        <v>7</v>
      </c>
      <c r="C138" s="216" t="s">
        <v>176</v>
      </c>
      <c r="D138" s="211" t="s">
        <v>8</v>
      </c>
      <c r="E138" s="219" t="s">
        <v>161</v>
      </c>
      <c r="F138" s="219" t="s">
        <v>162</v>
      </c>
      <c r="G138" s="211" t="s">
        <v>11</v>
      </c>
      <c r="H138" s="211" t="s">
        <v>12</v>
      </c>
      <c r="I138" s="216" t="s">
        <v>13</v>
      </c>
      <c r="J138" s="216" t="s">
        <v>14</v>
      </c>
      <c r="K138" s="216" t="s">
        <v>15</v>
      </c>
      <c r="L138" s="217" t="s">
        <v>16</v>
      </c>
      <c r="M138" s="211" t="s">
        <v>17</v>
      </c>
      <c r="N138" s="211" t="s">
        <v>18</v>
      </c>
      <c r="O138" s="211" t="s">
        <v>19</v>
      </c>
    </row>
    <row r="139" spans="1:15" ht="15" customHeight="1">
      <c r="A139" s="219"/>
      <c r="B139" s="211"/>
      <c r="C139" s="211"/>
      <c r="D139" s="211"/>
      <c r="E139" s="219"/>
      <c r="F139" s="219"/>
      <c r="G139" s="211"/>
      <c r="H139" s="211"/>
      <c r="I139" s="211"/>
      <c r="J139" s="211"/>
      <c r="K139" s="211"/>
      <c r="L139" s="218"/>
      <c r="M139" s="211"/>
      <c r="N139" s="211"/>
      <c r="O139" s="211"/>
    </row>
    <row r="140" spans="1:15" ht="15" customHeight="1">
      <c r="A140" s="68">
        <v>1</v>
      </c>
      <c r="B140" s="150">
        <v>43434</v>
      </c>
      <c r="C140" s="68">
        <v>375</v>
      </c>
      <c r="D140" s="51" t="s">
        <v>177</v>
      </c>
      <c r="E140" s="68" t="s">
        <v>21</v>
      </c>
      <c r="F140" s="51" t="s">
        <v>197</v>
      </c>
      <c r="G140" s="51">
        <v>14</v>
      </c>
      <c r="H140" s="68">
        <v>10</v>
      </c>
      <c r="I140" s="68">
        <v>16</v>
      </c>
      <c r="J140" s="68">
        <v>18</v>
      </c>
      <c r="K140" s="68">
        <v>20</v>
      </c>
      <c r="L140" s="51">
        <v>16</v>
      </c>
      <c r="M140" s="68">
        <v>2500</v>
      </c>
      <c r="N140" s="151">
        <f>IF('[1]HNI OPTION CALLS'!E140="BUY",('[1]HNI OPTION CALLS'!L140-'[1]HNI OPTION CALLS'!G140)*('[1]HNI OPTION CALLS'!M140),('[1]HNI OPTION CALLS'!G140-'[1]HNI OPTION CALLS'!L140)*('[1]HNI OPTION CALLS'!M140))</f>
        <v>5000</v>
      </c>
      <c r="O140" s="152">
        <f>'[1]HNI OPTION CALLS'!N140/('[1]HNI OPTION CALLS'!M140)/'[1]HNI OPTION CALLS'!G140%</f>
        <v>14.285714285714285</v>
      </c>
    </row>
    <row r="141" spans="1:15" ht="15" customHeight="1">
      <c r="A141" s="68">
        <v>2</v>
      </c>
      <c r="B141" s="150">
        <v>43434</v>
      </c>
      <c r="C141" s="68">
        <v>1100</v>
      </c>
      <c r="D141" s="51" t="s">
        <v>177</v>
      </c>
      <c r="E141" s="68" t="s">
        <v>21</v>
      </c>
      <c r="F141" s="51" t="s">
        <v>170</v>
      </c>
      <c r="G141" s="51">
        <v>50</v>
      </c>
      <c r="H141" s="68">
        <v>36</v>
      </c>
      <c r="I141" s="68">
        <v>58</v>
      </c>
      <c r="J141" s="68">
        <v>66</v>
      </c>
      <c r="K141" s="68">
        <v>74</v>
      </c>
      <c r="L141" s="51">
        <v>58</v>
      </c>
      <c r="M141" s="68">
        <v>750</v>
      </c>
      <c r="N141" s="151">
        <f>IF('[1]HNI OPTION CALLS'!E141="BUY",('[1]HNI OPTION CALLS'!L141-'[1]HNI OPTION CALLS'!G141)*('[1]HNI OPTION CALLS'!M141),('[1]HNI OPTION CALLS'!G141-'[1]HNI OPTION CALLS'!L141)*('[1]HNI OPTION CALLS'!M141))</f>
        <v>6000</v>
      </c>
      <c r="O141" s="152">
        <f>'[1]HNI OPTION CALLS'!N141/('[1]HNI OPTION CALLS'!M141)/'[1]HNI OPTION CALLS'!G141%</f>
        <v>16</v>
      </c>
    </row>
    <row r="142" spans="1:15" ht="15" customHeight="1">
      <c r="A142" s="68">
        <v>3</v>
      </c>
      <c r="B142" s="150">
        <v>43433</v>
      </c>
      <c r="C142" s="68">
        <v>2040</v>
      </c>
      <c r="D142" s="51" t="s">
        <v>177</v>
      </c>
      <c r="E142" s="68" t="s">
        <v>21</v>
      </c>
      <c r="F142" s="51" t="s">
        <v>87</v>
      </c>
      <c r="G142" s="51">
        <v>100</v>
      </c>
      <c r="H142" s="68">
        <v>60</v>
      </c>
      <c r="I142" s="68">
        <v>120</v>
      </c>
      <c r="J142" s="68">
        <v>140</v>
      </c>
      <c r="K142" s="68">
        <v>160</v>
      </c>
      <c r="L142" s="51">
        <v>120</v>
      </c>
      <c r="M142" s="68">
        <v>250</v>
      </c>
      <c r="N142" s="151">
        <f>IF('[1]HNI OPTION CALLS'!E142="BUY",('[1]HNI OPTION CALLS'!L142-'[1]HNI OPTION CALLS'!G142)*('[1]HNI OPTION CALLS'!M142),('[1]HNI OPTION CALLS'!G142-'[1]HNI OPTION CALLS'!L142)*('[1]HNI OPTION CALLS'!M142))</f>
        <v>5000</v>
      </c>
      <c r="O142" s="152">
        <f>'[1]HNI OPTION CALLS'!N142/('[1]HNI OPTION CALLS'!M142)/'[1]HNI OPTION CALLS'!G142%</f>
        <v>20</v>
      </c>
    </row>
    <row r="143" spans="1:15" ht="15" customHeight="1">
      <c r="A143" s="68">
        <v>4</v>
      </c>
      <c r="B143" s="150">
        <v>43433</v>
      </c>
      <c r="C143" s="68">
        <v>85</v>
      </c>
      <c r="D143" s="51" t="s">
        <v>177</v>
      </c>
      <c r="E143" s="68" t="s">
        <v>21</v>
      </c>
      <c r="F143" s="51" t="s">
        <v>132</v>
      </c>
      <c r="G143" s="51">
        <v>3.5</v>
      </c>
      <c r="H143" s="68">
        <v>1.5</v>
      </c>
      <c r="I143" s="68">
        <v>4.5</v>
      </c>
      <c r="J143" s="68">
        <v>5.5</v>
      </c>
      <c r="K143" s="68">
        <v>6.5</v>
      </c>
      <c r="L143" s="51">
        <v>4.5</v>
      </c>
      <c r="M143" s="68">
        <v>5500</v>
      </c>
      <c r="N143" s="151">
        <f>IF('[1]HNI OPTION CALLS'!E143="BUY",('[1]HNI OPTION CALLS'!L143-'[1]HNI OPTION CALLS'!G143)*('[1]HNI OPTION CALLS'!M143),('[1]HNI OPTION CALLS'!G143-'[1]HNI OPTION CALLS'!L143)*('[1]HNI OPTION CALLS'!M143))</f>
        <v>5500</v>
      </c>
      <c r="O143" s="152">
        <f>'[1]HNI OPTION CALLS'!N143/('[1]HNI OPTION CALLS'!M143)/'[1]HNI OPTION CALLS'!G143%</f>
        <v>28.57142857142857</v>
      </c>
    </row>
    <row r="144" spans="1:15" ht="15" customHeight="1">
      <c r="A144" s="68">
        <v>5</v>
      </c>
      <c r="B144" s="150">
        <v>43432</v>
      </c>
      <c r="C144" s="68">
        <v>660</v>
      </c>
      <c r="D144" s="51" t="s">
        <v>177</v>
      </c>
      <c r="E144" s="68" t="s">
        <v>21</v>
      </c>
      <c r="F144" s="51" t="s">
        <v>88</v>
      </c>
      <c r="G144" s="51">
        <v>19</v>
      </c>
      <c r="H144" s="68">
        <v>9</v>
      </c>
      <c r="I144" s="68">
        <v>24</v>
      </c>
      <c r="J144" s="68">
        <v>29</v>
      </c>
      <c r="K144" s="68">
        <v>34</v>
      </c>
      <c r="L144" s="51">
        <v>24</v>
      </c>
      <c r="M144" s="68">
        <v>1200</v>
      </c>
      <c r="N144" s="151">
        <f>IF('[1]HNI OPTION CALLS'!E144="BUY",('[1]HNI OPTION CALLS'!L144-'[1]HNI OPTION CALLS'!G144)*('[1]HNI OPTION CALLS'!M144),('[1]HNI OPTION CALLS'!G144-'[1]HNI OPTION CALLS'!L144)*('[1]HNI OPTION CALLS'!M144))</f>
        <v>6000</v>
      </c>
      <c r="O144" s="152">
        <f>'[1]HNI OPTION CALLS'!N144/('[1]HNI OPTION CALLS'!M144)/'[1]HNI OPTION CALLS'!G144%</f>
        <v>26.31578947368421</v>
      </c>
    </row>
    <row r="145" spans="1:15" ht="15" customHeight="1">
      <c r="A145" s="68">
        <v>6</v>
      </c>
      <c r="B145" s="150">
        <v>43431</v>
      </c>
      <c r="C145" s="68">
        <v>150</v>
      </c>
      <c r="D145" s="51" t="s">
        <v>177</v>
      </c>
      <c r="E145" s="68" t="s">
        <v>21</v>
      </c>
      <c r="F145" s="51" t="s">
        <v>111</v>
      </c>
      <c r="G145" s="51">
        <v>4</v>
      </c>
      <c r="H145" s="68">
        <v>0.5</v>
      </c>
      <c r="I145" s="68">
        <v>6</v>
      </c>
      <c r="J145" s="68">
        <v>8</v>
      </c>
      <c r="K145" s="68">
        <v>10</v>
      </c>
      <c r="L145" s="51">
        <v>6</v>
      </c>
      <c r="M145" s="68">
        <v>2500</v>
      </c>
      <c r="N145" s="151">
        <f>IF('[1]HNI OPTION CALLS'!E145="BUY",('[1]HNI OPTION CALLS'!L145-'[1]HNI OPTION CALLS'!G145)*('[1]HNI OPTION CALLS'!M145),('[1]HNI OPTION CALLS'!G145-'[1]HNI OPTION CALLS'!L145)*('[1]HNI OPTION CALLS'!M145))</f>
        <v>5000</v>
      </c>
      <c r="O145" s="152">
        <f>'[1]HNI OPTION CALLS'!N145/('[1]HNI OPTION CALLS'!M145)/'[1]HNI OPTION CALLS'!G145%</f>
        <v>50</v>
      </c>
    </row>
    <row r="146" spans="1:15" ht="15">
      <c r="A146" s="68">
        <v>7</v>
      </c>
      <c r="B146" s="150">
        <v>43430</v>
      </c>
      <c r="C146" s="68">
        <v>410</v>
      </c>
      <c r="D146" s="51" t="s">
        <v>177</v>
      </c>
      <c r="E146" s="68" t="s">
        <v>21</v>
      </c>
      <c r="F146" s="51" t="s">
        <v>190</v>
      </c>
      <c r="G146" s="51">
        <v>5</v>
      </c>
      <c r="H146" s="68">
        <v>0.5</v>
      </c>
      <c r="I146" s="68">
        <v>9</v>
      </c>
      <c r="J146" s="68">
        <v>13</v>
      </c>
      <c r="K146" s="68">
        <v>17</v>
      </c>
      <c r="L146" s="51">
        <v>9</v>
      </c>
      <c r="M146" s="68">
        <v>1250</v>
      </c>
      <c r="N146" s="151">
        <f>IF('[1]HNI OPTION CALLS'!E146="BUY",('[1]HNI OPTION CALLS'!L146-'[1]HNI OPTION CALLS'!G146)*('[1]HNI OPTION CALLS'!M146),('[1]HNI OPTION CALLS'!G146-'[1]HNI OPTION CALLS'!L146)*('[1]HNI OPTION CALLS'!M146))</f>
        <v>5000</v>
      </c>
      <c r="O146" s="152">
        <f>'[1]HNI OPTION CALLS'!N146/('[1]HNI OPTION CALLS'!M146)/'[1]HNI OPTION CALLS'!G146%</f>
        <v>80</v>
      </c>
    </row>
    <row r="147" spans="1:15" ht="15">
      <c r="A147" s="68">
        <v>8</v>
      </c>
      <c r="B147" s="150">
        <v>43431</v>
      </c>
      <c r="C147" s="68">
        <v>37</v>
      </c>
      <c r="D147" s="51" t="s">
        <v>177</v>
      </c>
      <c r="E147" s="68" t="s">
        <v>21</v>
      </c>
      <c r="F147" s="51" t="s">
        <v>192</v>
      </c>
      <c r="G147" s="51">
        <v>1</v>
      </c>
      <c r="H147" s="68">
        <v>0.2</v>
      </c>
      <c r="I147" s="68">
        <v>1.5</v>
      </c>
      <c r="J147" s="68">
        <v>2</v>
      </c>
      <c r="K147" s="68">
        <v>2.5</v>
      </c>
      <c r="L147" s="51">
        <v>2.5</v>
      </c>
      <c r="M147" s="68">
        <v>11000</v>
      </c>
      <c r="N147" s="151">
        <f>IF('[1]HNI OPTION CALLS'!E147="BUY",('[1]HNI OPTION CALLS'!L147-'[1]HNI OPTION CALLS'!G147)*('[1]HNI OPTION CALLS'!M147),('[1]HNI OPTION CALLS'!G147-'[1]HNI OPTION CALLS'!L147)*('[1]HNI OPTION CALLS'!M147))</f>
        <v>16500</v>
      </c>
      <c r="O147" s="152">
        <f>'[1]HNI OPTION CALLS'!N147/('[1]HNI OPTION CALLS'!M147)/'[1]HNI OPTION CALLS'!G147%</f>
        <v>150</v>
      </c>
    </row>
    <row r="148" spans="1:15" ht="15">
      <c r="A148" s="68">
        <v>9</v>
      </c>
      <c r="B148" s="150">
        <v>43432</v>
      </c>
      <c r="C148" s="68">
        <v>105</v>
      </c>
      <c r="D148" s="51" t="s">
        <v>177</v>
      </c>
      <c r="E148" s="68" t="s">
        <v>21</v>
      </c>
      <c r="F148" s="51" t="s">
        <v>165</v>
      </c>
      <c r="G148" s="51">
        <v>2</v>
      </c>
      <c r="H148" s="68">
        <v>0.5</v>
      </c>
      <c r="I148" s="68">
        <v>2.7</v>
      </c>
      <c r="J148" s="68">
        <v>3.4</v>
      </c>
      <c r="K148" s="68">
        <v>4</v>
      </c>
      <c r="L148" s="51">
        <v>0.5</v>
      </c>
      <c r="M148" s="68">
        <v>6000</v>
      </c>
      <c r="N148" s="151">
        <f>IF('[1]HNI OPTION CALLS'!E148="BUY",('[1]HNI OPTION CALLS'!L148-'[1]HNI OPTION CALLS'!G148)*('[1]HNI OPTION CALLS'!M148),('[1]HNI OPTION CALLS'!G148-'[1]HNI OPTION CALLS'!L148)*('[1]HNI OPTION CALLS'!M148))</f>
        <v>-9000</v>
      </c>
      <c r="O148" s="152">
        <f>'[1]HNI OPTION CALLS'!N148/('[1]HNI OPTION CALLS'!M148)/'[1]HNI OPTION CALLS'!G148%</f>
        <v>-75</v>
      </c>
    </row>
    <row r="149" spans="1:15" ht="15">
      <c r="A149" s="68">
        <v>10</v>
      </c>
      <c r="B149" s="150">
        <v>43433</v>
      </c>
      <c r="C149" s="68">
        <v>185</v>
      </c>
      <c r="D149" s="51" t="s">
        <v>177</v>
      </c>
      <c r="E149" s="68" t="s">
        <v>21</v>
      </c>
      <c r="F149" s="51" t="s">
        <v>84</v>
      </c>
      <c r="G149" s="51">
        <v>5.5</v>
      </c>
      <c r="H149" s="68">
        <v>1</v>
      </c>
      <c r="I149" s="68">
        <v>9</v>
      </c>
      <c r="J149" s="68">
        <v>12</v>
      </c>
      <c r="K149" s="68">
        <v>15</v>
      </c>
      <c r="L149" s="51">
        <v>1</v>
      </c>
      <c r="M149" s="68">
        <v>1500</v>
      </c>
      <c r="N149" s="151">
        <f>IF('[1]HNI OPTION CALLS'!E149="BUY",('[1]HNI OPTION CALLS'!L149-'[1]HNI OPTION CALLS'!G149)*('[1]HNI OPTION CALLS'!M149),('[1]HNI OPTION CALLS'!G149-'[1]HNI OPTION CALLS'!L149)*('[1]HNI OPTION CALLS'!M149))</f>
        <v>-6750</v>
      </c>
      <c r="O149" s="152">
        <f>'[1]HNI OPTION CALLS'!N149/('[1]HNI OPTION CALLS'!M149)/'[1]HNI OPTION CALLS'!G149%</f>
        <v>-81.81818181818181</v>
      </c>
    </row>
    <row r="150" spans="1:15" ht="15">
      <c r="A150" s="68">
        <v>11</v>
      </c>
      <c r="B150" s="150">
        <v>43434</v>
      </c>
      <c r="C150" s="68">
        <v>320</v>
      </c>
      <c r="D150" s="51" t="s">
        <v>177</v>
      </c>
      <c r="E150" s="68" t="s">
        <v>21</v>
      </c>
      <c r="F150" s="51" t="s">
        <v>178</v>
      </c>
      <c r="G150" s="51">
        <v>11</v>
      </c>
      <c r="H150" s="68">
        <v>4</v>
      </c>
      <c r="I150" s="68">
        <v>14</v>
      </c>
      <c r="J150" s="68">
        <v>17</v>
      </c>
      <c r="K150" s="68">
        <v>20</v>
      </c>
      <c r="L150" s="51">
        <v>14</v>
      </c>
      <c r="M150" s="68">
        <v>1800</v>
      </c>
      <c r="N150" s="151">
        <f>IF('[1]HNI OPTION CALLS'!E150="BUY",('[1]HNI OPTION CALLS'!L150-'[1]HNI OPTION CALLS'!G150)*('[1]HNI OPTION CALLS'!M150),('[1]HNI OPTION CALLS'!G150-'[1]HNI OPTION CALLS'!L150)*('[1]HNI OPTION CALLS'!M150))</f>
        <v>5400</v>
      </c>
      <c r="O150" s="152">
        <f>'[1]HNI OPTION CALLS'!N150/('[1]HNI OPTION CALLS'!M150)/'[1]HNI OPTION CALLS'!G150%</f>
        <v>27.272727272727273</v>
      </c>
    </row>
    <row r="151" spans="1:15" ht="15">
      <c r="A151" s="68">
        <v>12</v>
      </c>
      <c r="B151" s="150">
        <v>43435</v>
      </c>
      <c r="C151" s="68">
        <v>630</v>
      </c>
      <c r="D151" s="51" t="s">
        <v>177</v>
      </c>
      <c r="E151" s="68" t="s">
        <v>21</v>
      </c>
      <c r="F151" s="51" t="s">
        <v>69</v>
      </c>
      <c r="G151" s="51">
        <v>14</v>
      </c>
      <c r="H151" s="68">
        <v>6</v>
      </c>
      <c r="I151" s="68">
        <v>18</v>
      </c>
      <c r="J151" s="68">
        <v>22</v>
      </c>
      <c r="K151" s="68">
        <v>26</v>
      </c>
      <c r="L151" s="51">
        <v>18</v>
      </c>
      <c r="M151" s="68">
        <v>1200</v>
      </c>
      <c r="N151" s="151">
        <f>IF('[1]HNI OPTION CALLS'!E151="BUY",('[1]HNI OPTION CALLS'!L151-'[1]HNI OPTION CALLS'!G151)*('[1]HNI OPTION CALLS'!M151),('[1]HNI OPTION CALLS'!G151-'[1]HNI OPTION CALLS'!L151)*('[1]HNI OPTION CALLS'!M151))</f>
        <v>4800</v>
      </c>
      <c r="O151" s="152">
        <f>'[1]HNI OPTION CALLS'!N151/('[1]HNI OPTION CALLS'!M151)/'[1]HNI OPTION CALLS'!G151%</f>
        <v>28.57142857142857</v>
      </c>
    </row>
    <row r="152" spans="1:15" ht="15">
      <c r="A152" s="68">
        <v>13</v>
      </c>
      <c r="B152" s="150">
        <v>43436</v>
      </c>
      <c r="C152" s="68">
        <v>450</v>
      </c>
      <c r="D152" s="51" t="s">
        <v>177</v>
      </c>
      <c r="E152" s="68" t="s">
        <v>21</v>
      </c>
      <c r="F152" s="51" t="s">
        <v>124</v>
      </c>
      <c r="G152" s="51">
        <v>10.5</v>
      </c>
      <c r="H152" s="68">
        <v>5</v>
      </c>
      <c r="I152" s="68">
        <v>15</v>
      </c>
      <c r="J152" s="68">
        <v>20</v>
      </c>
      <c r="K152" s="68">
        <v>25</v>
      </c>
      <c r="L152" s="51">
        <v>15</v>
      </c>
      <c r="M152" s="68">
        <v>1100</v>
      </c>
      <c r="N152" s="151">
        <f>IF('[1]HNI OPTION CALLS'!E152="BUY",('[1]HNI OPTION CALLS'!L152-'[1]HNI OPTION CALLS'!G152)*('[1]HNI OPTION CALLS'!M152),('[1]HNI OPTION CALLS'!G152-'[1]HNI OPTION CALLS'!L152)*('[1]HNI OPTION CALLS'!M152))</f>
        <v>4950</v>
      </c>
      <c r="O152" s="152">
        <f>'[1]HNI OPTION CALLS'!N152/('[1]HNI OPTION CALLS'!M152)/'[1]HNI OPTION CALLS'!G152%</f>
        <v>42.85714285714286</v>
      </c>
    </row>
    <row r="153" spans="1:15" ht="15">
      <c r="A153" s="68">
        <v>14</v>
      </c>
      <c r="B153" s="150">
        <v>43437</v>
      </c>
      <c r="C153" s="68">
        <v>360</v>
      </c>
      <c r="D153" s="51" t="s">
        <v>177</v>
      </c>
      <c r="E153" s="68" t="s">
        <v>21</v>
      </c>
      <c r="F153" s="51" t="s">
        <v>93</v>
      </c>
      <c r="G153" s="51">
        <v>8.5</v>
      </c>
      <c r="H153" s="68">
        <v>5</v>
      </c>
      <c r="I153" s="68">
        <v>10</v>
      </c>
      <c r="J153" s="68">
        <v>11.5</v>
      </c>
      <c r="K153" s="68">
        <v>13</v>
      </c>
      <c r="L153" s="51">
        <v>10</v>
      </c>
      <c r="M153" s="68">
        <v>2750</v>
      </c>
      <c r="N153" s="151">
        <f>IF('[1]HNI OPTION CALLS'!E153="BUY",('[1]HNI OPTION CALLS'!L153-'[1]HNI OPTION CALLS'!G153)*('[1]HNI OPTION CALLS'!M153),('[1]HNI OPTION CALLS'!G153-'[1]HNI OPTION CALLS'!L153)*('[1]HNI OPTION CALLS'!M153))</f>
        <v>4125</v>
      </c>
      <c r="O153" s="152">
        <f>'[1]HNI OPTION CALLS'!N153/('[1]HNI OPTION CALLS'!M153)/'[1]HNI OPTION CALLS'!G153%</f>
        <v>17.64705882352941</v>
      </c>
    </row>
    <row r="154" spans="1:15" ht="15">
      <c r="A154" s="68">
        <v>15</v>
      </c>
      <c r="B154" s="150">
        <v>43438</v>
      </c>
      <c r="C154" s="68">
        <v>300</v>
      </c>
      <c r="D154" s="51" t="s">
        <v>177</v>
      </c>
      <c r="E154" s="68" t="s">
        <v>21</v>
      </c>
      <c r="F154" s="51" t="s">
        <v>92</v>
      </c>
      <c r="G154" s="51">
        <v>9</v>
      </c>
      <c r="H154" s="68">
        <v>6</v>
      </c>
      <c r="I154" s="68">
        <v>10.5</v>
      </c>
      <c r="J154" s="68">
        <v>12</v>
      </c>
      <c r="K154" s="68">
        <v>13.5</v>
      </c>
      <c r="L154" s="51">
        <v>10.5</v>
      </c>
      <c r="M154" s="68">
        <v>3000</v>
      </c>
      <c r="N154" s="151">
        <f>IF('[1]HNI OPTION CALLS'!E154="BUY",('[1]HNI OPTION CALLS'!L154-'[1]HNI OPTION CALLS'!G154)*('[1]HNI OPTION CALLS'!M154),('[1]HNI OPTION CALLS'!G154-'[1]HNI OPTION CALLS'!L154)*('[1]HNI OPTION CALLS'!M154))</f>
        <v>4500</v>
      </c>
      <c r="O154" s="152">
        <f>'[1]HNI OPTION CALLS'!N154/('[1]HNI OPTION CALLS'!M154)/'[1]HNI OPTION CALLS'!G154%</f>
        <v>16.666666666666668</v>
      </c>
    </row>
    <row r="155" spans="1:15" ht="15">
      <c r="A155" s="68">
        <v>16</v>
      </c>
      <c r="B155" s="150">
        <v>43439</v>
      </c>
      <c r="C155" s="68">
        <v>580</v>
      </c>
      <c r="D155" s="51" t="s">
        <v>177</v>
      </c>
      <c r="E155" s="68" t="s">
        <v>21</v>
      </c>
      <c r="F155" s="51" t="s">
        <v>80</v>
      </c>
      <c r="G155" s="51">
        <v>23</v>
      </c>
      <c r="H155" s="68">
        <v>13</v>
      </c>
      <c r="I155" s="68">
        <v>28</v>
      </c>
      <c r="J155" s="68">
        <v>33</v>
      </c>
      <c r="K155" s="68">
        <v>38</v>
      </c>
      <c r="L155" s="51">
        <v>38</v>
      </c>
      <c r="M155" s="68">
        <v>1061</v>
      </c>
      <c r="N155" s="151">
        <f>IF('[1]HNI OPTION CALLS'!E155="BUY",('[1]HNI OPTION CALLS'!L155-'[1]HNI OPTION CALLS'!G155)*('[1]HNI OPTION CALLS'!M155),('[1]HNI OPTION CALLS'!G155-'[1]HNI OPTION CALLS'!L155)*('[1]HNI OPTION CALLS'!M155))</f>
        <v>15915</v>
      </c>
      <c r="O155" s="152">
        <f>'[1]HNI OPTION CALLS'!N155/('[1]HNI OPTION CALLS'!M155)/'[1]HNI OPTION CALLS'!G155%</f>
        <v>65.21739130434783</v>
      </c>
    </row>
    <row r="156" spans="1:15" ht="15">
      <c r="A156" s="68">
        <v>17</v>
      </c>
      <c r="B156" s="150">
        <v>43440</v>
      </c>
      <c r="C156" s="68">
        <v>600</v>
      </c>
      <c r="D156" s="51" t="s">
        <v>177</v>
      </c>
      <c r="E156" s="68" t="s">
        <v>21</v>
      </c>
      <c r="F156" s="51" t="s">
        <v>69</v>
      </c>
      <c r="G156" s="51">
        <v>28</v>
      </c>
      <c r="H156" s="68">
        <v>19</v>
      </c>
      <c r="I156" s="68">
        <v>32</v>
      </c>
      <c r="J156" s="68">
        <v>36</v>
      </c>
      <c r="K156" s="68">
        <v>40</v>
      </c>
      <c r="L156" s="51">
        <v>32</v>
      </c>
      <c r="M156" s="68">
        <v>1200</v>
      </c>
      <c r="N156" s="151">
        <f>IF('[1]HNI OPTION CALLS'!E156="BUY",('[1]HNI OPTION CALLS'!L156-'[1]HNI OPTION CALLS'!G156)*('[1]HNI OPTION CALLS'!M156),('[1]HNI OPTION CALLS'!G156-'[1]HNI OPTION CALLS'!L156)*('[1]HNI OPTION CALLS'!M156))</f>
        <v>4800</v>
      </c>
      <c r="O156" s="152">
        <f>'[1]HNI OPTION CALLS'!N156/('[1]HNI OPTION CALLS'!M156)/'[1]HNI OPTION CALLS'!G156%</f>
        <v>14.285714285714285</v>
      </c>
    </row>
    <row r="157" spans="1:15" ht="16.5">
      <c r="A157" s="106" t="s">
        <v>25</v>
      </c>
      <c r="B157" s="107"/>
      <c r="C157" s="108"/>
      <c r="D157" s="109"/>
      <c r="E157" s="110"/>
      <c r="F157" s="110"/>
      <c r="G157" s="111"/>
      <c r="H157" s="112"/>
      <c r="I157" s="112"/>
      <c r="J157" s="112"/>
      <c r="K157" s="110"/>
      <c r="L157" s="113"/>
      <c r="M157" s="114"/>
      <c r="N157" s="114"/>
      <c r="O157" s="114"/>
    </row>
    <row r="158" spans="1:15" ht="16.5">
      <c r="A158" s="106" t="s">
        <v>26</v>
      </c>
      <c r="B158" s="107"/>
      <c r="C158" s="108"/>
      <c r="D158" s="109"/>
      <c r="E158" s="110"/>
      <c r="F158" s="110"/>
      <c r="G158" s="111"/>
      <c r="H158" s="110"/>
      <c r="I158" s="110"/>
      <c r="J158" s="110"/>
      <c r="K158" s="110"/>
      <c r="L158" s="113"/>
      <c r="M158" s="114"/>
      <c r="N158" s="114"/>
      <c r="O158" s="114"/>
    </row>
    <row r="159" spans="1:15" ht="16.5">
      <c r="A159" s="106" t="s">
        <v>26</v>
      </c>
      <c r="B159" s="107"/>
      <c r="C159" s="108"/>
      <c r="D159" s="109"/>
      <c r="E159" s="110"/>
      <c r="F159" s="110"/>
      <c r="G159" s="111"/>
      <c r="H159" s="110"/>
      <c r="I159" s="110"/>
      <c r="J159" s="110"/>
      <c r="K159" s="110"/>
      <c r="L159" s="114"/>
      <c r="M159" s="114"/>
      <c r="N159" s="114"/>
      <c r="O159" s="114"/>
    </row>
    <row r="160" spans="1:15" ht="17.25" thickBot="1">
      <c r="A160" s="73"/>
      <c r="B160" s="115"/>
      <c r="C160" s="115"/>
      <c r="D160" s="116"/>
      <c r="E160" s="116"/>
      <c r="F160" s="116"/>
      <c r="G160" s="117"/>
      <c r="H160" s="118"/>
      <c r="I160" s="119" t="s">
        <v>27</v>
      </c>
      <c r="J160" s="119"/>
      <c r="K160" s="120"/>
      <c r="L160" s="114"/>
      <c r="M160" s="121"/>
      <c r="N160" s="114"/>
      <c r="O160" s="114"/>
    </row>
    <row r="161" spans="1:15" ht="16.5">
      <c r="A161" s="122"/>
      <c r="B161" s="115"/>
      <c r="C161" s="115"/>
      <c r="D161" s="212" t="s">
        <v>28</v>
      </c>
      <c r="E161" s="213"/>
      <c r="F161" s="153">
        <v>17</v>
      </c>
      <c r="G161" s="154">
        <v>100</v>
      </c>
      <c r="H161" s="116">
        <v>17</v>
      </c>
      <c r="I161" s="123">
        <f>'[1]HNI OPTION CALLS'!H162/'[1]HNI OPTION CALLS'!H161%</f>
        <v>88.23529411764706</v>
      </c>
      <c r="J161" s="123"/>
      <c r="K161" s="123"/>
      <c r="L161" s="120"/>
      <c r="M161" s="114"/>
      <c r="N161" s="114"/>
      <c r="O161" s="114"/>
    </row>
    <row r="162" spans="1:15" ht="16.5">
      <c r="A162" s="122"/>
      <c r="B162" s="115"/>
      <c r="C162" s="115"/>
      <c r="D162" s="214" t="s">
        <v>29</v>
      </c>
      <c r="E162" s="215"/>
      <c r="F162" s="155">
        <v>15</v>
      </c>
      <c r="G162" s="156">
        <f>('[1]HNI OPTION CALLS'!F162/'[1]HNI OPTION CALLS'!F161)*100</f>
        <v>88.23529411764706</v>
      </c>
      <c r="H162" s="116">
        <v>15</v>
      </c>
      <c r="I162" s="120"/>
      <c r="J162" s="120"/>
      <c r="K162" s="116"/>
      <c r="L162" s="114"/>
      <c r="M162" s="114"/>
      <c r="N162" s="114"/>
      <c r="O162" s="114"/>
    </row>
    <row r="163" spans="1:15" ht="16.5">
      <c r="A163" s="124"/>
      <c r="B163" s="115"/>
      <c r="C163" s="115"/>
      <c r="D163" s="214" t="s">
        <v>31</v>
      </c>
      <c r="E163" s="215"/>
      <c r="F163" s="155">
        <v>0</v>
      </c>
      <c r="G163" s="156">
        <f>('[1]HNI OPTION CALLS'!F163/'[1]HNI OPTION CALLS'!F161)*100</f>
        <v>0</v>
      </c>
      <c r="H163" s="125"/>
      <c r="I163" s="116"/>
      <c r="J163" s="116"/>
      <c r="K163" s="116"/>
      <c r="L163" s="126"/>
      <c r="M163" s="114"/>
      <c r="N163" s="114"/>
      <c r="O163" s="114"/>
    </row>
    <row r="164" spans="1:15" ht="16.5">
      <c r="A164" s="124"/>
      <c r="B164" s="115"/>
      <c r="C164" s="115"/>
      <c r="D164" s="214" t="s">
        <v>32</v>
      </c>
      <c r="E164" s="215"/>
      <c r="F164" s="155">
        <v>0</v>
      </c>
      <c r="G164" s="156">
        <f>('[1]HNI OPTION CALLS'!F164/'[1]HNI OPTION CALLS'!F161)*100</f>
        <v>0</v>
      </c>
      <c r="H164" s="125"/>
      <c r="I164" s="116"/>
      <c r="J164" s="116"/>
      <c r="K164" s="116"/>
      <c r="L164" s="120"/>
      <c r="M164" s="114"/>
      <c r="N164" s="114"/>
      <c r="O164" s="114"/>
    </row>
    <row r="165" spans="1:15" ht="16.5">
      <c r="A165" s="124"/>
      <c r="B165" s="115"/>
      <c r="C165" s="115"/>
      <c r="D165" s="214" t="s">
        <v>33</v>
      </c>
      <c r="E165" s="215"/>
      <c r="F165" s="155">
        <v>0</v>
      </c>
      <c r="G165" s="156">
        <f>('[1]HNI OPTION CALLS'!F165/'[1]HNI OPTION CALLS'!F161)*100</f>
        <v>0</v>
      </c>
      <c r="H165" s="125"/>
      <c r="I165" s="116" t="s">
        <v>34</v>
      </c>
      <c r="J165" s="116"/>
      <c r="K165" s="120"/>
      <c r="L165" s="120"/>
      <c r="M165" s="114"/>
      <c r="N165" s="114"/>
      <c r="O165" s="114"/>
    </row>
    <row r="166" spans="1:15" ht="16.5">
      <c r="A166" s="124"/>
      <c r="B166" s="115"/>
      <c r="C166" s="115"/>
      <c r="D166" s="214" t="s">
        <v>35</v>
      </c>
      <c r="E166" s="215"/>
      <c r="F166" s="155">
        <v>2</v>
      </c>
      <c r="G166" s="156">
        <f>('[1]HNI OPTION CALLS'!F166/'[1]HNI OPTION CALLS'!F161)*100</f>
        <v>11.76470588235294</v>
      </c>
      <c r="H166" s="125"/>
      <c r="I166" s="116"/>
      <c r="J166" s="116"/>
      <c r="K166" s="120"/>
      <c r="L166" s="120"/>
      <c r="M166" s="114"/>
      <c r="N166" s="114"/>
      <c r="O166" s="114"/>
    </row>
    <row r="167" spans="1:15" ht="17.25" thickBot="1">
      <c r="A167" s="124"/>
      <c r="B167" s="115"/>
      <c r="C167" s="115"/>
      <c r="D167" s="225" t="s">
        <v>36</v>
      </c>
      <c r="E167" s="226"/>
      <c r="F167" s="157">
        <v>0</v>
      </c>
      <c r="G167" s="158">
        <f>('[1]HNI OPTION CALLS'!F167/'[1]HNI OPTION CALLS'!F161)*100</f>
        <v>0</v>
      </c>
      <c r="H167" s="125"/>
      <c r="I167" s="116"/>
      <c r="J167" s="116"/>
      <c r="K167" s="126"/>
      <c r="L167" s="126"/>
      <c r="M167" s="114"/>
      <c r="N167" s="114"/>
      <c r="O167" s="114"/>
    </row>
    <row r="168" spans="1:15" ht="16.5">
      <c r="A168" s="127" t="s">
        <v>37</v>
      </c>
      <c r="B168" s="115"/>
      <c r="C168" s="115"/>
      <c r="D168" s="122"/>
      <c r="E168" s="122"/>
      <c r="F168" s="116"/>
      <c r="G168" s="116"/>
      <c r="H168" s="128"/>
      <c r="I168" s="129"/>
      <c r="J168" s="114"/>
      <c r="K168" s="129"/>
      <c r="L168" s="114"/>
      <c r="M168" s="114"/>
      <c r="N168" s="114"/>
      <c r="O168" s="114"/>
    </row>
    <row r="169" spans="1:15" ht="16.5">
      <c r="A169" s="130" t="s">
        <v>38</v>
      </c>
      <c r="B169" s="115"/>
      <c r="C169" s="115"/>
      <c r="D169" s="131"/>
      <c r="E169" s="132"/>
      <c r="F169" s="122"/>
      <c r="G169" s="129"/>
      <c r="H169" s="128"/>
      <c r="I169" s="129"/>
      <c r="J169" s="129"/>
      <c r="K169" s="129"/>
      <c r="L169" s="116"/>
      <c r="M169" s="114"/>
      <c r="N169" s="114"/>
      <c r="O169" s="122"/>
    </row>
    <row r="170" spans="1:15" ht="16.5">
      <c r="A170" s="130" t="s">
        <v>39</v>
      </c>
      <c r="B170" s="115"/>
      <c r="C170" s="115"/>
      <c r="D170" s="122"/>
      <c r="E170" s="132"/>
      <c r="F170" s="122"/>
      <c r="G170" s="129"/>
      <c r="H170" s="128"/>
      <c r="I170" s="120"/>
      <c r="J170" s="120"/>
      <c r="K170" s="120"/>
      <c r="L170" s="116"/>
      <c r="M170" s="114"/>
      <c r="N170" s="114"/>
      <c r="O170" s="114"/>
    </row>
    <row r="171" spans="1:15" ht="15" customHeight="1">
      <c r="A171" s="130" t="s">
        <v>40</v>
      </c>
      <c r="B171" s="131"/>
      <c r="C171" s="115"/>
      <c r="D171" s="122"/>
      <c r="E171" s="132"/>
      <c r="F171" s="122"/>
      <c r="G171" s="129"/>
      <c r="H171" s="118"/>
      <c r="I171" s="120"/>
      <c r="J171" s="120"/>
      <c r="K171" s="120"/>
      <c r="L171" s="116"/>
      <c r="M171" s="114"/>
      <c r="N171" s="133"/>
      <c r="O171" s="114"/>
    </row>
    <row r="172" spans="1:15" ht="15" customHeight="1" thickBot="1">
      <c r="A172" s="130" t="s">
        <v>41</v>
      </c>
      <c r="B172" s="124"/>
      <c r="C172" s="131"/>
      <c r="D172" s="122"/>
      <c r="E172" s="134"/>
      <c r="F172" s="129"/>
      <c r="G172" s="129"/>
      <c r="H172" s="118"/>
      <c r="I172" s="120"/>
      <c r="J172" s="120"/>
      <c r="K172" s="120"/>
      <c r="L172" s="129"/>
      <c r="M172" s="114"/>
      <c r="N172" s="122"/>
      <c r="O172" s="114"/>
    </row>
    <row r="173" spans="1:15" ht="15" customHeight="1" thickBot="1">
      <c r="A173" s="221" t="s">
        <v>0</v>
      </c>
      <c r="B173" s="221"/>
      <c r="C173" s="221"/>
      <c r="D173" s="221"/>
      <c r="E173" s="221"/>
      <c r="F173" s="221"/>
      <c r="G173" s="221"/>
      <c r="H173" s="221"/>
      <c r="I173" s="221"/>
      <c r="J173" s="221"/>
      <c r="K173" s="221"/>
      <c r="L173" s="221"/>
      <c r="M173" s="221"/>
      <c r="N173" s="221"/>
      <c r="O173" s="221"/>
    </row>
    <row r="174" spans="1:15" ht="15.75" thickBot="1">
      <c r="A174" s="221"/>
      <c r="B174" s="221"/>
      <c r="C174" s="221"/>
      <c r="D174" s="221"/>
      <c r="E174" s="221"/>
      <c r="F174" s="221"/>
      <c r="G174" s="221"/>
      <c r="H174" s="221"/>
      <c r="I174" s="221"/>
      <c r="J174" s="221"/>
      <c r="K174" s="221"/>
      <c r="L174" s="221"/>
      <c r="M174" s="221"/>
      <c r="N174" s="221"/>
      <c r="O174" s="221"/>
    </row>
    <row r="175" spans="1:15" ht="15.75" customHeight="1">
      <c r="A175" s="221"/>
      <c r="B175" s="221"/>
      <c r="C175" s="221"/>
      <c r="D175" s="221"/>
      <c r="E175" s="221"/>
      <c r="F175" s="221"/>
      <c r="G175" s="221"/>
      <c r="H175" s="221"/>
      <c r="I175" s="221"/>
      <c r="J175" s="221"/>
      <c r="K175" s="221"/>
      <c r="L175" s="221"/>
      <c r="M175" s="221"/>
      <c r="N175" s="221"/>
      <c r="O175" s="221"/>
    </row>
    <row r="176" spans="1:15" ht="15.75" customHeight="1">
      <c r="A176" s="222" t="s">
        <v>136</v>
      </c>
      <c r="B176" s="222"/>
      <c r="C176" s="222"/>
      <c r="D176" s="222"/>
      <c r="E176" s="222"/>
      <c r="F176" s="222"/>
      <c r="G176" s="222"/>
      <c r="H176" s="222"/>
      <c r="I176" s="222"/>
      <c r="J176" s="222"/>
      <c r="K176" s="222"/>
      <c r="L176" s="222"/>
      <c r="M176" s="222"/>
      <c r="N176" s="222"/>
      <c r="O176" s="222"/>
    </row>
    <row r="177" spans="1:15" ht="15" customHeight="1">
      <c r="A177" s="222" t="s">
        <v>137</v>
      </c>
      <c r="B177" s="222"/>
      <c r="C177" s="222"/>
      <c r="D177" s="222"/>
      <c r="E177" s="222"/>
      <c r="F177" s="222"/>
      <c r="G177" s="222"/>
      <c r="H177" s="222"/>
      <c r="I177" s="222"/>
      <c r="J177" s="222"/>
      <c r="K177" s="222"/>
      <c r="L177" s="222"/>
      <c r="M177" s="222"/>
      <c r="N177" s="222"/>
      <c r="O177" s="222"/>
    </row>
    <row r="178" spans="1:15" ht="15.75" thickBot="1">
      <c r="A178" s="223" t="s">
        <v>3</v>
      </c>
      <c r="B178" s="223"/>
      <c r="C178" s="223"/>
      <c r="D178" s="223"/>
      <c r="E178" s="223"/>
      <c r="F178" s="223"/>
      <c r="G178" s="223"/>
      <c r="H178" s="223"/>
      <c r="I178" s="223"/>
      <c r="J178" s="223"/>
      <c r="K178" s="223"/>
      <c r="L178" s="223"/>
      <c r="M178" s="223"/>
      <c r="N178" s="223"/>
      <c r="O178" s="223"/>
    </row>
    <row r="179" spans="1:15" ht="16.5">
      <c r="A179" s="224" t="s">
        <v>179</v>
      </c>
      <c r="B179" s="224"/>
      <c r="C179" s="224"/>
      <c r="D179" s="224"/>
      <c r="E179" s="224"/>
      <c r="F179" s="224"/>
      <c r="G179" s="224"/>
      <c r="H179" s="224"/>
      <c r="I179" s="224"/>
      <c r="J179" s="224"/>
      <c r="K179" s="224"/>
      <c r="L179" s="224"/>
      <c r="M179" s="224"/>
      <c r="N179" s="224"/>
      <c r="O179" s="224"/>
    </row>
    <row r="180" spans="1:15" ht="16.5">
      <c r="A180" s="224" t="s">
        <v>5</v>
      </c>
      <c r="B180" s="224"/>
      <c r="C180" s="224"/>
      <c r="D180" s="224"/>
      <c r="E180" s="224"/>
      <c r="F180" s="224"/>
      <c r="G180" s="224"/>
      <c r="H180" s="224"/>
      <c r="I180" s="224"/>
      <c r="J180" s="224"/>
      <c r="K180" s="224"/>
      <c r="L180" s="224"/>
      <c r="M180" s="224"/>
      <c r="N180" s="224"/>
      <c r="O180" s="224"/>
    </row>
    <row r="181" spans="1:15" ht="15">
      <c r="A181" s="219" t="s">
        <v>6</v>
      </c>
      <c r="B181" s="211" t="s">
        <v>7</v>
      </c>
      <c r="C181" s="216" t="s">
        <v>176</v>
      </c>
      <c r="D181" s="211" t="s">
        <v>8</v>
      </c>
      <c r="E181" s="219" t="s">
        <v>161</v>
      </c>
      <c r="F181" s="219" t="s">
        <v>162</v>
      </c>
      <c r="G181" s="211" t="s">
        <v>11</v>
      </c>
      <c r="H181" s="211" t="s">
        <v>12</v>
      </c>
      <c r="I181" s="216" t="s">
        <v>13</v>
      </c>
      <c r="J181" s="216" t="s">
        <v>14</v>
      </c>
      <c r="K181" s="216" t="s">
        <v>15</v>
      </c>
      <c r="L181" s="217" t="s">
        <v>16</v>
      </c>
      <c r="M181" s="211" t="s">
        <v>17</v>
      </c>
      <c r="N181" s="211" t="s">
        <v>18</v>
      </c>
      <c r="O181" s="211" t="s">
        <v>19</v>
      </c>
    </row>
    <row r="182" spans="1:15" ht="15">
      <c r="A182" s="219"/>
      <c r="B182" s="211"/>
      <c r="C182" s="211"/>
      <c r="D182" s="211"/>
      <c r="E182" s="219"/>
      <c r="F182" s="219"/>
      <c r="G182" s="211"/>
      <c r="H182" s="211"/>
      <c r="I182" s="211"/>
      <c r="J182" s="211"/>
      <c r="K182" s="211"/>
      <c r="L182" s="218"/>
      <c r="M182" s="211"/>
      <c r="N182" s="211"/>
      <c r="O182" s="211"/>
    </row>
    <row r="183" spans="1:15" ht="15" customHeight="1">
      <c r="A183" s="68">
        <v>1</v>
      </c>
      <c r="B183" s="150">
        <v>43404</v>
      </c>
      <c r="C183" s="68">
        <v>340</v>
      </c>
      <c r="D183" s="51" t="s">
        <v>177</v>
      </c>
      <c r="E183" s="68" t="s">
        <v>21</v>
      </c>
      <c r="F183" s="51" t="s">
        <v>180</v>
      </c>
      <c r="G183" s="51">
        <v>27</v>
      </c>
      <c r="H183" s="68">
        <v>21</v>
      </c>
      <c r="I183" s="68">
        <v>31</v>
      </c>
      <c r="J183" s="68">
        <v>35</v>
      </c>
      <c r="K183" s="68">
        <v>39</v>
      </c>
      <c r="L183" s="51">
        <v>21</v>
      </c>
      <c r="M183" s="68">
        <v>700</v>
      </c>
      <c r="N183" s="151">
        <f>IF('[1]HNI OPTION CALLS'!E183="BUY",('[1]HNI OPTION CALLS'!L183-'[1]HNI OPTION CALLS'!G183)*('[1]HNI OPTION CALLS'!M183),('[1]HNI OPTION CALLS'!G183-'[1]HNI OPTION CALLS'!L183)*('[1]HNI OPTION CALLS'!M183))</f>
        <v>-4200</v>
      </c>
      <c r="O183" s="152">
        <f>'[1]HNI OPTION CALLS'!N183/('[1]HNI OPTION CALLS'!M183)/'[1]HNI OPTION CALLS'!G183%</f>
        <v>-22.22222222222222</v>
      </c>
    </row>
    <row r="184" spans="1:15" ht="15" customHeight="1">
      <c r="A184" s="68">
        <v>2</v>
      </c>
      <c r="B184" s="150">
        <v>43403</v>
      </c>
      <c r="C184" s="68">
        <v>90</v>
      </c>
      <c r="D184" s="51" t="s">
        <v>177</v>
      </c>
      <c r="E184" s="68" t="s">
        <v>21</v>
      </c>
      <c r="F184" s="51" t="s">
        <v>181</v>
      </c>
      <c r="G184" s="51">
        <v>5</v>
      </c>
      <c r="H184" s="68">
        <v>3</v>
      </c>
      <c r="I184" s="68">
        <v>6</v>
      </c>
      <c r="J184" s="68">
        <v>7</v>
      </c>
      <c r="K184" s="68">
        <v>8</v>
      </c>
      <c r="L184" s="51">
        <v>3</v>
      </c>
      <c r="M184" s="68">
        <v>6000</v>
      </c>
      <c r="N184" s="151">
        <f>IF('[1]HNI OPTION CALLS'!E184="BUY",('[1]HNI OPTION CALLS'!L184-'[1]HNI OPTION CALLS'!G184)*('[1]HNI OPTION CALLS'!M184),('[1]HNI OPTION CALLS'!G184-'[1]HNI OPTION CALLS'!L184)*('[1]HNI OPTION CALLS'!M184))</f>
        <v>-12000</v>
      </c>
      <c r="O184" s="152">
        <f>'[1]HNI OPTION CALLS'!N184/('[1]HNI OPTION CALLS'!M184)/'[1]HNI OPTION CALLS'!G184%</f>
        <v>-40</v>
      </c>
    </row>
    <row r="185" spans="1:15" ht="15">
      <c r="A185" s="68">
        <v>3</v>
      </c>
      <c r="B185" s="150">
        <v>43402</v>
      </c>
      <c r="C185" s="68">
        <v>570</v>
      </c>
      <c r="D185" s="51" t="s">
        <v>177</v>
      </c>
      <c r="E185" s="68" t="s">
        <v>21</v>
      </c>
      <c r="F185" s="51" t="s">
        <v>80</v>
      </c>
      <c r="G185" s="51">
        <v>27</v>
      </c>
      <c r="H185" s="68">
        <v>19</v>
      </c>
      <c r="I185" s="68">
        <v>31</v>
      </c>
      <c r="J185" s="68">
        <v>35</v>
      </c>
      <c r="K185" s="68">
        <v>39</v>
      </c>
      <c r="L185" s="51">
        <v>19</v>
      </c>
      <c r="M185" s="68">
        <v>1061</v>
      </c>
      <c r="N185" s="151">
        <f>IF('[1]HNI OPTION CALLS'!E185="BUY",('[1]HNI OPTION CALLS'!L185-'[1]HNI OPTION CALLS'!G185)*('[1]HNI OPTION CALLS'!M185),('[1]HNI OPTION CALLS'!G185-'[1]HNI OPTION CALLS'!L185)*('[1]HNI OPTION CALLS'!M185))</f>
        <v>-8488</v>
      </c>
      <c r="O185" s="152">
        <f>'[1]HNI OPTION CALLS'!N185/('[1]HNI OPTION CALLS'!M185)/'[1]HNI OPTION CALLS'!G185%</f>
        <v>-29.629629629629626</v>
      </c>
    </row>
    <row r="186" spans="1:15" ht="15">
      <c r="A186" s="68">
        <v>4</v>
      </c>
      <c r="B186" s="150">
        <v>43399</v>
      </c>
      <c r="C186" s="68">
        <v>2400</v>
      </c>
      <c r="D186" s="51" t="s">
        <v>177</v>
      </c>
      <c r="E186" s="68" t="s">
        <v>21</v>
      </c>
      <c r="F186" s="51" t="s">
        <v>121</v>
      </c>
      <c r="G186" s="51">
        <v>115</v>
      </c>
      <c r="H186" s="68">
        <v>70</v>
      </c>
      <c r="I186" s="68">
        <v>135</v>
      </c>
      <c r="J186" s="68">
        <v>155</v>
      </c>
      <c r="K186" s="68">
        <v>175</v>
      </c>
      <c r="L186" s="51">
        <v>135</v>
      </c>
      <c r="M186" s="68">
        <v>250</v>
      </c>
      <c r="N186" s="151">
        <f>IF('[1]HNI OPTION CALLS'!E186="BUY",('[1]HNI OPTION CALLS'!L186-'[1]HNI OPTION CALLS'!G186)*('[1]HNI OPTION CALLS'!M186),('[1]HNI OPTION CALLS'!G186-'[1]HNI OPTION CALLS'!L186)*('[1]HNI OPTION CALLS'!M186))</f>
        <v>5000</v>
      </c>
      <c r="O186" s="152">
        <f>'[1]HNI OPTION CALLS'!N186/('[1]HNI OPTION CALLS'!M186)/'[1]HNI OPTION CALLS'!G186%</f>
        <v>17.39130434782609</v>
      </c>
    </row>
    <row r="187" spans="1:15" ht="15">
      <c r="A187" s="68">
        <v>5</v>
      </c>
      <c r="B187" s="150">
        <v>43398</v>
      </c>
      <c r="C187" s="68">
        <v>62.5</v>
      </c>
      <c r="D187" s="51" t="s">
        <v>177</v>
      </c>
      <c r="E187" s="68" t="s">
        <v>21</v>
      </c>
      <c r="F187" s="51" t="s">
        <v>182</v>
      </c>
      <c r="G187" s="51">
        <v>5</v>
      </c>
      <c r="H187" s="68">
        <v>3.5</v>
      </c>
      <c r="I187" s="68">
        <v>5.8</v>
      </c>
      <c r="J187" s="68">
        <v>6.6</v>
      </c>
      <c r="K187" s="68">
        <v>7.4</v>
      </c>
      <c r="L187" s="51">
        <v>5.8</v>
      </c>
      <c r="M187" s="68">
        <v>6000</v>
      </c>
      <c r="N187" s="151">
        <f>IF('[1]HNI OPTION CALLS'!E187="BUY",('[1]HNI OPTION CALLS'!L187-'[1]HNI OPTION CALLS'!G187)*('[1]HNI OPTION CALLS'!M187),('[1]HNI OPTION CALLS'!G187-'[1]HNI OPTION CALLS'!L187)*('[1]HNI OPTION CALLS'!M187))</f>
        <v>4799.999999999999</v>
      </c>
      <c r="O187" s="152">
        <f>'[1]HNI OPTION CALLS'!N187/('[1]HNI OPTION CALLS'!M187)/'[1]HNI OPTION CALLS'!G187%</f>
        <v>15.999999999999996</v>
      </c>
    </row>
    <row r="188" spans="1:15" ht="15">
      <c r="A188" s="68">
        <v>6</v>
      </c>
      <c r="B188" s="150">
        <v>43397</v>
      </c>
      <c r="C188" s="68">
        <v>1180</v>
      </c>
      <c r="D188" s="51" t="s">
        <v>183</v>
      </c>
      <c r="E188" s="68" t="s">
        <v>21</v>
      </c>
      <c r="F188" s="51" t="s">
        <v>63</v>
      </c>
      <c r="G188" s="51">
        <v>28</v>
      </c>
      <c r="H188" s="68">
        <v>9</v>
      </c>
      <c r="I188" s="68">
        <v>38</v>
      </c>
      <c r="J188" s="68">
        <v>48</v>
      </c>
      <c r="K188" s="68">
        <v>58</v>
      </c>
      <c r="L188" s="51">
        <v>9</v>
      </c>
      <c r="M188" s="68">
        <v>500</v>
      </c>
      <c r="N188" s="151">
        <f>IF('[1]HNI OPTION CALLS'!E188="BUY",('[1]HNI OPTION CALLS'!L188-'[1]HNI OPTION CALLS'!G188)*('[1]HNI OPTION CALLS'!M188),('[1]HNI OPTION CALLS'!G188-'[1]HNI OPTION CALLS'!L188)*('[1]HNI OPTION CALLS'!M188))</f>
        <v>-9500</v>
      </c>
      <c r="O188" s="152">
        <f>'[1]HNI OPTION CALLS'!N188/('[1]HNI OPTION CALLS'!M188)/'[1]HNI OPTION CALLS'!G188%</f>
        <v>-67.85714285714285</v>
      </c>
    </row>
    <row r="189" spans="1:15" ht="15">
      <c r="A189" s="68">
        <v>7</v>
      </c>
      <c r="B189" s="150">
        <v>43396</v>
      </c>
      <c r="C189" s="68">
        <v>1120</v>
      </c>
      <c r="D189" s="51" t="s">
        <v>183</v>
      </c>
      <c r="E189" s="68" t="s">
        <v>21</v>
      </c>
      <c r="F189" s="51" t="s">
        <v>184</v>
      </c>
      <c r="G189" s="51">
        <v>22.5</v>
      </c>
      <c r="H189" s="68">
        <v>8</v>
      </c>
      <c r="I189" s="68">
        <v>30</v>
      </c>
      <c r="J189" s="68">
        <v>38</v>
      </c>
      <c r="K189" s="68">
        <v>46</v>
      </c>
      <c r="L189" s="51">
        <v>8</v>
      </c>
      <c r="M189" s="68">
        <v>600</v>
      </c>
      <c r="N189" s="151">
        <f>IF('[1]HNI OPTION CALLS'!E189="BUY",('[1]HNI OPTION CALLS'!L189-'[1]HNI OPTION CALLS'!G189)*('[1]HNI OPTION CALLS'!M189),('[1]HNI OPTION CALLS'!G189-'[1]HNI OPTION CALLS'!L189)*('[1]HNI OPTION CALLS'!M189))</f>
        <v>-8700</v>
      </c>
      <c r="O189" s="152">
        <f>'[1]HNI OPTION CALLS'!N189/('[1]HNI OPTION CALLS'!M189)/'[1]HNI OPTION CALLS'!G189%</f>
        <v>-64.44444444444444</v>
      </c>
    </row>
    <row r="190" spans="1:15" ht="15">
      <c r="A190" s="68">
        <v>8</v>
      </c>
      <c r="B190" s="150">
        <v>43392</v>
      </c>
      <c r="C190" s="68">
        <v>660</v>
      </c>
      <c r="D190" s="51" t="s">
        <v>183</v>
      </c>
      <c r="E190" s="68" t="s">
        <v>21</v>
      </c>
      <c r="F190" s="51" t="s">
        <v>172</v>
      </c>
      <c r="G190" s="51">
        <v>54.5</v>
      </c>
      <c r="H190" s="68">
        <v>38</v>
      </c>
      <c r="I190" s="68">
        <v>65</v>
      </c>
      <c r="J190" s="68">
        <v>75</v>
      </c>
      <c r="K190" s="68">
        <v>85</v>
      </c>
      <c r="L190" s="51">
        <v>75</v>
      </c>
      <c r="M190" s="68">
        <v>500</v>
      </c>
      <c r="N190" s="151">
        <f>IF('[1]HNI OPTION CALLS'!E190="BUY",('[1]HNI OPTION CALLS'!L190-'[1]HNI OPTION CALLS'!G190)*('[1]HNI OPTION CALLS'!M190),('[1]HNI OPTION CALLS'!G190-'[1]HNI OPTION CALLS'!L190)*('[1]HNI OPTION CALLS'!M190))</f>
        <v>10250</v>
      </c>
      <c r="O190" s="152">
        <f>'[1]HNI OPTION CALLS'!N190/('[1]HNI OPTION CALLS'!M190)/'[1]HNI OPTION CALLS'!G190%</f>
        <v>37.61467889908256</v>
      </c>
    </row>
    <row r="191" spans="1:15" ht="15">
      <c r="A191" s="68">
        <v>9</v>
      </c>
      <c r="B191" s="150">
        <v>43389</v>
      </c>
      <c r="C191" s="68">
        <v>180</v>
      </c>
      <c r="D191" s="51" t="s">
        <v>177</v>
      </c>
      <c r="E191" s="68" t="s">
        <v>21</v>
      </c>
      <c r="F191" s="51" t="s">
        <v>113</v>
      </c>
      <c r="G191" s="51">
        <v>9.5</v>
      </c>
      <c r="H191" s="68">
        <v>3</v>
      </c>
      <c r="I191" s="68">
        <v>13</v>
      </c>
      <c r="J191" s="68">
        <v>16</v>
      </c>
      <c r="K191" s="68">
        <v>19</v>
      </c>
      <c r="L191" s="51">
        <v>12.95</v>
      </c>
      <c r="M191" s="68">
        <v>1200</v>
      </c>
      <c r="N191" s="151">
        <f>IF('[1]HNI OPTION CALLS'!E191="BUY",('[1]HNI OPTION CALLS'!L191-'[1]HNI OPTION CALLS'!G191)*('[1]HNI OPTION CALLS'!M191),('[1]HNI OPTION CALLS'!G191-'[1]HNI OPTION CALLS'!L191)*('[1]HNI OPTION CALLS'!M191))</f>
        <v>4139.999999999999</v>
      </c>
      <c r="O191" s="152">
        <f>'[1]HNI OPTION CALLS'!N191/('[1]HNI OPTION CALLS'!M191)/'[1]HNI OPTION CALLS'!G191%</f>
        <v>36.315789473684205</v>
      </c>
    </row>
    <row r="192" spans="1:15" ht="15">
      <c r="A192" s="68">
        <v>10</v>
      </c>
      <c r="B192" s="150">
        <v>43382</v>
      </c>
      <c r="C192" s="68">
        <v>180</v>
      </c>
      <c r="D192" s="51" t="s">
        <v>183</v>
      </c>
      <c r="E192" s="68" t="s">
        <v>21</v>
      </c>
      <c r="F192" s="51" t="s">
        <v>84</v>
      </c>
      <c r="G192" s="51">
        <v>15</v>
      </c>
      <c r="H192" s="68">
        <v>7.5</v>
      </c>
      <c r="I192" s="68">
        <v>18.5</v>
      </c>
      <c r="J192" s="68">
        <v>22</v>
      </c>
      <c r="K192" s="68">
        <v>25.5</v>
      </c>
      <c r="L192" s="51">
        <v>25.5</v>
      </c>
      <c r="M192" s="68">
        <v>1500</v>
      </c>
      <c r="N192" s="151">
        <f>IF('[1]HNI OPTION CALLS'!E192="BUY",('[1]HNI OPTION CALLS'!L192-'[1]HNI OPTION CALLS'!G192)*('[1]HNI OPTION CALLS'!M192),('[1]HNI OPTION CALLS'!G192-'[1]HNI OPTION CALLS'!L192)*('[1]HNI OPTION CALLS'!M192))</f>
        <v>15750</v>
      </c>
      <c r="O192" s="152">
        <f>'[1]HNI OPTION CALLS'!N192/('[1]HNI OPTION CALLS'!M192)/'[1]HNI OPTION CALLS'!G192%</f>
        <v>70</v>
      </c>
    </row>
    <row r="193" spans="1:15" ht="15">
      <c r="A193" s="68">
        <v>11</v>
      </c>
      <c r="B193" s="150">
        <v>43381</v>
      </c>
      <c r="C193" s="68">
        <v>240</v>
      </c>
      <c r="D193" s="51" t="s">
        <v>183</v>
      </c>
      <c r="E193" s="68" t="s">
        <v>21</v>
      </c>
      <c r="F193" s="51" t="s">
        <v>123</v>
      </c>
      <c r="G193" s="51">
        <v>20</v>
      </c>
      <c r="H193" s="68">
        <v>15</v>
      </c>
      <c r="I193" s="68">
        <v>22.5</v>
      </c>
      <c r="J193" s="68">
        <v>25</v>
      </c>
      <c r="K193" s="68">
        <v>27.5</v>
      </c>
      <c r="L193" s="51">
        <v>25</v>
      </c>
      <c r="M193" s="68">
        <v>1500</v>
      </c>
      <c r="N193" s="151">
        <f>IF('[1]HNI OPTION CALLS'!E193="BUY",('[1]HNI OPTION CALLS'!L193-'[1]HNI OPTION CALLS'!G193)*('[1]HNI OPTION CALLS'!M193),('[1]HNI OPTION CALLS'!G193-'[1]HNI OPTION CALLS'!L193)*('[1]HNI OPTION CALLS'!M193))</f>
        <v>7500</v>
      </c>
      <c r="O193" s="152">
        <f>'[1]HNI OPTION CALLS'!N193/('[1]HNI OPTION CALLS'!M193)/'[1]HNI OPTION CALLS'!G193%</f>
        <v>25</v>
      </c>
    </row>
    <row r="194" spans="1:15" ht="15">
      <c r="A194" s="68">
        <v>12</v>
      </c>
      <c r="B194" s="150">
        <v>43377</v>
      </c>
      <c r="C194" s="68">
        <v>840</v>
      </c>
      <c r="D194" s="51" t="s">
        <v>183</v>
      </c>
      <c r="E194" s="68" t="s">
        <v>21</v>
      </c>
      <c r="F194" s="51" t="s">
        <v>49</v>
      </c>
      <c r="G194" s="51">
        <v>30</v>
      </c>
      <c r="H194" s="68">
        <v>18</v>
      </c>
      <c r="I194" s="68">
        <v>37</v>
      </c>
      <c r="J194" s="68">
        <v>44</v>
      </c>
      <c r="K194" s="68">
        <v>50</v>
      </c>
      <c r="L194" s="51">
        <v>44</v>
      </c>
      <c r="M194" s="68">
        <v>700</v>
      </c>
      <c r="N194" s="151">
        <f>IF('[1]HNI OPTION CALLS'!E194="BUY",('[1]HNI OPTION CALLS'!L194-'[1]HNI OPTION CALLS'!G194)*('[1]HNI OPTION CALLS'!M194),('[1]HNI OPTION CALLS'!G194-'[1]HNI OPTION CALLS'!L194)*('[1]HNI OPTION CALLS'!M194))</f>
        <v>9800</v>
      </c>
      <c r="O194" s="152">
        <f>'[1]HNI OPTION CALLS'!N194/('[1]HNI OPTION CALLS'!M194)/'[1]HNI OPTION CALLS'!G194%</f>
        <v>46.66666666666667</v>
      </c>
    </row>
    <row r="195" spans="1:15" ht="15">
      <c r="A195" s="68">
        <v>13</v>
      </c>
      <c r="B195" s="150">
        <v>43376</v>
      </c>
      <c r="C195" s="68">
        <v>255</v>
      </c>
      <c r="D195" s="51" t="s">
        <v>177</v>
      </c>
      <c r="E195" s="68" t="s">
        <v>21</v>
      </c>
      <c r="F195" s="51" t="s">
        <v>185</v>
      </c>
      <c r="G195" s="51">
        <v>11</v>
      </c>
      <c r="H195" s="68">
        <v>8</v>
      </c>
      <c r="I195" s="68">
        <v>12.5</v>
      </c>
      <c r="J195" s="68">
        <v>14</v>
      </c>
      <c r="K195" s="68">
        <v>15.5</v>
      </c>
      <c r="L195" s="51">
        <v>12.5</v>
      </c>
      <c r="M195" s="68">
        <v>3500</v>
      </c>
      <c r="N195" s="151">
        <f>IF('[1]HNI OPTION CALLS'!E195="BUY",('[1]HNI OPTION CALLS'!L195-'[1]HNI OPTION CALLS'!G195)*('[1]HNI OPTION CALLS'!M195),('[1]HNI OPTION CALLS'!G195-'[1]HNI OPTION CALLS'!L195)*('[1]HNI OPTION CALLS'!M195))</f>
        <v>5250</v>
      </c>
      <c r="O195" s="152">
        <f>'[1]HNI OPTION CALLS'!N195/('[1]HNI OPTION CALLS'!M195)/'[1]HNI OPTION CALLS'!G195%</f>
        <v>13.636363636363637</v>
      </c>
    </row>
    <row r="196" spans="1:15" ht="16.5">
      <c r="A196" s="106" t="s">
        <v>25</v>
      </c>
      <c r="B196" s="107"/>
      <c r="C196" s="108"/>
      <c r="D196" s="109"/>
      <c r="E196" s="110"/>
      <c r="F196" s="110"/>
      <c r="G196" s="111"/>
      <c r="H196" s="112"/>
      <c r="I196" s="112"/>
      <c r="J196" s="112"/>
      <c r="K196" s="110"/>
      <c r="L196" s="113"/>
      <c r="M196" s="114"/>
      <c r="N196" s="114"/>
      <c r="O196" s="114"/>
    </row>
    <row r="197" spans="1:15" ht="16.5">
      <c r="A197" s="106" t="s">
        <v>26</v>
      </c>
      <c r="B197" s="107"/>
      <c r="C197" s="108"/>
      <c r="D197" s="109"/>
      <c r="E197" s="110"/>
      <c r="F197" s="110"/>
      <c r="G197" s="111"/>
      <c r="H197" s="110"/>
      <c r="I197" s="110"/>
      <c r="J197" s="110"/>
      <c r="K197" s="110"/>
      <c r="L197" s="113"/>
      <c r="M197" s="114"/>
      <c r="N197" s="114"/>
      <c r="O197" s="114"/>
    </row>
    <row r="198" spans="1:15" ht="16.5">
      <c r="A198" s="106" t="s">
        <v>26</v>
      </c>
      <c r="B198" s="107"/>
      <c r="C198" s="108"/>
      <c r="D198" s="109"/>
      <c r="E198" s="110"/>
      <c r="F198" s="110"/>
      <c r="G198" s="111"/>
      <c r="H198" s="110"/>
      <c r="I198" s="110"/>
      <c r="J198" s="110"/>
      <c r="K198" s="110"/>
      <c r="L198" s="114"/>
      <c r="M198" s="114"/>
      <c r="N198" s="114"/>
      <c r="O198" s="114"/>
    </row>
    <row r="199" spans="1:15" ht="17.25" thickBot="1">
      <c r="A199" s="73"/>
      <c r="B199" s="115"/>
      <c r="C199" s="115"/>
      <c r="D199" s="116"/>
      <c r="E199" s="116"/>
      <c r="F199" s="116"/>
      <c r="G199" s="117"/>
      <c r="H199" s="118"/>
      <c r="I199" s="119" t="s">
        <v>27</v>
      </c>
      <c r="J199" s="119"/>
      <c r="K199" s="120"/>
      <c r="L199" s="114"/>
      <c r="M199" s="121"/>
      <c r="N199" s="114"/>
      <c r="O199" s="114"/>
    </row>
    <row r="200" spans="1:15" ht="16.5">
      <c r="A200" s="122"/>
      <c r="B200" s="115"/>
      <c r="C200" s="115"/>
      <c r="D200" s="212" t="s">
        <v>28</v>
      </c>
      <c r="E200" s="213"/>
      <c r="F200" s="153">
        <v>13</v>
      </c>
      <c r="G200" s="154">
        <v>100</v>
      </c>
      <c r="H200" s="116">
        <v>13</v>
      </c>
      <c r="I200" s="123">
        <f>'[1]HNI OPTION CALLS'!H201/'[1]HNI OPTION CALLS'!H200%</f>
        <v>61.53846153846153</v>
      </c>
      <c r="J200" s="123"/>
      <c r="K200" s="123"/>
      <c r="L200" s="120"/>
      <c r="M200" s="114"/>
      <c r="N200" s="114"/>
      <c r="O200" s="114"/>
    </row>
    <row r="201" spans="1:15" ht="16.5">
      <c r="A201" s="122"/>
      <c r="B201" s="115"/>
      <c r="C201" s="115"/>
      <c r="D201" s="214" t="s">
        <v>29</v>
      </c>
      <c r="E201" s="215"/>
      <c r="F201" s="155">
        <v>8</v>
      </c>
      <c r="G201" s="156">
        <f>('[1]HNI OPTION CALLS'!F201/'[1]HNI OPTION CALLS'!F200)*100</f>
        <v>61.53846153846154</v>
      </c>
      <c r="H201" s="116">
        <v>8</v>
      </c>
      <c r="I201" s="120"/>
      <c r="J201" s="120"/>
      <c r="K201" s="116"/>
      <c r="L201" s="114"/>
      <c r="M201" s="114"/>
      <c r="N201" s="114"/>
      <c r="O201" s="114"/>
    </row>
    <row r="202" spans="1:15" ht="16.5">
      <c r="A202" s="124"/>
      <c r="B202" s="115"/>
      <c r="C202" s="115"/>
      <c r="D202" s="214" t="s">
        <v>31</v>
      </c>
      <c r="E202" s="215"/>
      <c r="F202" s="155">
        <v>0</v>
      </c>
      <c r="G202" s="156">
        <f>('[1]HNI OPTION CALLS'!F202/'[1]HNI OPTION CALLS'!F200)*100</f>
        <v>0</v>
      </c>
      <c r="H202" s="125"/>
      <c r="I202" s="116"/>
      <c r="J202" s="116"/>
      <c r="K202" s="116"/>
      <c r="L202" s="126"/>
      <c r="M202" s="114"/>
      <c r="N202" s="114"/>
      <c r="O202" s="114"/>
    </row>
    <row r="203" spans="1:15" ht="16.5">
      <c r="A203" s="124"/>
      <c r="B203" s="115"/>
      <c r="C203" s="115"/>
      <c r="D203" s="214" t="s">
        <v>32</v>
      </c>
      <c r="E203" s="215"/>
      <c r="F203" s="155">
        <v>0</v>
      </c>
      <c r="G203" s="156">
        <f>('[1]HNI OPTION CALLS'!F203/'[1]HNI OPTION CALLS'!F200)*100</f>
        <v>0</v>
      </c>
      <c r="H203" s="125"/>
      <c r="I203" s="116"/>
      <c r="J203" s="116"/>
      <c r="K203" s="116"/>
      <c r="L203" s="120"/>
      <c r="M203" s="114"/>
      <c r="N203" s="114"/>
      <c r="O203" s="114"/>
    </row>
    <row r="204" spans="1:15" ht="16.5">
      <c r="A204" s="124"/>
      <c r="B204" s="115"/>
      <c r="C204" s="115"/>
      <c r="D204" s="214" t="s">
        <v>33</v>
      </c>
      <c r="E204" s="215"/>
      <c r="F204" s="155">
        <v>5</v>
      </c>
      <c r="G204" s="156">
        <f>('[1]HNI OPTION CALLS'!F204/'[1]HNI OPTION CALLS'!F200)*100</f>
        <v>38.46153846153847</v>
      </c>
      <c r="H204" s="125"/>
      <c r="I204" s="116" t="s">
        <v>34</v>
      </c>
      <c r="J204" s="116"/>
      <c r="K204" s="120"/>
      <c r="L204" s="120"/>
      <c r="M204" s="114"/>
      <c r="N204" s="114"/>
      <c r="O204" s="114"/>
    </row>
    <row r="205" spans="1:15" ht="16.5">
      <c r="A205" s="124"/>
      <c r="B205" s="115"/>
      <c r="C205" s="115"/>
      <c r="D205" s="214" t="s">
        <v>35</v>
      </c>
      <c r="E205" s="215"/>
      <c r="F205" s="155">
        <v>0</v>
      </c>
      <c r="G205" s="156">
        <f>('[1]HNI OPTION CALLS'!F205/'[1]HNI OPTION CALLS'!F200)*100</f>
        <v>0</v>
      </c>
      <c r="H205" s="125"/>
      <c r="I205" s="116"/>
      <c r="J205" s="116"/>
      <c r="K205" s="120"/>
      <c r="L205" s="120"/>
      <c r="M205" s="114"/>
      <c r="N205" s="114"/>
      <c r="O205" s="114"/>
    </row>
    <row r="206" spans="1:15" ht="17.25" thickBot="1">
      <c r="A206" s="124"/>
      <c r="B206" s="115"/>
      <c r="C206" s="115"/>
      <c r="D206" s="225" t="s">
        <v>36</v>
      </c>
      <c r="E206" s="226"/>
      <c r="F206" s="157">
        <v>0</v>
      </c>
      <c r="G206" s="158">
        <f>('[1]HNI OPTION CALLS'!F206/'[1]HNI OPTION CALLS'!F200)*100</f>
        <v>0</v>
      </c>
      <c r="H206" s="125"/>
      <c r="I206" s="116"/>
      <c r="J206" s="116"/>
      <c r="K206" s="126"/>
      <c r="L206" s="126"/>
      <c r="M206" s="114"/>
      <c r="N206" s="114"/>
      <c r="O206" s="114"/>
    </row>
    <row r="207" spans="1:15" ht="16.5">
      <c r="A207" s="127" t="s">
        <v>37</v>
      </c>
      <c r="B207" s="115"/>
      <c r="C207" s="115"/>
      <c r="D207" s="122"/>
      <c r="E207" s="122"/>
      <c r="F207" s="116"/>
      <c r="G207" s="116"/>
      <c r="H207" s="128"/>
      <c r="I207" s="129"/>
      <c r="J207" s="114"/>
      <c r="K207" s="129"/>
      <c r="L207" s="114"/>
      <c r="M207" s="114"/>
      <c r="N207" s="114"/>
      <c r="O207" s="114"/>
    </row>
    <row r="208" spans="1:15" ht="16.5">
      <c r="A208" s="130" t="s">
        <v>38</v>
      </c>
      <c r="B208" s="115"/>
      <c r="C208" s="115"/>
      <c r="D208" s="131"/>
      <c r="E208" s="132"/>
      <c r="F208" s="122"/>
      <c r="G208" s="129"/>
      <c r="H208" s="128"/>
      <c r="I208" s="129"/>
      <c r="J208" s="129"/>
      <c r="K208" s="129"/>
      <c r="L208" s="116"/>
      <c r="M208" s="114"/>
      <c r="N208" s="114"/>
      <c r="O208" s="122"/>
    </row>
    <row r="209" spans="1:15" ht="16.5">
      <c r="A209" s="130" t="s">
        <v>39</v>
      </c>
      <c r="B209" s="115"/>
      <c r="C209" s="115"/>
      <c r="D209" s="122"/>
      <c r="E209" s="132"/>
      <c r="F209" s="122"/>
      <c r="G209" s="129"/>
      <c r="H209" s="128"/>
      <c r="I209" s="120"/>
      <c r="J209" s="120"/>
      <c r="K209" s="120"/>
      <c r="L209" s="116"/>
      <c r="M209" s="114"/>
      <c r="N209" s="114"/>
      <c r="O209" s="114"/>
    </row>
    <row r="210" spans="1:15" ht="16.5">
      <c r="A210" s="130" t="s">
        <v>40</v>
      </c>
      <c r="B210" s="131"/>
      <c r="C210" s="115"/>
      <c r="D210" s="122"/>
      <c r="E210" s="132"/>
      <c r="F210" s="122"/>
      <c r="G210" s="129"/>
      <c r="H210" s="118"/>
      <c r="I210" s="120"/>
      <c r="J210" s="120"/>
      <c r="K210" s="120"/>
      <c r="L210" s="116"/>
      <c r="M210" s="114"/>
      <c r="N210" s="133"/>
      <c r="O210" s="114"/>
    </row>
    <row r="211" spans="1:15" ht="16.5">
      <c r="A211" s="130" t="s">
        <v>41</v>
      </c>
      <c r="B211" s="124"/>
      <c r="C211" s="131"/>
      <c r="D211" s="122"/>
      <c r="E211" s="134"/>
      <c r="F211" s="129"/>
      <c r="G211" s="129"/>
      <c r="H211" s="118"/>
      <c r="I211" s="120"/>
      <c r="J211" s="120"/>
      <c r="K211" s="120"/>
      <c r="L211" s="129"/>
      <c r="M211" s="114"/>
      <c r="N211" s="122"/>
      <c r="O211" s="114"/>
    </row>
    <row r="212" spans="1:15" ht="15">
      <c r="A212" s="220" t="s">
        <v>0</v>
      </c>
      <c r="B212" s="220"/>
      <c r="C212" s="220"/>
      <c r="D212" s="220"/>
      <c r="E212" s="220"/>
      <c r="F212" s="220"/>
      <c r="G212" s="220"/>
      <c r="H212" s="220"/>
      <c r="I212" s="220"/>
      <c r="J212" s="220"/>
      <c r="K212" s="220"/>
      <c r="L212" s="220"/>
      <c r="M212" s="220"/>
      <c r="N212" s="220"/>
      <c r="O212" s="220"/>
    </row>
    <row r="213" spans="1:15" ht="15">
      <c r="A213" s="220"/>
      <c r="B213" s="220"/>
      <c r="C213" s="220"/>
      <c r="D213" s="220"/>
      <c r="E213" s="220"/>
      <c r="F213" s="220"/>
      <c r="G213" s="220"/>
      <c r="H213" s="220"/>
      <c r="I213" s="220"/>
      <c r="J213" s="220"/>
      <c r="K213" s="220"/>
      <c r="L213" s="220"/>
      <c r="M213" s="220"/>
      <c r="N213" s="220"/>
      <c r="O213" s="220"/>
    </row>
    <row r="214" spans="1:15" ht="15" customHeight="1">
      <c r="A214" s="220"/>
      <c r="B214" s="220"/>
      <c r="C214" s="220"/>
      <c r="D214" s="220"/>
      <c r="E214" s="220"/>
      <c r="F214" s="220"/>
      <c r="G214" s="220"/>
      <c r="H214" s="220"/>
      <c r="I214" s="220"/>
      <c r="J214" s="220"/>
      <c r="K214" s="220"/>
      <c r="L214" s="220"/>
      <c r="M214" s="220"/>
      <c r="N214" s="220"/>
      <c r="O214" s="220"/>
    </row>
    <row r="215" spans="1:15" ht="15" customHeight="1">
      <c r="A215" s="228" t="s">
        <v>136</v>
      </c>
      <c r="B215" s="229"/>
      <c r="C215" s="229"/>
      <c r="D215" s="229"/>
      <c r="E215" s="229"/>
      <c r="F215" s="229"/>
      <c r="G215" s="229"/>
      <c r="H215" s="229"/>
      <c r="I215" s="229"/>
      <c r="J215" s="229"/>
      <c r="K215" s="229"/>
      <c r="L215" s="229"/>
      <c r="M215" s="229"/>
      <c r="N215" s="229"/>
      <c r="O215" s="230"/>
    </row>
    <row r="216" spans="1:15" ht="15" customHeight="1">
      <c r="A216" s="228" t="s">
        <v>137</v>
      </c>
      <c r="B216" s="229"/>
      <c r="C216" s="229"/>
      <c r="D216" s="229"/>
      <c r="E216" s="229"/>
      <c r="F216" s="229"/>
      <c r="G216" s="229"/>
      <c r="H216" s="229"/>
      <c r="I216" s="229"/>
      <c r="J216" s="229"/>
      <c r="K216" s="229"/>
      <c r="L216" s="229"/>
      <c r="M216" s="229"/>
      <c r="N216" s="229"/>
      <c r="O216" s="230"/>
    </row>
    <row r="217" spans="1:15" ht="15">
      <c r="A217" s="227" t="s">
        <v>3</v>
      </c>
      <c r="B217" s="227"/>
      <c r="C217" s="227"/>
      <c r="D217" s="227"/>
      <c r="E217" s="227"/>
      <c r="F217" s="227"/>
      <c r="G217" s="227"/>
      <c r="H217" s="227"/>
      <c r="I217" s="227"/>
      <c r="J217" s="227"/>
      <c r="K217" s="227"/>
      <c r="L217" s="227"/>
      <c r="M217" s="227"/>
      <c r="N217" s="227"/>
      <c r="O217" s="227"/>
    </row>
    <row r="218" spans="1:15" ht="16.5">
      <c r="A218" s="224" t="s">
        <v>238</v>
      </c>
      <c r="B218" s="224"/>
      <c r="C218" s="224"/>
      <c r="D218" s="224"/>
      <c r="E218" s="224"/>
      <c r="F218" s="224"/>
      <c r="G218" s="224"/>
      <c r="H218" s="224"/>
      <c r="I218" s="224"/>
      <c r="J218" s="224"/>
      <c r="K218" s="224"/>
      <c r="L218" s="224"/>
      <c r="M218" s="224"/>
      <c r="N218" s="224"/>
      <c r="O218" s="224"/>
    </row>
    <row r="219" spans="1:15" ht="16.5">
      <c r="A219" s="224" t="s">
        <v>5</v>
      </c>
      <c r="B219" s="224"/>
      <c r="C219" s="224"/>
      <c r="D219" s="224"/>
      <c r="E219" s="224"/>
      <c r="F219" s="224"/>
      <c r="G219" s="224"/>
      <c r="H219" s="224"/>
      <c r="I219" s="224"/>
      <c r="J219" s="224"/>
      <c r="K219" s="224"/>
      <c r="L219" s="224"/>
      <c r="M219" s="224"/>
      <c r="N219" s="224"/>
      <c r="O219" s="224"/>
    </row>
    <row r="220" spans="1:15" ht="15">
      <c r="A220" s="219" t="s">
        <v>6</v>
      </c>
      <c r="B220" s="211" t="s">
        <v>7</v>
      </c>
      <c r="C220" s="216" t="s">
        <v>176</v>
      </c>
      <c r="D220" s="211" t="s">
        <v>8</v>
      </c>
      <c r="E220" s="219" t="s">
        <v>161</v>
      </c>
      <c r="F220" s="219" t="s">
        <v>162</v>
      </c>
      <c r="G220" s="211" t="s">
        <v>11</v>
      </c>
      <c r="H220" s="211" t="s">
        <v>12</v>
      </c>
      <c r="I220" s="216" t="s">
        <v>13</v>
      </c>
      <c r="J220" s="216" t="s">
        <v>14</v>
      </c>
      <c r="K220" s="216" t="s">
        <v>15</v>
      </c>
      <c r="L220" s="217" t="s">
        <v>16</v>
      </c>
      <c r="M220" s="211" t="s">
        <v>17</v>
      </c>
      <c r="N220" s="211" t="s">
        <v>18</v>
      </c>
      <c r="O220" s="211" t="s">
        <v>19</v>
      </c>
    </row>
    <row r="221" spans="1:15" ht="15">
      <c r="A221" s="219"/>
      <c r="B221" s="211"/>
      <c r="C221" s="211"/>
      <c r="D221" s="211"/>
      <c r="E221" s="219"/>
      <c r="F221" s="219"/>
      <c r="G221" s="211"/>
      <c r="H221" s="211"/>
      <c r="I221" s="211"/>
      <c r="J221" s="211"/>
      <c r="K221" s="211"/>
      <c r="L221" s="218"/>
      <c r="M221" s="211"/>
      <c r="N221" s="211"/>
      <c r="O221" s="211"/>
    </row>
    <row r="222" spans="1:15" ht="15" customHeight="1">
      <c r="A222" s="68">
        <v>1</v>
      </c>
      <c r="B222" s="150">
        <v>43371</v>
      </c>
      <c r="C222" s="68">
        <v>760</v>
      </c>
      <c r="D222" s="51" t="s">
        <v>183</v>
      </c>
      <c r="E222" s="68" t="s">
        <v>21</v>
      </c>
      <c r="F222" s="51" t="s">
        <v>186</v>
      </c>
      <c r="G222" s="51">
        <v>28</v>
      </c>
      <c r="H222" s="68">
        <v>18</v>
      </c>
      <c r="I222" s="68">
        <v>33</v>
      </c>
      <c r="J222" s="68">
        <v>38</v>
      </c>
      <c r="K222" s="68">
        <v>43</v>
      </c>
      <c r="L222" s="51">
        <v>32</v>
      </c>
      <c r="M222" s="68">
        <v>1200</v>
      </c>
      <c r="N222" s="151">
        <f>IF('[1]HNI OPTION CALLS'!E222="BUY",('[1]HNI OPTION CALLS'!L222-'[1]HNI OPTION CALLS'!G222)*('[1]HNI OPTION CALLS'!M222),('[1]HNI OPTION CALLS'!G222-'[1]HNI OPTION CALLS'!L222)*('[1]HNI OPTION CALLS'!M222))</f>
        <v>4800</v>
      </c>
      <c r="O222" s="152">
        <f>'[1]HNI OPTION CALLS'!N222/('[1]HNI OPTION CALLS'!M222)/'[1]HNI OPTION CALLS'!G222%</f>
        <v>14.285714285714285</v>
      </c>
    </row>
    <row r="223" spans="1:15" ht="15" customHeight="1">
      <c r="A223" s="68">
        <v>2</v>
      </c>
      <c r="B223" s="150">
        <v>43370</v>
      </c>
      <c r="C223" s="68">
        <v>230</v>
      </c>
      <c r="D223" s="51" t="s">
        <v>183</v>
      </c>
      <c r="E223" s="68" t="s">
        <v>21</v>
      </c>
      <c r="F223" s="51" t="s">
        <v>84</v>
      </c>
      <c r="G223" s="51">
        <v>11</v>
      </c>
      <c r="H223" s="68">
        <v>4</v>
      </c>
      <c r="I223" s="68">
        <v>15</v>
      </c>
      <c r="J223" s="68">
        <v>19</v>
      </c>
      <c r="K223" s="68">
        <v>23</v>
      </c>
      <c r="L223" s="51">
        <v>14.6</v>
      </c>
      <c r="M223" s="68">
        <v>1500</v>
      </c>
      <c r="N223" s="151">
        <f>IF('[1]HNI OPTION CALLS'!E223="BUY",('[1]HNI OPTION CALLS'!L223-'[1]HNI OPTION CALLS'!G223)*('[1]HNI OPTION CALLS'!M223),('[1]HNI OPTION CALLS'!G223-'[1]HNI OPTION CALLS'!L223)*('[1]HNI OPTION CALLS'!M223))</f>
        <v>5399.999999999999</v>
      </c>
      <c r="O223" s="152">
        <f>'[1]HNI OPTION CALLS'!N223/('[1]HNI OPTION CALLS'!M223)/'[1]HNI OPTION CALLS'!G223%</f>
        <v>32.72727272727272</v>
      </c>
    </row>
    <row r="224" spans="1:15" ht="15">
      <c r="A224" s="68">
        <v>3</v>
      </c>
      <c r="B224" s="150">
        <v>43369</v>
      </c>
      <c r="C224" s="68">
        <v>240</v>
      </c>
      <c r="D224" s="68" t="s">
        <v>177</v>
      </c>
      <c r="E224" s="68" t="s">
        <v>21</v>
      </c>
      <c r="F224" s="51" t="s">
        <v>55</v>
      </c>
      <c r="G224" s="51">
        <v>10</v>
      </c>
      <c r="H224" s="68">
        <v>4</v>
      </c>
      <c r="I224" s="68">
        <v>13</v>
      </c>
      <c r="J224" s="68">
        <v>16</v>
      </c>
      <c r="K224" s="68">
        <v>19</v>
      </c>
      <c r="L224" s="51">
        <v>16</v>
      </c>
      <c r="M224" s="68">
        <v>1750</v>
      </c>
      <c r="N224" s="151">
        <f>IF('[1]HNI OPTION CALLS'!E224="BUY",('[1]HNI OPTION CALLS'!L224-'[1]HNI OPTION CALLS'!G224)*('[1]HNI OPTION CALLS'!M224),('[1]HNI OPTION CALLS'!G224-'[1]HNI OPTION CALLS'!L224)*('[1]HNI OPTION CALLS'!M224))</f>
        <v>10500</v>
      </c>
      <c r="O224" s="152">
        <f>'[1]HNI OPTION CALLS'!N224/('[1]HNI OPTION CALLS'!M224)/'[1]HNI OPTION CALLS'!G224%</f>
        <v>60</v>
      </c>
    </row>
    <row r="225" spans="1:15" ht="15">
      <c r="A225" s="68">
        <v>4</v>
      </c>
      <c r="B225" s="150">
        <v>43367</v>
      </c>
      <c r="C225" s="68">
        <v>760</v>
      </c>
      <c r="D225" s="68" t="s">
        <v>177</v>
      </c>
      <c r="E225" s="68" t="s">
        <v>21</v>
      </c>
      <c r="F225" s="51" t="s">
        <v>186</v>
      </c>
      <c r="G225" s="51">
        <v>13.5</v>
      </c>
      <c r="H225" s="68">
        <v>6</v>
      </c>
      <c r="I225" s="68">
        <v>18</v>
      </c>
      <c r="J225" s="68">
        <v>22</v>
      </c>
      <c r="K225" s="68">
        <v>26</v>
      </c>
      <c r="L225" s="51">
        <v>17.8</v>
      </c>
      <c r="M225" s="68">
        <v>1200</v>
      </c>
      <c r="N225" s="151">
        <f>IF('[1]HNI OPTION CALLS'!E225="BUY",('[1]HNI OPTION CALLS'!L225-'[1]HNI OPTION CALLS'!G225)*('[1]HNI OPTION CALLS'!M225),('[1]HNI OPTION CALLS'!G225-'[1]HNI OPTION CALLS'!L225)*('[1]HNI OPTION CALLS'!M225))</f>
        <v>5160.000000000001</v>
      </c>
      <c r="O225" s="152">
        <f>'[1]HNI OPTION CALLS'!N225/('[1]HNI OPTION CALLS'!M225)/'[1]HNI OPTION CALLS'!G225%</f>
        <v>31.851851851851855</v>
      </c>
    </row>
    <row r="226" spans="1:15" ht="15">
      <c r="A226" s="68">
        <v>5</v>
      </c>
      <c r="B226" s="150">
        <v>43357</v>
      </c>
      <c r="C226" s="68">
        <v>240</v>
      </c>
      <c r="D226" s="68" t="s">
        <v>177</v>
      </c>
      <c r="E226" s="68" t="s">
        <v>21</v>
      </c>
      <c r="F226" s="51" t="s">
        <v>133</v>
      </c>
      <c r="G226" s="51">
        <v>9</v>
      </c>
      <c r="H226" s="68">
        <v>4</v>
      </c>
      <c r="I226" s="68">
        <v>11.5</v>
      </c>
      <c r="J226" s="68">
        <v>14</v>
      </c>
      <c r="K226" s="68">
        <v>16.5</v>
      </c>
      <c r="L226" s="51">
        <v>11.5</v>
      </c>
      <c r="M226" s="68">
        <v>2000</v>
      </c>
      <c r="N226" s="151">
        <f>IF('[1]HNI OPTION CALLS'!E226="BUY",('[1]HNI OPTION CALLS'!L226-'[1]HNI OPTION CALLS'!G226)*('[1]HNI OPTION CALLS'!M226),('[1]HNI OPTION CALLS'!G226-'[1]HNI OPTION CALLS'!L226)*('[1]HNI OPTION CALLS'!M226))</f>
        <v>5000</v>
      </c>
      <c r="O226" s="152">
        <f>'[1]HNI OPTION CALLS'!N226/('[1]HNI OPTION CALLS'!M226)/'[1]HNI OPTION CALLS'!G226%</f>
        <v>27.77777777777778</v>
      </c>
    </row>
    <row r="227" spans="1:15" ht="15">
      <c r="A227" s="68">
        <v>6</v>
      </c>
      <c r="B227" s="150">
        <v>43357</v>
      </c>
      <c r="C227" s="68">
        <v>620</v>
      </c>
      <c r="D227" s="68" t="s">
        <v>177</v>
      </c>
      <c r="E227" s="68" t="s">
        <v>21</v>
      </c>
      <c r="F227" s="51" t="s">
        <v>239</v>
      </c>
      <c r="G227" s="51">
        <v>15</v>
      </c>
      <c r="H227" s="68">
        <v>7</v>
      </c>
      <c r="I227" s="68">
        <v>20</v>
      </c>
      <c r="J227" s="68">
        <v>25</v>
      </c>
      <c r="K227" s="68">
        <v>30</v>
      </c>
      <c r="L227" s="51">
        <v>20</v>
      </c>
      <c r="M227" s="68">
        <v>1061</v>
      </c>
      <c r="N227" s="151">
        <f>IF('[1]HNI OPTION CALLS'!E227="BUY",('[1]HNI OPTION CALLS'!L227-'[1]HNI OPTION CALLS'!G227)*('[1]HNI OPTION CALLS'!M227),('[1]HNI OPTION CALLS'!G227-'[1]HNI OPTION CALLS'!L227)*('[1]HNI OPTION CALLS'!M227))</f>
        <v>5305</v>
      </c>
      <c r="O227" s="152">
        <f>'[1]HNI OPTION CALLS'!N227/('[1]HNI OPTION CALLS'!M227)/'[1]HNI OPTION CALLS'!G227%</f>
        <v>33.333333333333336</v>
      </c>
    </row>
    <row r="228" spans="1:15" ht="15">
      <c r="A228" s="68">
        <v>7</v>
      </c>
      <c r="B228" s="150">
        <v>43354</v>
      </c>
      <c r="C228" s="68">
        <v>280</v>
      </c>
      <c r="D228" s="51" t="s">
        <v>183</v>
      </c>
      <c r="E228" s="68" t="s">
        <v>21</v>
      </c>
      <c r="F228" s="51" t="s">
        <v>92</v>
      </c>
      <c r="G228" s="51">
        <v>6</v>
      </c>
      <c r="H228" s="68">
        <v>2</v>
      </c>
      <c r="I228" s="68">
        <v>8</v>
      </c>
      <c r="J228" s="68">
        <v>10</v>
      </c>
      <c r="K228" s="68">
        <v>12</v>
      </c>
      <c r="L228" s="51">
        <v>2</v>
      </c>
      <c r="M228" s="68">
        <v>3000</v>
      </c>
      <c r="N228" s="151">
        <f>IF('[1]HNI OPTION CALLS'!E228="BUY",('[1]HNI OPTION CALLS'!L228-'[1]HNI OPTION CALLS'!G228)*('[1]HNI OPTION CALLS'!M228),('[1]HNI OPTION CALLS'!G228-'[1]HNI OPTION CALLS'!L228)*('[1]HNI OPTION CALLS'!M228))</f>
        <v>-12000</v>
      </c>
      <c r="O228" s="152">
        <f>'[1]HNI OPTION CALLS'!N228/('[1]HNI OPTION CALLS'!M228)/'[1]HNI OPTION CALLS'!G228%</f>
        <v>-66.66666666666667</v>
      </c>
    </row>
    <row r="229" spans="1:15" ht="15">
      <c r="A229" s="68">
        <v>8</v>
      </c>
      <c r="B229" s="150">
        <v>43350</v>
      </c>
      <c r="C229" s="68">
        <v>210</v>
      </c>
      <c r="D229" s="68" t="s">
        <v>177</v>
      </c>
      <c r="E229" s="68" t="s">
        <v>21</v>
      </c>
      <c r="F229" s="51" t="s">
        <v>187</v>
      </c>
      <c r="G229" s="51">
        <v>7</v>
      </c>
      <c r="H229" s="68">
        <v>3.5</v>
      </c>
      <c r="I229" s="68">
        <v>9</v>
      </c>
      <c r="J229" s="68">
        <v>11</v>
      </c>
      <c r="K229" s="68">
        <v>13</v>
      </c>
      <c r="L229" s="51">
        <v>3.5</v>
      </c>
      <c r="M229" s="68">
        <v>2500</v>
      </c>
      <c r="N229" s="151">
        <f>IF('[1]HNI OPTION CALLS'!E229="BUY",('[1]HNI OPTION CALLS'!L229-'[1]HNI OPTION CALLS'!G229)*('[1]HNI OPTION CALLS'!M229),('[1]HNI OPTION CALLS'!G229-'[1]HNI OPTION CALLS'!L229)*('[1]HNI OPTION CALLS'!M229))</f>
        <v>-8750</v>
      </c>
      <c r="O229" s="152">
        <f>'[1]HNI OPTION CALLS'!N229/('[1]HNI OPTION CALLS'!M229)/'[1]HNI OPTION CALLS'!G229%</f>
        <v>-49.99999999999999</v>
      </c>
    </row>
    <row r="230" spans="1:15" ht="15">
      <c r="A230" s="68">
        <v>9</v>
      </c>
      <c r="B230" s="150">
        <v>43349</v>
      </c>
      <c r="C230" s="68">
        <v>270</v>
      </c>
      <c r="D230" s="68" t="s">
        <v>177</v>
      </c>
      <c r="E230" s="68" t="s">
        <v>21</v>
      </c>
      <c r="F230" s="51" t="s">
        <v>84</v>
      </c>
      <c r="G230" s="51">
        <v>9.5</v>
      </c>
      <c r="H230" s="68">
        <v>3</v>
      </c>
      <c r="I230" s="68">
        <v>13</v>
      </c>
      <c r="J230" s="68">
        <v>16.5</v>
      </c>
      <c r="K230" s="68">
        <v>20</v>
      </c>
      <c r="L230" s="51">
        <v>16.5</v>
      </c>
      <c r="M230" s="68">
        <v>1500</v>
      </c>
      <c r="N230" s="151">
        <f>IF('[1]HNI OPTION CALLS'!E230="BUY",('[1]HNI OPTION CALLS'!L230-'[1]HNI OPTION CALLS'!G230)*('[1]HNI OPTION CALLS'!M230),('[1]HNI OPTION CALLS'!G230-'[1]HNI OPTION CALLS'!L230)*('[1]HNI OPTION CALLS'!M230))</f>
        <v>10500</v>
      </c>
      <c r="O230" s="152">
        <f>'[1]HNI OPTION CALLS'!N230/('[1]HNI OPTION CALLS'!M230)/'[1]HNI OPTION CALLS'!G230%</f>
        <v>73.6842105263158</v>
      </c>
    </row>
    <row r="231" spans="1:15" ht="15">
      <c r="A231" s="68">
        <v>10</v>
      </c>
      <c r="B231" s="150">
        <v>43349</v>
      </c>
      <c r="C231" s="68">
        <v>1900</v>
      </c>
      <c r="D231" s="68" t="s">
        <v>177</v>
      </c>
      <c r="E231" s="68" t="s">
        <v>21</v>
      </c>
      <c r="F231" s="51" t="s">
        <v>240</v>
      </c>
      <c r="G231" s="51">
        <v>29</v>
      </c>
      <c r="H231" s="68">
        <v>5</v>
      </c>
      <c r="I231" s="68">
        <v>50</v>
      </c>
      <c r="J231" s="68">
        <v>70</v>
      </c>
      <c r="K231" s="68">
        <v>90</v>
      </c>
      <c r="L231" s="51">
        <v>5</v>
      </c>
      <c r="M231" s="68">
        <v>300</v>
      </c>
      <c r="N231" s="151">
        <f>IF('[1]HNI OPTION CALLS'!E231="BUY",('[1]HNI OPTION CALLS'!L231-'[1]HNI OPTION CALLS'!G231)*('[1]HNI OPTION CALLS'!M231),('[1]HNI OPTION CALLS'!G231-'[1]HNI OPTION CALLS'!L231)*('[1]HNI OPTION CALLS'!M231))</f>
        <v>-7200</v>
      </c>
      <c r="O231" s="152">
        <f>'[1]HNI OPTION CALLS'!N231/('[1]HNI OPTION CALLS'!M231)/'[1]HNI OPTION CALLS'!G231%</f>
        <v>-82.75862068965517</v>
      </c>
    </row>
    <row r="232" spans="1:15" ht="15">
      <c r="A232" s="68">
        <v>11</v>
      </c>
      <c r="B232" s="150">
        <v>43348</v>
      </c>
      <c r="C232" s="68">
        <v>230</v>
      </c>
      <c r="D232" s="68" t="s">
        <v>177</v>
      </c>
      <c r="E232" s="68" t="s">
        <v>21</v>
      </c>
      <c r="F232" s="51" t="s">
        <v>55</v>
      </c>
      <c r="G232" s="68">
        <v>9.5</v>
      </c>
      <c r="H232" s="68">
        <v>4</v>
      </c>
      <c r="I232" s="68">
        <v>12.5</v>
      </c>
      <c r="J232" s="68">
        <v>15.5</v>
      </c>
      <c r="K232" s="68">
        <v>18.5</v>
      </c>
      <c r="L232" s="51">
        <v>4</v>
      </c>
      <c r="M232" s="68">
        <v>1750</v>
      </c>
      <c r="N232" s="151">
        <f>IF('[1]HNI OPTION CALLS'!E232="BUY",('[1]HNI OPTION CALLS'!L232-'[1]HNI OPTION CALLS'!G232)*('[1]HNI OPTION CALLS'!M232),('[1]HNI OPTION CALLS'!G232-'[1]HNI OPTION CALLS'!L232)*('[1]HNI OPTION CALLS'!M232))</f>
        <v>-9625</v>
      </c>
      <c r="O232" s="152">
        <f>'[1]HNI OPTION CALLS'!N232/('[1]HNI OPTION CALLS'!M232)/'[1]HNI OPTION CALLS'!G232%</f>
        <v>-57.89473684210526</v>
      </c>
    </row>
    <row r="233" spans="1:15" ht="16.5">
      <c r="A233" s="106" t="s">
        <v>25</v>
      </c>
      <c r="B233" s="107"/>
      <c r="C233" s="108"/>
      <c r="D233" s="109"/>
      <c r="E233" s="110"/>
      <c r="F233" s="110"/>
      <c r="G233" s="111"/>
      <c r="H233" s="112"/>
      <c r="I233" s="112"/>
      <c r="J233" s="112"/>
      <c r="K233" s="110"/>
      <c r="L233" s="113"/>
      <c r="M233" s="114"/>
      <c r="N233" s="114"/>
      <c r="O233" s="114"/>
    </row>
    <row r="234" spans="1:15" ht="16.5">
      <c r="A234" s="106" t="s">
        <v>26</v>
      </c>
      <c r="B234" s="107"/>
      <c r="C234" s="108"/>
      <c r="D234" s="109"/>
      <c r="E234" s="110"/>
      <c r="F234" s="110"/>
      <c r="G234" s="111"/>
      <c r="H234" s="110"/>
      <c r="I234" s="110"/>
      <c r="J234" s="110"/>
      <c r="K234" s="110"/>
      <c r="L234" s="113"/>
      <c r="M234" s="114"/>
      <c r="N234" s="114"/>
      <c r="O234" s="114"/>
    </row>
    <row r="235" spans="1:15" ht="16.5">
      <c r="A235" s="106" t="s">
        <v>26</v>
      </c>
      <c r="B235" s="107"/>
      <c r="C235" s="108"/>
      <c r="D235" s="109"/>
      <c r="E235" s="110"/>
      <c r="F235" s="110"/>
      <c r="G235" s="111"/>
      <c r="H235" s="110"/>
      <c r="I235" s="110"/>
      <c r="J235" s="110"/>
      <c r="K235" s="110"/>
      <c r="L235" s="114"/>
      <c r="M235" s="114"/>
      <c r="N235" s="114"/>
      <c r="O235" s="114"/>
    </row>
    <row r="236" spans="1:15" ht="17.25" thickBot="1">
      <c r="A236" s="73"/>
      <c r="B236" s="115"/>
      <c r="C236" s="115"/>
      <c r="D236" s="116"/>
      <c r="E236" s="116"/>
      <c r="F236" s="116"/>
      <c r="G236" s="117"/>
      <c r="H236" s="118"/>
      <c r="I236" s="119" t="s">
        <v>27</v>
      </c>
      <c r="J236" s="119"/>
      <c r="K236" s="120"/>
      <c r="L236" s="114"/>
      <c r="M236" s="121"/>
      <c r="N236" s="114"/>
      <c r="O236" s="114"/>
    </row>
    <row r="237" spans="1:15" ht="16.5">
      <c r="A237" s="122"/>
      <c r="B237" s="115"/>
      <c r="C237" s="115"/>
      <c r="D237" s="212" t="s">
        <v>28</v>
      </c>
      <c r="E237" s="213"/>
      <c r="F237" s="153">
        <v>11</v>
      </c>
      <c r="G237" s="154">
        <v>100</v>
      </c>
      <c r="H237" s="116">
        <v>11</v>
      </c>
      <c r="I237" s="123">
        <f>'[1]HNI OPTION CALLS'!H238/'[1]HNI OPTION CALLS'!H237%</f>
        <v>63.63636363636363</v>
      </c>
      <c r="J237" s="123"/>
      <c r="K237" s="123"/>
      <c r="L237" s="120"/>
      <c r="M237" s="114"/>
      <c r="N237" s="114"/>
      <c r="O237" s="114"/>
    </row>
    <row r="238" spans="1:15" ht="16.5">
      <c r="A238" s="122"/>
      <c r="B238" s="115"/>
      <c r="C238" s="115"/>
      <c r="D238" s="214" t="s">
        <v>29</v>
      </c>
      <c r="E238" s="215"/>
      <c r="F238" s="155">
        <v>7</v>
      </c>
      <c r="G238" s="156">
        <f>('[1]HNI OPTION CALLS'!F238/'[1]HNI OPTION CALLS'!F237)*100</f>
        <v>63.63636363636363</v>
      </c>
      <c r="H238" s="116">
        <v>7</v>
      </c>
      <c r="I238" s="120"/>
      <c r="J238" s="120"/>
      <c r="K238" s="116"/>
      <c r="L238" s="114"/>
      <c r="M238" s="114"/>
      <c r="N238" s="114"/>
      <c r="O238" s="114"/>
    </row>
    <row r="239" spans="1:15" ht="16.5">
      <c r="A239" s="124"/>
      <c r="B239" s="115"/>
      <c r="C239" s="115"/>
      <c r="D239" s="214" t="s">
        <v>31</v>
      </c>
      <c r="E239" s="215"/>
      <c r="F239" s="155">
        <v>0</v>
      </c>
      <c r="G239" s="156">
        <f>('[1]HNI OPTION CALLS'!F239/'[1]HNI OPTION CALLS'!F237)*100</f>
        <v>0</v>
      </c>
      <c r="H239" s="125"/>
      <c r="I239" s="116"/>
      <c r="J239" s="116"/>
      <c r="K239" s="116"/>
      <c r="L239" s="126"/>
      <c r="M239" s="114"/>
      <c r="N239" s="114"/>
      <c r="O239" s="114"/>
    </row>
    <row r="240" spans="1:15" ht="16.5">
      <c r="A240" s="124"/>
      <c r="B240" s="115"/>
      <c r="C240" s="115"/>
      <c r="D240" s="214" t="s">
        <v>32</v>
      </c>
      <c r="E240" s="215"/>
      <c r="F240" s="155">
        <v>0</v>
      </c>
      <c r="G240" s="156">
        <f>('[1]HNI OPTION CALLS'!F240/'[1]HNI OPTION CALLS'!F237)*100</f>
        <v>0</v>
      </c>
      <c r="H240" s="125"/>
      <c r="I240" s="116"/>
      <c r="J240" s="116"/>
      <c r="K240" s="116"/>
      <c r="L240" s="120"/>
      <c r="M240" s="114"/>
      <c r="N240" s="114"/>
      <c r="O240" s="114"/>
    </row>
    <row r="241" spans="1:15" ht="16.5">
      <c r="A241" s="124"/>
      <c r="B241" s="115"/>
      <c r="C241" s="115"/>
      <c r="D241" s="214" t="s">
        <v>33</v>
      </c>
      <c r="E241" s="215"/>
      <c r="F241" s="155">
        <v>4</v>
      </c>
      <c r="G241" s="156">
        <f>('[1]HNI OPTION CALLS'!F241/'[1]HNI OPTION CALLS'!F237)*100</f>
        <v>36.36363636363637</v>
      </c>
      <c r="H241" s="125"/>
      <c r="I241" s="116" t="s">
        <v>34</v>
      </c>
      <c r="J241" s="116"/>
      <c r="K241" s="120"/>
      <c r="L241" s="120"/>
      <c r="M241" s="114"/>
      <c r="N241" s="114"/>
      <c r="O241" s="114"/>
    </row>
    <row r="242" spans="1:15" ht="16.5">
      <c r="A242" s="124"/>
      <c r="B242" s="115"/>
      <c r="C242" s="115"/>
      <c r="D242" s="214" t="s">
        <v>35</v>
      </c>
      <c r="E242" s="215"/>
      <c r="F242" s="155">
        <v>0</v>
      </c>
      <c r="G242" s="156">
        <f>('[1]HNI OPTION CALLS'!F242/'[1]HNI OPTION CALLS'!F237)*100</f>
        <v>0</v>
      </c>
      <c r="H242" s="125"/>
      <c r="I242" s="116"/>
      <c r="J242" s="116"/>
      <c r="K242" s="120"/>
      <c r="L242" s="120"/>
      <c r="M242" s="114"/>
      <c r="N242" s="114"/>
      <c r="O242" s="114"/>
    </row>
    <row r="243" spans="1:15" ht="17.25" thickBot="1">
      <c r="A243" s="124"/>
      <c r="B243" s="115"/>
      <c r="C243" s="115"/>
      <c r="D243" s="225" t="s">
        <v>36</v>
      </c>
      <c r="E243" s="226"/>
      <c r="F243" s="157">
        <v>0</v>
      </c>
      <c r="G243" s="158">
        <f>('[1]HNI OPTION CALLS'!F243/'[1]HNI OPTION CALLS'!F237)*100</f>
        <v>0</v>
      </c>
      <c r="H243" s="125"/>
      <c r="I243" s="116"/>
      <c r="J243" s="116"/>
      <c r="K243" s="126"/>
      <c r="L243" s="126"/>
      <c r="M243" s="114"/>
      <c r="N243" s="114"/>
      <c r="O243" s="114"/>
    </row>
    <row r="244" spans="1:15" ht="16.5">
      <c r="A244" s="127" t="s">
        <v>37</v>
      </c>
      <c r="B244" s="115"/>
      <c r="C244" s="115"/>
      <c r="D244" s="122"/>
      <c r="E244" s="122"/>
      <c r="F244" s="116"/>
      <c r="G244" s="116"/>
      <c r="H244" s="128"/>
      <c r="I244" s="129"/>
      <c r="J244" s="114"/>
      <c r="K244" s="129"/>
      <c r="L244" s="114"/>
      <c r="M244" s="114"/>
      <c r="N244" s="114"/>
      <c r="O244" s="114"/>
    </row>
    <row r="245" spans="1:15" ht="16.5">
      <c r="A245" s="130" t="s">
        <v>38</v>
      </c>
      <c r="B245" s="115"/>
      <c r="C245" s="115"/>
      <c r="D245" s="131"/>
      <c r="E245" s="132"/>
      <c r="F245" s="122"/>
      <c r="G245" s="129"/>
      <c r="H245" s="128"/>
      <c r="I245" s="129"/>
      <c r="J245" s="129"/>
      <c r="K245" s="129"/>
      <c r="L245" s="116"/>
      <c r="M245" s="114"/>
      <c r="N245" s="114"/>
      <c r="O245" s="122"/>
    </row>
    <row r="246" spans="1:15" ht="16.5">
      <c r="A246" s="130" t="s">
        <v>39</v>
      </c>
      <c r="B246" s="115"/>
      <c r="C246" s="115"/>
      <c r="D246" s="122"/>
      <c r="E246" s="132"/>
      <c r="F246" s="122"/>
      <c r="G246" s="129"/>
      <c r="H246" s="128"/>
      <c r="I246" s="120"/>
      <c r="J246" s="120"/>
      <c r="K246" s="120"/>
      <c r="L246" s="116"/>
      <c r="M246" s="114"/>
      <c r="N246" s="114"/>
      <c r="O246" s="114"/>
    </row>
    <row r="247" spans="1:15" ht="16.5">
      <c r="A247" s="130" t="s">
        <v>40</v>
      </c>
      <c r="B247" s="131"/>
      <c r="C247" s="115"/>
      <c r="D247" s="122"/>
      <c r="E247" s="132"/>
      <c r="F247" s="122"/>
      <c r="G247" s="129"/>
      <c r="H247" s="118"/>
      <c r="I247" s="120"/>
      <c r="J247" s="120"/>
      <c r="K247" s="120"/>
      <c r="L247" s="116"/>
      <c r="M247" s="114"/>
      <c r="N247" s="133"/>
      <c r="O247" s="114"/>
    </row>
    <row r="248" spans="1:15" ht="16.5">
      <c r="A248" s="130" t="s">
        <v>41</v>
      </c>
      <c r="B248" s="124"/>
      <c r="C248" s="131"/>
      <c r="D248" s="122"/>
      <c r="E248" s="134"/>
      <c r="F248" s="129"/>
      <c r="G248" s="129"/>
      <c r="H248" s="118"/>
      <c r="I248" s="120"/>
      <c r="J248" s="120"/>
      <c r="K248" s="120"/>
      <c r="L248" s="129"/>
      <c r="M248" s="114"/>
      <c r="N248" s="122"/>
      <c r="O248" s="114"/>
    </row>
  </sheetData>
  <sheetProtection/>
  <mergeCells count="168">
    <mergeCell ref="D239:E239"/>
    <mergeCell ref="D240:E240"/>
    <mergeCell ref="D241:E241"/>
    <mergeCell ref="D242:E242"/>
    <mergeCell ref="D243:E243"/>
    <mergeCell ref="A218:O218"/>
    <mergeCell ref="A219:O219"/>
    <mergeCell ref="A215:O215"/>
    <mergeCell ref="A216:O216"/>
    <mergeCell ref="A220:A221"/>
    <mergeCell ref="B220:B221"/>
    <mergeCell ref="D202:E202"/>
    <mergeCell ref="D203:E203"/>
    <mergeCell ref="D204:E204"/>
    <mergeCell ref="D205:E205"/>
    <mergeCell ref="D206:E206"/>
    <mergeCell ref="A217:O217"/>
    <mergeCell ref="A136:O136"/>
    <mergeCell ref="C138:C139"/>
    <mergeCell ref="D138:D139"/>
    <mergeCell ref="A137:O137"/>
    <mergeCell ref="A178:O178"/>
    <mergeCell ref="A179:O179"/>
    <mergeCell ref="D119:E119"/>
    <mergeCell ref="D120:E120"/>
    <mergeCell ref="D121:E121"/>
    <mergeCell ref="D122:E122"/>
    <mergeCell ref="D123:E123"/>
    <mergeCell ref="A135:O135"/>
    <mergeCell ref="D31:E31"/>
    <mergeCell ref="D32:E32"/>
    <mergeCell ref="D33:E33"/>
    <mergeCell ref="D34:E34"/>
    <mergeCell ref="D35:E35"/>
    <mergeCell ref="A94:O94"/>
    <mergeCell ref="A46:O46"/>
    <mergeCell ref="A47:O47"/>
    <mergeCell ref="A48:O48"/>
    <mergeCell ref="A91:O93"/>
    <mergeCell ref="D81:E81"/>
    <mergeCell ref="D82:E82"/>
    <mergeCell ref="A96:O96"/>
    <mergeCell ref="A97:O97"/>
    <mergeCell ref="A98:O98"/>
    <mergeCell ref="A95:O95"/>
    <mergeCell ref="L49:L50"/>
    <mergeCell ref="M49:M50"/>
    <mergeCell ref="N49:N50"/>
    <mergeCell ref="O49:O50"/>
    <mergeCell ref="D79:E79"/>
    <mergeCell ref="D80:E80"/>
    <mergeCell ref="F49:F50"/>
    <mergeCell ref="G49:G50"/>
    <mergeCell ref="H49:H50"/>
    <mergeCell ref="I49:I50"/>
    <mergeCell ref="J49:J50"/>
    <mergeCell ref="K49:K50"/>
    <mergeCell ref="D85:E85"/>
    <mergeCell ref="A49:A50"/>
    <mergeCell ref="B49:B50"/>
    <mergeCell ref="C49:C50"/>
    <mergeCell ref="D49:D50"/>
    <mergeCell ref="E49:E50"/>
    <mergeCell ref="A10:A11"/>
    <mergeCell ref="B10:B11"/>
    <mergeCell ref="D166:E166"/>
    <mergeCell ref="D167:E167"/>
    <mergeCell ref="A133:O133"/>
    <mergeCell ref="A134:O134"/>
    <mergeCell ref="A138:A139"/>
    <mergeCell ref="B138:B139"/>
    <mergeCell ref="D83:E83"/>
    <mergeCell ref="D84:E84"/>
    <mergeCell ref="A2:O4"/>
    <mergeCell ref="A5:O5"/>
    <mergeCell ref="A6:O6"/>
    <mergeCell ref="A7:O7"/>
    <mergeCell ref="A8:O8"/>
    <mergeCell ref="A9:O9"/>
    <mergeCell ref="M10:M11"/>
    <mergeCell ref="N10:N11"/>
    <mergeCell ref="C10:C11"/>
    <mergeCell ref="D10:D11"/>
    <mergeCell ref="E10:E11"/>
    <mergeCell ref="F10:F11"/>
    <mergeCell ref="G10:G11"/>
    <mergeCell ref="H10:H11"/>
    <mergeCell ref="O10:O11"/>
    <mergeCell ref="D29:E29"/>
    <mergeCell ref="D30:E30"/>
    <mergeCell ref="A41:O43"/>
    <mergeCell ref="A44:O44"/>
    <mergeCell ref="A45:O45"/>
    <mergeCell ref="I10:I11"/>
    <mergeCell ref="J10:J11"/>
    <mergeCell ref="K10:K11"/>
    <mergeCell ref="L10:L11"/>
    <mergeCell ref="K99:K100"/>
    <mergeCell ref="L99:L100"/>
    <mergeCell ref="A99:A100"/>
    <mergeCell ref="B99:B100"/>
    <mergeCell ref="C99:C100"/>
    <mergeCell ref="D99:D100"/>
    <mergeCell ref="E99:E100"/>
    <mergeCell ref="F99:F100"/>
    <mergeCell ref="M99:M100"/>
    <mergeCell ref="N99:N100"/>
    <mergeCell ref="O99:O100"/>
    <mergeCell ref="D117:E117"/>
    <mergeCell ref="D118:E118"/>
    <mergeCell ref="A130:O132"/>
    <mergeCell ref="G99:G100"/>
    <mergeCell ref="H99:H100"/>
    <mergeCell ref="I99:I100"/>
    <mergeCell ref="J99:J100"/>
    <mergeCell ref="O138:O139"/>
    <mergeCell ref="D161:E161"/>
    <mergeCell ref="E138:E139"/>
    <mergeCell ref="F138:F139"/>
    <mergeCell ref="G138:G139"/>
    <mergeCell ref="H138:H139"/>
    <mergeCell ref="I138:I139"/>
    <mergeCell ref="J138:J139"/>
    <mergeCell ref="E181:E182"/>
    <mergeCell ref="F181:F182"/>
    <mergeCell ref="K138:K139"/>
    <mergeCell ref="L138:L139"/>
    <mergeCell ref="M138:M139"/>
    <mergeCell ref="N138:N139"/>
    <mergeCell ref="D163:E163"/>
    <mergeCell ref="D164:E164"/>
    <mergeCell ref="D165:E165"/>
    <mergeCell ref="A180:O180"/>
    <mergeCell ref="K181:K182"/>
    <mergeCell ref="L181:L182"/>
    <mergeCell ref="D162:E162"/>
    <mergeCell ref="A173:O175"/>
    <mergeCell ref="A176:O176"/>
    <mergeCell ref="A177:O177"/>
    <mergeCell ref="A181:A182"/>
    <mergeCell ref="B181:B182"/>
    <mergeCell ref="C181:C182"/>
    <mergeCell ref="D181:D182"/>
    <mergeCell ref="M181:M182"/>
    <mergeCell ref="N181:N182"/>
    <mergeCell ref="O181:O182"/>
    <mergeCell ref="D200:E200"/>
    <mergeCell ref="D201:E201"/>
    <mergeCell ref="A212:O214"/>
    <mergeCell ref="G181:G182"/>
    <mergeCell ref="H181:H182"/>
    <mergeCell ref="I181:I182"/>
    <mergeCell ref="J181:J182"/>
    <mergeCell ref="C220:C221"/>
    <mergeCell ref="D220:D221"/>
    <mergeCell ref="E220:E221"/>
    <mergeCell ref="F220:F221"/>
    <mergeCell ref="G220:G221"/>
    <mergeCell ref="H220:H221"/>
    <mergeCell ref="O220:O221"/>
    <mergeCell ref="D237:E237"/>
    <mergeCell ref="D238:E238"/>
    <mergeCell ref="I220:I221"/>
    <mergeCell ref="J220:J221"/>
    <mergeCell ref="K220:K221"/>
    <mergeCell ref="L220:L221"/>
    <mergeCell ref="M220:M221"/>
    <mergeCell ref="N220:N221"/>
  </mergeCells>
  <conditionalFormatting sqref="O26:O37 O222:O234 O183:O197 O140:O158 O99:O119 O51:O78 O12:O24">
    <cfRule type="cellIs" priority="13" dxfId="10" operator="lessThan">
      <formula>0</formula>
    </cfRule>
    <cfRule type="cellIs" priority="14" dxfId="11" operator="greaterThan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capital1</dc:creator>
  <cp:keywords/>
  <dc:description/>
  <cp:lastModifiedBy>admin</cp:lastModifiedBy>
  <dcterms:created xsi:type="dcterms:W3CDTF">2017-08-02T13:26:00Z</dcterms:created>
  <dcterms:modified xsi:type="dcterms:W3CDTF">2019-02-23T07:26:12Z</dcterms:modified>
  <cp:category/>
  <cp:version/>
  <cp:contentType/>
  <cp:contentStatus/>
</cp:coreProperties>
</file>