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2"/>
  </bookViews>
  <sheets>
    <sheet name="SMART MONEY  CASH CALLS" sheetId="1" r:id="rId1"/>
    <sheet name="SMART MONEY FUTURE CALLS" sheetId="2" r:id="rId2"/>
    <sheet name="SMART MONEY OPTION CALL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<sst xmlns="http://schemas.openxmlformats.org/spreadsheetml/2006/main" count="3212" uniqueCount="305">
  <si>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</si>
  <si>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</si>
  <si>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</si>
  <si>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</si>
  <si>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CASH Daily Call Performance Report  AUGUST – 2017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</si>
  <si>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</si>
  <si>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</si>
  <si>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</si>
  <si>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</si>
  <si>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</si>
  <si>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</si>
  <si>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</si>
  <si>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</si>
  <si>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</si>
  <si>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</si>
  <si>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</si>
  <si>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</si>
  <si>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</si>
  <si>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</si>
  <si>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</si>
  <si>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CASH</t>
  </si>
  <si>
    <t>BUY</t>
  </si>
  <si>
    <t>VOLTAS</t>
  </si>
  <si>
    <t>FUTURE</t>
  </si>
  <si>
    <t>PNB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</si>
  <si>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</si>
  <si>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</si>
  <si>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</si>
  <si>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</si>
  <si>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</si>
  <si>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</si>
  <si>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</si>
  <si>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</si>
  <si>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</si>
  <si>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</si>
  <si>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</si>
  <si>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</si>
  <si>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</si>
  <si>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</si>
  <si>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</si>
  <si>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</si>
  <si>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</si>
  <si>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CASH Daily Call Performance Report  JULY-2017</t>
  </si>
  <si>
    <t>SUNPHARMA</t>
  </si>
  <si>
    <t>SUNTV</t>
  </si>
  <si>
    <t>BEML</t>
  </si>
  <si>
    <t>RENUKA</t>
  </si>
  <si>
    <t>AXISBANK</t>
  </si>
  <si>
    <t>CDSL</t>
  </si>
  <si>
    <t>LUPIN</t>
  </si>
  <si>
    <t>TATAMOTORS</t>
  </si>
  <si>
    <t>RELCAPITAL</t>
  </si>
  <si>
    <t>YES BANK</t>
  </si>
  <si>
    <t>SELL</t>
  </si>
  <si>
    <t>BANKBARODA</t>
  </si>
  <si>
    <t>VEDANTA</t>
  </si>
  <si>
    <t>EQUITY CASH Daily Call Performance Report  SEPT. – 2017</t>
  </si>
  <si>
    <t>DHFL</t>
  </si>
  <si>
    <t>ASHOKLELYND</t>
  </si>
  <si>
    <t>COALINDIA</t>
  </si>
  <si>
    <t>CENTURYTEXT</t>
  </si>
  <si>
    <t>APTECH</t>
  </si>
  <si>
    <t>BOMBAY DYEING</t>
  </si>
  <si>
    <t>JUBLFOOD</t>
  </si>
  <si>
    <t>SRT</t>
  </si>
  <si>
    <t>CEAT</t>
  </si>
  <si>
    <t>CESC</t>
  </si>
  <si>
    <t>MARUTI</t>
  </si>
  <si>
    <t>2-3 DAYS*</t>
  </si>
  <si>
    <t>AXIS BANK</t>
  </si>
  <si>
    <t>MC DOWELL</t>
  </si>
  <si>
    <t>ASHOK LELYND</t>
  </si>
  <si>
    <t>HOLDING TIME</t>
  </si>
  <si>
    <t>LTFH</t>
  </si>
  <si>
    <t>EQUITY CASH Daily Call Performance Report  OCTOBER. – 2017</t>
  </si>
  <si>
    <t>INDIA CEMENT</t>
  </si>
  <si>
    <t>KPIT</t>
  </si>
  <si>
    <t>IDFC</t>
  </si>
  <si>
    <t>HEG</t>
  </si>
  <si>
    <t>KOTAKMAHINDRA BANK</t>
  </si>
  <si>
    <t>TATA STEEL</t>
  </si>
  <si>
    <t>TATA MOTORS(470 CALL)</t>
  </si>
  <si>
    <t>OPTION</t>
  </si>
  <si>
    <t>EQUITY CASH Daily Call Performance Report  NOVEMBER. – 2017</t>
  </si>
  <si>
    <t>TATA MOTORS</t>
  </si>
  <si>
    <t>LT</t>
  </si>
  <si>
    <t>JAIN IRRIGATION</t>
  </si>
  <si>
    <t>HDFC BANK</t>
  </si>
  <si>
    <t>INFOSYS</t>
  </si>
  <si>
    <t>BIOCON</t>
  </si>
  <si>
    <t>EQUITY CASH Daily Call Performance Report  DECEMBER. – 2017</t>
  </si>
  <si>
    <t>TVS MOTORS</t>
  </si>
  <si>
    <t>SBI</t>
  </si>
  <si>
    <t>ICICI BANK</t>
  </si>
  <si>
    <t>TCS</t>
  </si>
  <si>
    <t>YEAS BANK</t>
  </si>
  <si>
    <t>ARVIND LTD</t>
  </si>
  <si>
    <t>EQUITY CASH Daily Call Performance Report  JANUARY – 2018</t>
  </si>
  <si>
    <t>PC JEWELLERS</t>
  </si>
  <si>
    <t>RELIANCE CAPITAL</t>
  </si>
  <si>
    <t>HDFC LTD.</t>
  </si>
  <si>
    <t>RELIANCE CAPILTAL</t>
  </si>
  <si>
    <t>EQUITY CASH Daily Call Performance Report  FEBRURY – 2018</t>
  </si>
  <si>
    <t>BARAMPUR CHINI</t>
  </si>
  <si>
    <t>MOTHERSONSUMI</t>
  </si>
  <si>
    <t>JSW STEEL</t>
  </si>
  <si>
    <t>EQUITY CASH Daily Call Performance Report  MARCH – 2018</t>
  </si>
  <si>
    <t>IDBI BANK</t>
  </si>
  <si>
    <t>BALRAMPURCHINI</t>
  </si>
  <si>
    <t>BHEL</t>
  </si>
  <si>
    <t>COAL INDIA</t>
  </si>
  <si>
    <t>IRB INFRA</t>
  </si>
  <si>
    <t>EQUITY CASH Daily Call Performance Report  APRIL – 2018</t>
  </si>
  <si>
    <t>JET AIRWAYS</t>
  </si>
  <si>
    <t>NIIT TECH</t>
  </si>
  <si>
    <t>INFY</t>
  </si>
  <si>
    <t>HOLD</t>
  </si>
  <si>
    <t>EQUITY CASH Daily Call Performance Report  MAY – 2018</t>
  </si>
  <si>
    <t>KOTAK MAHINDRA BANK</t>
  </si>
  <si>
    <t>GAIL</t>
  </si>
  <si>
    <t>PETRONET LNG</t>
  </si>
  <si>
    <t>BAJAJ FINANCE</t>
  </si>
  <si>
    <t>TATA ELXSI</t>
  </si>
  <si>
    <t>RELIANCE CAP.</t>
  </si>
  <si>
    <t>LIC HOUSING</t>
  </si>
  <si>
    <t>EQUITY CASH Daily Call Performance Report  JUNE – 2018</t>
  </si>
  <si>
    <t>SAIL</t>
  </si>
  <si>
    <t>AURO PHARMA</t>
  </si>
  <si>
    <t>SUN PHARMA</t>
  </si>
  <si>
    <t>AMBUJA CEMENT</t>
  </si>
  <si>
    <t>JUST DIAL</t>
  </si>
  <si>
    <t>TATA GLOBAL</t>
  </si>
  <si>
    <t>FEDERAL BANK</t>
  </si>
  <si>
    <t>CAN BANK</t>
  </si>
  <si>
    <t>SMART MONEY Daily Call Performance Report  JULY – 2018</t>
  </si>
  <si>
    <t>NCC</t>
  </si>
  <si>
    <t>2 nd floor 201-202 Radha Krishna Apartment,Block “A”,Manorama Ganj, M.G. Road, Indore (M.P.) PIN : 452010.</t>
  </si>
  <si>
    <t>PH: +91-7987573460,+91-8878924480</t>
  </si>
  <si>
    <t>EQUITY CASH Daily Call Performance Report NOVEMBER 2018</t>
  </si>
  <si>
    <t>HNI-CASH</t>
  </si>
  <si>
    <t>UJJIVAN FINANCE</t>
  </si>
  <si>
    <t>GODREJ CONSUMER</t>
  </si>
  <si>
    <t>GODFREY PHILIPS</t>
  </si>
  <si>
    <t xml:space="preserve">PIRAMAL ENTERPRICE </t>
  </si>
  <si>
    <t>ESCORT</t>
  </si>
  <si>
    <t>EQUITY CASH Daily Call Performance Report OCTOBER 2018</t>
  </si>
  <si>
    <t>HCL TECH</t>
  </si>
  <si>
    <t>DIVIS LAB</t>
  </si>
  <si>
    <t>UNITED SPIRIT</t>
  </si>
  <si>
    <t>GRUH FINANCE</t>
  </si>
  <si>
    <t>WOCK PHARMA</t>
  </si>
  <si>
    <t>INDIABULL HOUSING</t>
  </si>
  <si>
    <t>JK PAPER</t>
  </si>
  <si>
    <t>MRPL</t>
  </si>
  <si>
    <t>DREDGING</t>
  </si>
  <si>
    <t>EQUITY CASH Daily Call Performance Report SEPTEMBER 2018</t>
  </si>
  <si>
    <t>UPL</t>
  </si>
  <si>
    <t>DABUR</t>
  </si>
  <si>
    <t>TATA COMM</t>
  </si>
  <si>
    <t>MINDTREE</t>
  </si>
  <si>
    <t>EQUITY FUTURES Daily Call Performance Report  NOVEMBER– 2018</t>
  </si>
  <si>
    <t>Buy / Sell</t>
  </si>
  <si>
    <t>Scrip</t>
  </si>
  <si>
    <t>HNI- FUTURE</t>
  </si>
  <si>
    <t>VODAFONEIDEA</t>
  </si>
  <si>
    <t>PFC</t>
  </si>
  <si>
    <t>RELIANCEIND.</t>
  </si>
  <si>
    <t>GLENMARK PHARMA</t>
  </si>
  <si>
    <t>EQUITY FUTURES Daily Call Performance Report  OCTOBER– 2018</t>
  </si>
  <si>
    <t>ADANIENT</t>
  </si>
  <si>
    <t>NIITTECH</t>
  </si>
  <si>
    <t>BANK BARODA</t>
  </si>
  <si>
    <t>INDIA BULL HOUSING</t>
  </si>
  <si>
    <t>EQUITY FUTURES Daily Call Performance Report  SEPTEMBER– 2018</t>
  </si>
  <si>
    <t xml:space="preserve">ARVIND </t>
  </si>
  <si>
    <t>EQUITY OPTION Daily Call Performance Report NOVEMBER– 2018</t>
  </si>
  <si>
    <t>STRIKE PRICE</t>
  </si>
  <si>
    <t>HNI-CALL</t>
  </si>
  <si>
    <t>BPCL</t>
  </si>
  <si>
    <t>EQUITY OPTION Daily Call Performance Report OCTOBER– 2018</t>
  </si>
  <si>
    <t>HEXAWARE TECH</t>
  </si>
  <si>
    <t>BANK INDIA</t>
  </si>
  <si>
    <t>UNION BANK</t>
  </si>
  <si>
    <t>HNI-PUT</t>
  </si>
  <si>
    <t>ASIAN PAINT</t>
  </si>
  <si>
    <t>HINDALCO</t>
  </si>
  <si>
    <t>TECH MAHINDRA</t>
  </si>
  <si>
    <t>DLF</t>
  </si>
  <si>
    <t xml:space="preserve">CAPITAL FIRST </t>
  </si>
  <si>
    <t>BHARTI AIRTEL</t>
  </si>
  <si>
    <t>DABUR INDIA</t>
  </si>
  <si>
    <t xml:space="preserve">IDFC BANK </t>
  </si>
  <si>
    <t>IDFC BANK</t>
  </si>
  <si>
    <t>CASTROL INDIA</t>
  </si>
  <si>
    <t>BALKRISHNA IND.</t>
  </si>
  <si>
    <t>GUJRAT STATE FERT</t>
  </si>
  <si>
    <t>EQUITY OPTION Daily Call Performance Report DECEMBER– 2018</t>
  </si>
  <si>
    <t>ADANIPORT</t>
  </si>
  <si>
    <t>EQUITY FUTURES Daily Call Performance Report  DECEMBER– 2018</t>
  </si>
  <si>
    <t>EQUITY CASH Daily Call Performance Report DECEMBER 2018</t>
  </si>
  <si>
    <t>JUBILIANTFOOD</t>
  </si>
  <si>
    <t>RADICO KHETAN</t>
  </si>
  <si>
    <t>BATA INDIA</t>
  </si>
  <si>
    <t>INDIABULLHOUSING</t>
  </si>
  <si>
    <t>WIPRO</t>
  </si>
  <si>
    <t>JETAIRWAYS</t>
  </si>
  <si>
    <t>RELIANCE INFRA.</t>
  </si>
  <si>
    <t>EQUITY CASH Daily Call Performance Report JANUARY-2019</t>
  </si>
  <si>
    <t>KIRI IND.</t>
  </si>
  <si>
    <t>AUROPHARMA</t>
  </si>
  <si>
    <t>BF UTILITY</t>
  </si>
  <si>
    <t>OBEROI REALITY</t>
  </si>
  <si>
    <t>ATUL AUTO</t>
  </si>
  <si>
    <t>JUSTDIAL</t>
  </si>
  <si>
    <t>EQUITY FUTURES Daily Call Performance Report  JANUARY-2019</t>
  </si>
  <si>
    <t>IBULHSGFIN</t>
  </si>
  <si>
    <t>M.ANDM.</t>
  </si>
  <si>
    <t>HINDPETRO</t>
  </si>
  <si>
    <t>ZEEL</t>
  </si>
  <si>
    <t>TITAN</t>
  </si>
  <si>
    <t>JINDAL STEEL</t>
  </si>
  <si>
    <t>EQUITY OPTION Daily Call Performance Report JANUARY-2019</t>
  </si>
  <si>
    <t>ASHOK LEYLEND</t>
  </si>
  <si>
    <t>HCLTECH</t>
  </si>
  <si>
    <t>RELIANCE CAP</t>
  </si>
  <si>
    <t>REC</t>
  </si>
  <si>
    <t>JET AIRWEYS</t>
  </si>
  <si>
    <t>STRIDES PHARMA</t>
  </si>
  <si>
    <t>ADANI TRANSPORT</t>
  </si>
  <si>
    <t>ICICI PRU</t>
  </si>
  <si>
    <t>YESBANK</t>
  </si>
  <si>
    <t>EQUITY CASH Daily Call Performance Report FEBRURY-2019</t>
  </si>
  <si>
    <t>KSCL</t>
  </si>
  <si>
    <t>PRAJ IND.</t>
  </si>
  <si>
    <t>RELIANCE</t>
  </si>
  <si>
    <t>STAR</t>
  </si>
  <si>
    <t>EQUITY OPTION Daily Call Performance Report FEBRURY-2019</t>
  </si>
  <si>
    <t>EQUITY OPTION Daily Call Performance Report SEPTEMBER– 2018</t>
  </si>
  <si>
    <t>TATASTEEL</t>
  </si>
  <si>
    <t>INDUSIND BANK</t>
  </si>
  <si>
    <t>RBL BANK</t>
  </si>
  <si>
    <t>IPCA LAB</t>
  </si>
  <si>
    <t>MPHASIS</t>
  </si>
  <si>
    <t>AJANTA PHARMA</t>
  </si>
  <si>
    <t>JUBILIANT LIEF</t>
  </si>
  <si>
    <t>BHARTI INFRATEL</t>
  </si>
  <si>
    <t>INDIGO</t>
  </si>
  <si>
    <t>RELIANCE IND</t>
  </si>
  <si>
    <t>MGL</t>
  </si>
  <si>
    <t>RELIANC EIND.</t>
  </si>
  <si>
    <t>DISHTV</t>
  </si>
  <si>
    <t>EQUITY CASH Daily Call Performance Report MARCH-2019</t>
  </si>
  <si>
    <t>INDIA BULL REAL</t>
  </si>
  <si>
    <t>AVATIFEED</t>
  </si>
  <si>
    <t>GRANULES</t>
  </si>
  <si>
    <t>DISH TV</t>
  </si>
  <si>
    <t>REDINGTON INDIA</t>
  </si>
  <si>
    <t>ICICI PRUDENTIAL</t>
  </si>
  <si>
    <t>EQUITY FUTURES Daily Call Performance Report FEBRURY - 2019</t>
  </si>
  <si>
    <t>BTST-FUTURE</t>
  </si>
  <si>
    <t>STBT-FUTURE</t>
  </si>
  <si>
    <t>EQUITY OPTION Daily Call Performance Report MARCH-2019</t>
  </si>
  <si>
    <t>CANFIN HOME</t>
  </si>
  <si>
    <t xml:space="preserve">DRREDDY </t>
  </si>
  <si>
    <t>TATA CHEMICAL</t>
  </si>
  <si>
    <t>CG POWER</t>
  </si>
  <si>
    <t>BHARAT FINANCE</t>
  </si>
  <si>
    <t>EXIDE IND.</t>
  </si>
  <si>
    <t>IDEA VODAFONE</t>
  </si>
  <si>
    <t>BAJAJ AUTO</t>
  </si>
  <si>
    <t>NMDC</t>
  </si>
  <si>
    <t>EQUITY CASH Daily Call Performance Report APRIL-2019</t>
  </si>
  <si>
    <t>KAJARIYA</t>
  </si>
  <si>
    <t>HDFC LIFE</t>
  </si>
  <si>
    <t>TORRENT PHARMA</t>
  </si>
  <si>
    <t>RAJESH EXPORT</t>
  </si>
  <si>
    <t>EQUITY FUTURES Daily Call Performance Report  APRIL-2019</t>
  </si>
  <si>
    <t>EQUITY FUTURES Daily Call Performance Report  MARCH-2019</t>
  </si>
  <si>
    <t>TORRENT POWER</t>
  </si>
  <si>
    <t>EQUITY OPTION Daily Call Performance Report  APRIL-2019</t>
  </si>
  <si>
    <t>HDFC LTD</t>
  </si>
  <si>
    <t>TATA MOTORS DVR</t>
  </si>
  <si>
    <t>RAIN IND.</t>
  </si>
  <si>
    <t>ITC</t>
  </si>
  <si>
    <t>BAJAJ FINSERVE</t>
  </si>
  <si>
    <t>EQUITY CASH Daily Call Performance Report MAY-2019</t>
  </si>
  <si>
    <t>EDELWEISS FINANCIAL</t>
  </si>
  <si>
    <t>AU SMALL FINANCE</t>
  </si>
  <si>
    <t>BAJAJ ELECTRICAL</t>
  </si>
  <si>
    <t>INFIBEAM</t>
  </si>
  <si>
    <t>EQUITY FUTURES Daily Call Performance Report  MAY-2019</t>
  </si>
  <si>
    <t>BHARAT ELECTRONICS</t>
  </si>
  <si>
    <t>JIDAL STEEL</t>
  </si>
  <si>
    <t>RELIANCE IND.</t>
  </si>
  <si>
    <t>MARICO</t>
  </si>
  <si>
    <t>EQUITY OPTION Daily Call Performance Report  MAY-2019</t>
  </si>
  <si>
    <t>APOLLO TYRE</t>
  </si>
  <si>
    <t>DCB BANK</t>
  </si>
  <si>
    <t>NTPC</t>
  </si>
  <si>
    <t>CHOLAMANDLAM INVESTMENT</t>
  </si>
  <si>
    <t>INDIABULL REAL</t>
  </si>
  <si>
    <t>STERLITE TECH</t>
  </si>
  <si>
    <t>STRIDE PHARMA</t>
  </si>
  <si>
    <t xml:space="preserve">TITAN </t>
  </si>
  <si>
    <t>SRF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</si>
</sst>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[$-409]dddd\,\ mmmm\ dd\,\ yyyy"/>
    <numFmt numFmtId="179" formatCode="[$-409]h:mm:ss\ AM/PM"/>
  </numFmts>
  <fonts count="10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b/>
      <sz val="10"/>
      <name val="Arial"/>
      <family val="2"/>
    </font>
    <font>
      <b/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Calibri"/>
      <family val="2"/>
    </font>
    <font>
      <b/>
      <sz val="10"/>
      <color indexed="9"/>
      <name val="Arial Narrow"/>
      <family val="2"/>
    </font>
    <font>
      <b/>
      <sz val="10"/>
      <color indexed="60"/>
      <name val="Arial Black"/>
      <family val="2"/>
    </font>
    <font>
      <b/>
      <sz val="11"/>
      <color indexed="9"/>
      <name val="Arial Narrow"/>
      <family val="2"/>
    </font>
    <font>
      <b/>
      <sz val="11"/>
      <color indexed="6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9900"/>
      <name val="Calibri"/>
      <family val="2"/>
    </font>
    <font>
      <b/>
      <sz val="11"/>
      <color rgb="FFFF0000"/>
      <name val="Calibri"/>
      <family val="2"/>
    </font>
    <font>
      <b/>
      <sz val="11"/>
      <color rgb="FF009900"/>
      <name val="Calibri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b/>
      <sz val="11"/>
      <color rgb="FF002060"/>
      <name val="Calibri"/>
      <family val="2"/>
    </font>
    <font>
      <b/>
      <sz val="12"/>
      <color rgb="FFFF0000"/>
      <name val="Arial Narrow"/>
      <family val="2"/>
    </font>
    <font>
      <sz val="12"/>
      <color rgb="FF000000"/>
      <name val="Calibri"/>
      <family val="2"/>
    </font>
    <font>
      <b/>
      <sz val="12"/>
      <color rgb="FF000000"/>
      <name val="Arial Narrow"/>
      <family val="2"/>
    </font>
    <font>
      <sz val="12"/>
      <color rgb="FFFF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Arial Narrow"/>
      <family val="2"/>
    </font>
    <font>
      <b/>
      <sz val="11"/>
      <color rgb="FFFF0000"/>
      <name val="Arial Narrow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9900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Calibri"/>
      <family val="2"/>
    </font>
    <font>
      <b/>
      <sz val="12"/>
      <color rgb="FFFFFFFF"/>
      <name val="Arial Narrow"/>
      <family val="2"/>
    </font>
    <font>
      <b/>
      <sz val="12"/>
      <color rgb="FF993300"/>
      <name val="Arial Black"/>
      <family val="2"/>
    </font>
    <font>
      <b/>
      <sz val="10"/>
      <color rgb="FFFFFFFF"/>
      <name val="Arial Narrow"/>
      <family val="2"/>
    </font>
    <font>
      <b/>
      <sz val="10"/>
      <color rgb="FF993300"/>
      <name val="Arial Black"/>
      <family val="2"/>
    </font>
    <font>
      <b/>
      <sz val="11"/>
      <color rgb="FFFFFFFF"/>
      <name val="Arial Narrow"/>
      <family val="2"/>
    </font>
    <font>
      <b/>
      <sz val="11"/>
      <color rgb="FF99330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>
        <color rgb="FF5C616C"/>
      </left>
      <right style="medium">
        <color rgb="FF5C616C"/>
      </right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rgb="FF5C616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5C616C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1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2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6" fillId="0" borderId="12" xfId="0" applyNumberFormat="1" applyFont="1" applyFill="1" applyBorder="1" applyAlignment="1">
      <alignment/>
    </xf>
    <xf numFmtId="2" fontId="16" fillId="0" borderId="13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16" fillId="0" borderId="14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6" fillId="0" borderId="15" xfId="0" applyNumberFormat="1" applyFont="1" applyFill="1" applyBorder="1" applyAlignment="1">
      <alignment/>
    </xf>
    <xf numFmtId="2" fontId="16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2" fontId="20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" fontId="2" fillId="0" borderId="1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72" fontId="9" fillId="0" borderId="18" xfId="0" applyNumberFormat="1" applyFont="1" applyBorder="1" applyAlignment="1">
      <alignment horizontal="center"/>
    </xf>
    <xf numFmtId="172" fontId="10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172" fontId="74" fillId="0" borderId="18" xfId="0" applyNumberFormat="1" applyFont="1" applyBorder="1" applyAlignment="1">
      <alignment horizontal="center"/>
    </xf>
    <xf numFmtId="172" fontId="75" fillId="0" borderId="18" xfId="0" applyNumberFormat="1" applyFont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6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72" fontId="76" fillId="0" borderId="18" xfId="0" applyNumberFormat="1" applyFont="1" applyBorder="1" applyAlignment="1">
      <alignment horizontal="center"/>
    </xf>
    <xf numFmtId="172" fontId="75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18" xfId="0" applyNumberFormat="1" applyBorder="1" applyAlignment="1">
      <alignment horizontal="center"/>
    </xf>
    <xf numFmtId="0" fontId="77" fillId="0" borderId="0" xfId="0" applyFont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2" fontId="78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72" fontId="79" fillId="0" borderId="0" xfId="0" applyNumberFormat="1" applyFont="1" applyBorder="1" applyAlignment="1">
      <alignment horizontal="center" vertical="center"/>
    </xf>
    <xf numFmtId="2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 horizontal="center"/>
    </xf>
    <xf numFmtId="2" fontId="80" fillId="0" borderId="0" xfId="0" applyNumberFormat="1" applyFont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Border="1" applyAlignment="1">
      <alignment horizontal="center"/>
    </xf>
    <xf numFmtId="2" fontId="80" fillId="0" borderId="0" xfId="0" applyNumberFormat="1" applyFont="1" applyAlignment="1">
      <alignment horizontal="center"/>
    </xf>
    <xf numFmtId="2" fontId="82" fillId="0" borderId="0" xfId="0" applyNumberFormat="1" applyFont="1" applyAlignment="1">
      <alignment/>
    </xf>
    <xf numFmtId="2" fontId="81" fillId="0" borderId="0" xfId="0" applyNumberFormat="1" applyFont="1" applyAlignment="1">
      <alignment/>
    </xf>
    <xf numFmtId="2" fontId="16" fillId="0" borderId="0" xfId="0" applyNumberFormat="1" applyFont="1" applyBorder="1" applyAlignment="1">
      <alignment/>
    </xf>
    <xf numFmtId="2" fontId="81" fillId="0" borderId="0" xfId="0" applyNumberFormat="1" applyFont="1" applyAlignment="1">
      <alignment horizontal="center"/>
    </xf>
    <xf numFmtId="0" fontId="82" fillId="0" borderId="0" xfId="0" applyFont="1" applyBorder="1" applyAlignment="1">
      <alignment horizontal="center"/>
    </xf>
    <xf numFmtId="2" fontId="8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2" fontId="12" fillId="0" borderId="0" xfId="0" applyNumberFormat="1" applyFont="1" applyAlignment="1">
      <alignment horizontal="center"/>
    </xf>
    <xf numFmtId="0" fontId="8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2" fontId="84" fillId="0" borderId="0" xfId="0" applyNumberFormat="1" applyFont="1" applyAlignment="1">
      <alignment/>
    </xf>
    <xf numFmtId="2" fontId="78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/>
    </xf>
    <xf numFmtId="0" fontId="85" fillId="0" borderId="0" xfId="0" applyFont="1" applyFill="1" applyBorder="1" applyAlignment="1">
      <alignment/>
    </xf>
    <xf numFmtId="2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2" fontId="86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87" fillId="0" borderId="0" xfId="0" applyFont="1" applyBorder="1" applyAlignment="1">
      <alignment/>
    </xf>
    <xf numFmtId="0" fontId="0" fillId="0" borderId="0" xfId="0" applyFont="1" applyAlignment="1">
      <alignment/>
    </xf>
    <xf numFmtId="20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86" fillId="0" borderId="0" xfId="0" applyNumberFormat="1" applyFont="1" applyAlignment="1">
      <alignment horizontal="center"/>
    </xf>
    <xf numFmtId="2" fontId="8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8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85" fillId="0" borderId="0" xfId="0" applyFont="1" applyBorder="1" applyAlignment="1">
      <alignment horizontal="center"/>
    </xf>
    <xf numFmtId="2" fontId="73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2" fontId="86" fillId="0" borderId="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23" fillId="0" borderId="0" xfId="0" applyNumberFormat="1" applyFont="1" applyAlignment="1">
      <alignment horizontal="right"/>
    </xf>
    <xf numFmtId="0" fontId="81" fillId="0" borderId="18" xfId="0" applyFont="1" applyBorder="1" applyAlignment="1">
      <alignment horizontal="center"/>
    </xf>
    <xf numFmtId="16" fontId="81" fillId="0" borderId="18" xfId="0" applyNumberFormat="1" applyFont="1" applyBorder="1" applyAlignment="1">
      <alignment horizontal="center"/>
    </xf>
    <xf numFmtId="172" fontId="74" fillId="0" borderId="18" xfId="0" applyNumberFormat="1" applyFont="1" applyBorder="1" applyAlignment="1">
      <alignment horizontal="center"/>
    </xf>
    <xf numFmtId="172" fontId="88" fillId="0" borderId="18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/>
    </xf>
    <xf numFmtId="2" fontId="16" fillId="0" borderId="22" xfId="0" applyNumberFormat="1" applyFont="1" applyBorder="1" applyAlignment="1">
      <alignment/>
    </xf>
    <xf numFmtId="2" fontId="16" fillId="0" borderId="18" xfId="0" applyNumberFormat="1" applyFont="1" applyBorder="1" applyAlignment="1">
      <alignment/>
    </xf>
    <xf numFmtId="2" fontId="16" fillId="0" borderId="23" xfId="0" applyNumberFormat="1" applyFont="1" applyBorder="1" applyAlignment="1">
      <alignment/>
    </xf>
    <xf numFmtId="2" fontId="16" fillId="0" borderId="24" xfId="0" applyNumberFormat="1" applyFont="1" applyBorder="1" applyAlignment="1">
      <alignment/>
    </xf>
    <xf numFmtId="2" fontId="16" fillId="0" borderId="25" xfId="0" applyNumberFormat="1" applyFont="1" applyBorder="1" applyAlignment="1">
      <alignment/>
    </xf>
    <xf numFmtId="172" fontId="75" fillId="0" borderId="18" xfId="0" applyNumberFormat="1" applyFont="1" applyBorder="1" applyAlignment="1">
      <alignment horizontal="center" vertical="center"/>
    </xf>
    <xf numFmtId="0" fontId="89" fillId="0" borderId="18" xfId="0" applyFont="1" applyBorder="1" applyAlignment="1">
      <alignment horizontal="center"/>
    </xf>
    <xf numFmtId="16" fontId="89" fillId="0" borderId="18" xfId="0" applyNumberFormat="1" applyFont="1" applyBorder="1" applyAlignment="1">
      <alignment horizontal="center"/>
    </xf>
    <xf numFmtId="172" fontId="90" fillId="0" borderId="18" xfId="0" applyNumberFormat="1" applyFont="1" applyBorder="1" applyAlignment="1">
      <alignment horizontal="center"/>
    </xf>
    <xf numFmtId="172" fontId="91" fillId="0" borderId="18" xfId="0" applyNumberFormat="1" applyFont="1" applyBorder="1" applyAlignment="1">
      <alignment horizontal="center" vertical="center"/>
    </xf>
    <xf numFmtId="0" fontId="92" fillId="0" borderId="0" xfId="0" applyFont="1" applyBorder="1" applyAlignment="1">
      <alignment/>
    </xf>
    <xf numFmtId="2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2" fontId="93" fillId="0" borderId="0" xfId="0" applyNumberFormat="1" applyFont="1" applyBorder="1" applyAlignment="1">
      <alignment horizont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2" fontId="89" fillId="0" borderId="0" xfId="0" applyNumberFormat="1" applyFont="1" applyBorder="1" applyAlignment="1">
      <alignment horizontal="center"/>
    </xf>
    <xf numFmtId="2" fontId="93" fillId="0" borderId="0" xfId="0" applyNumberFormat="1" applyFont="1" applyAlignment="1">
      <alignment horizontal="center"/>
    </xf>
    <xf numFmtId="2" fontId="92" fillId="0" borderId="0" xfId="0" applyNumberFormat="1" applyFont="1" applyAlignment="1">
      <alignment/>
    </xf>
    <xf numFmtId="2" fontId="89" fillId="0" borderId="0" xfId="0" applyNumberFormat="1" applyFont="1" applyAlignment="1">
      <alignment/>
    </xf>
    <xf numFmtId="2" fontId="14" fillId="0" borderId="21" xfId="0" applyNumberFormat="1" applyFont="1" applyBorder="1" applyAlignment="1">
      <alignment/>
    </xf>
    <xf numFmtId="2" fontId="14" fillId="0" borderId="22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89" fillId="0" borderId="0" xfId="0" applyNumberFormat="1" applyFont="1" applyAlignment="1">
      <alignment horizontal="center"/>
    </xf>
    <xf numFmtId="2" fontId="14" fillId="0" borderId="18" xfId="0" applyNumberFormat="1" applyFont="1" applyBorder="1" applyAlignment="1">
      <alignment/>
    </xf>
    <xf numFmtId="2" fontId="14" fillId="0" borderId="23" xfId="0" applyNumberFormat="1" applyFont="1" applyBorder="1" applyAlignment="1">
      <alignment/>
    </xf>
    <xf numFmtId="0" fontId="92" fillId="0" borderId="0" xfId="0" applyFont="1" applyBorder="1" applyAlignment="1">
      <alignment horizontal="center"/>
    </xf>
    <xf numFmtId="2" fontId="94" fillId="0" borderId="0" xfId="0" applyNumberFormat="1" applyFont="1" applyAlignment="1">
      <alignment/>
    </xf>
    <xf numFmtId="2" fontId="14" fillId="0" borderId="24" xfId="0" applyNumberFormat="1" applyFont="1" applyBorder="1" applyAlignment="1">
      <alignment/>
    </xf>
    <xf numFmtId="2" fontId="14" fillId="0" borderId="25" xfId="0" applyNumberFormat="1" applyFont="1" applyBorder="1" applyAlignment="1">
      <alignment/>
    </xf>
    <xf numFmtId="0" fontId="26" fillId="0" borderId="0" xfId="0" applyFont="1" applyBorder="1" applyAlignment="1">
      <alignment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89" fillId="0" borderId="0" xfId="0" applyFont="1" applyBorder="1" applyAlignment="1">
      <alignment horizontal="center"/>
    </xf>
    <xf numFmtId="2" fontId="14" fillId="0" borderId="0" xfId="0" applyNumberFormat="1" applyFont="1" applyAlignment="1">
      <alignment horizontal="right"/>
    </xf>
    <xf numFmtId="0" fontId="81" fillId="0" borderId="18" xfId="0" applyFont="1" applyBorder="1" applyAlignment="1">
      <alignment horizontal="center"/>
    </xf>
    <xf numFmtId="172" fontId="74" fillId="0" borderId="18" xfId="0" applyNumberFormat="1" applyFont="1" applyBorder="1" applyAlignment="1">
      <alignment horizontal="center"/>
    </xf>
    <xf numFmtId="172" fontId="88" fillId="0" borderId="18" xfId="0" applyNumberFormat="1" applyFont="1" applyBorder="1" applyAlignment="1">
      <alignment horizontal="center" vertical="center"/>
    </xf>
    <xf numFmtId="0" fontId="81" fillId="0" borderId="18" xfId="0" applyFont="1" applyBorder="1" applyAlignment="1">
      <alignment horizontal="center"/>
    </xf>
    <xf numFmtId="172" fontId="74" fillId="0" borderId="18" xfId="0" applyNumberFormat="1" applyFont="1" applyBorder="1" applyAlignment="1">
      <alignment horizontal="center"/>
    </xf>
    <xf numFmtId="172" fontId="88" fillId="0" borderId="18" xfId="0" applyNumberFormat="1" applyFont="1" applyBorder="1" applyAlignment="1">
      <alignment horizontal="center" vertical="center"/>
    </xf>
    <xf numFmtId="172" fontId="76" fillId="0" borderId="26" xfId="0" applyNumberFormat="1" applyFont="1" applyBorder="1" applyAlignment="1">
      <alignment horizontal="center"/>
    </xf>
    <xf numFmtId="172" fontId="75" fillId="0" borderId="26" xfId="0" applyNumberFormat="1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/>
    </xf>
    <xf numFmtId="2" fontId="5" fillId="34" borderId="28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2" fontId="8" fillId="33" borderId="29" xfId="0" applyNumberFormat="1" applyFont="1" applyFill="1" applyBorder="1" applyAlignment="1">
      <alignment horizontal="center" vertical="center" wrapText="1"/>
    </xf>
    <xf numFmtId="2" fontId="8" fillId="33" borderId="30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2" fontId="5" fillId="34" borderId="34" xfId="0" applyNumberFormat="1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2" fontId="5" fillId="34" borderId="38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5" fillId="34" borderId="39" xfId="0" applyNumberFormat="1" applyFont="1" applyFill="1" applyBorder="1" applyAlignment="1">
      <alignment horizontal="center"/>
    </xf>
    <xf numFmtId="2" fontId="5" fillId="34" borderId="40" xfId="0" applyNumberFormat="1" applyFont="1" applyFill="1" applyBorder="1" applyAlignment="1">
      <alignment horizontal="center"/>
    </xf>
    <xf numFmtId="2" fontId="5" fillId="34" borderId="41" xfId="0" applyNumberFormat="1" applyFont="1" applyFill="1" applyBorder="1" applyAlignment="1">
      <alignment horizontal="center"/>
    </xf>
    <xf numFmtId="2" fontId="5" fillId="34" borderId="42" xfId="0" applyNumberFormat="1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2" fontId="8" fillId="33" borderId="29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2" fontId="8" fillId="33" borderId="30" xfId="0" applyNumberFormat="1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2" fontId="95" fillId="35" borderId="52" xfId="0" applyNumberFormat="1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2" fontId="95" fillId="35" borderId="18" xfId="0" applyNumberFormat="1" applyFont="1" applyFill="1" applyBorder="1" applyAlignment="1">
      <alignment horizontal="center" vertical="center" wrapText="1"/>
    </xf>
    <xf numFmtId="2" fontId="95" fillId="35" borderId="18" xfId="0" applyNumberFormat="1" applyFont="1" applyFill="1" applyBorder="1" applyAlignment="1">
      <alignment horizontal="center" vertical="center"/>
    </xf>
    <xf numFmtId="2" fontId="95" fillId="35" borderId="52" xfId="0" applyNumberFormat="1" applyFont="1" applyFill="1" applyBorder="1" applyAlignment="1">
      <alignment horizontal="center" vertical="center"/>
    </xf>
    <xf numFmtId="2" fontId="5" fillId="36" borderId="55" xfId="0" applyNumberFormat="1" applyFont="1" applyFill="1" applyBorder="1" applyAlignment="1">
      <alignment horizontal="center"/>
    </xf>
    <xf numFmtId="0" fontId="95" fillId="35" borderId="18" xfId="0" applyFont="1" applyFill="1" applyBorder="1" applyAlignment="1">
      <alignment horizontal="center"/>
    </xf>
    <xf numFmtId="0" fontId="95" fillId="35" borderId="52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/>
    </xf>
    <xf numFmtId="0" fontId="96" fillId="0" borderId="57" xfId="0" applyFont="1" applyBorder="1" applyAlignment="1">
      <alignment horizontal="center"/>
    </xf>
    <xf numFmtId="2" fontId="5" fillId="36" borderId="58" xfId="0" applyNumberFormat="1" applyFont="1" applyFill="1" applyBorder="1" applyAlignment="1">
      <alignment horizontal="center"/>
    </xf>
    <xf numFmtId="2" fontId="97" fillId="35" borderId="52" xfId="0" applyNumberFormat="1" applyFont="1" applyFill="1" applyBorder="1" applyAlignment="1">
      <alignment horizontal="center" vertical="center" wrapText="1"/>
    </xf>
    <xf numFmtId="2" fontId="97" fillId="35" borderId="26" xfId="0" applyNumberFormat="1" applyFont="1" applyFill="1" applyBorder="1" applyAlignment="1">
      <alignment horizontal="center" vertical="center" wrapText="1"/>
    </xf>
    <xf numFmtId="2" fontId="97" fillId="35" borderId="52" xfId="0" applyNumberFormat="1" applyFont="1" applyFill="1" applyBorder="1" applyAlignment="1">
      <alignment horizontal="center" vertical="center"/>
    </xf>
    <xf numFmtId="2" fontId="97" fillId="35" borderId="26" xfId="0" applyNumberFormat="1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98" fillId="0" borderId="60" xfId="0" applyFont="1" applyBorder="1" applyAlignment="1">
      <alignment horizontal="center"/>
    </xf>
    <xf numFmtId="0" fontId="98" fillId="0" borderId="61" xfId="0" applyFont="1" applyBorder="1" applyAlignment="1">
      <alignment horizontal="center"/>
    </xf>
    <xf numFmtId="0" fontId="98" fillId="0" borderId="62" xfId="0" applyFont="1" applyBorder="1" applyAlignment="1">
      <alignment horizontal="center"/>
    </xf>
    <xf numFmtId="0" fontId="98" fillId="0" borderId="63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8" fillId="0" borderId="64" xfId="0" applyFont="1" applyBorder="1" applyAlignment="1">
      <alignment horizontal="center"/>
    </xf>
    <xf numFmtId="2" fontId="22" fillId="36" borderId="65" xfId="0" applyNumberFormat="1" applyFont="1" applyFill="1" applyBorder="1" applyAlignment="1">
      <alignment horizontal="center"/>
    </xf>
    <xf numFmtId="2" fontId="22" fillId="36" borderId="0" xfId="0" applyNumberFormat="1" applyFont="1" applyFill="1" applyBorder="1" applyAlignment="1">
      <alignment horizontal="center"/>
    </xf>
    <xf numFmtId="2" fontId="22" fillId="36" borderId="66" xfId="0" applyNumberFormat="1" applyFont="1" applyFill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2" fontId="25" fillId="36" borderId="67" xfId="0" applyNumberFormat="1" applyFont="1" applyFill="1" applyBorder="1" applyAlignment="1">
      <alignment horizontal="center"/>
    </xf>
    <xf numFmtId="2" fontId="25" fillId="36" borderId="68" xfId="0" applyNumberFormat="1" applyFont="1" applyFill="1" applyBorder="1" applyAlignment="1">
      <alignment horizontal="center"/>
    </xf>
    <xf numFmtId="2" fontId="25" fillId="36" borderId="69" xfId="0" applyNumberFormat="1" applyFont="1" applyFill="1" applyBorder="1" applyAlignment="1">
      <alignment horizontal="center"/>
    </xf>
    <xf numFmtId="0" fontId="97" fillId="35" borderId="70" xfId="0" applyFont="1" applyFill="1" applyBorder="1" applyAlignment="1">
      <alignment horizontal="center"/>
    </xf>
    <xf numFmtId="0" fontId="97" fillId="35" borderId="71" xfId="0" applyFont="1" applyFill="1" applyBorder="1" applyAlignment="1">
      <alignment horizontal="center"/>
    </xf>
    <xf numFmtId="0" fontId="97" fillId="35" borderId="59" xfId="0" applyFont="1" applyFill="1" applyBorder="1" applyAlignment="1">
      <alignment horizontal="center"/>
    </xf>
    <xf numFmtId="0" fontId="97" fillId="35" borderId="19" xfId="0" applyFont="1" applyFill="1" applyBorder="1" applyAlignment="1">
      <alignment horizontal="center"/>
    </xf>
    <xf numFmtId="0" fontId="97" fillId="35" borderId="72" xfId="0" applyFont="1" applyFill="1" applyBorder="1" applyAlignment="1">
      <alignment horizontal="center"/>
    </xf>
    <xf numFmtId="0" fontId="97" fillId="35" borderId="20" xfId="0" applyFont="1" applyFill="1" applyBorder="1" applyAlignment="1">
      <alignment horizontal="center"/>
    </xf>
    <xf numFmtId="0" fontId="97" fillId="35" borderId="52" xfId="0" applyFont="1" applyFill="1" applyBorder="1" applyAlignment="1">
      <alignment horizontal="center" vertical="center" wrapText="1"/>
    </xf>
    <xf numFmtId="0" fontId="97" fillId="35" borderId="26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2" fontId="99" fillId="35" borderId="26" xfId="0" applyNumberFormat="1" applyFont="1" applyFill="1" applyBorder="1" applyAlignment="1">
      <alignment horizontal="center" vertical="center" wrapText="1"/>
    </xf>
    <xf numFmtId="2" fontId="99" fillId="35" borderId="26" xfId="0" applyNumberFormat="1" applyFont="1" applyFill="1" applyBorder="1" applyAlignment="1">
      <alignment horizontal="center" vertical="center"/>
    </xf>
    <xf numFmtId="2" fontId="99" fillId="35" borderId="74" xfId="0" applyNumberFormat="1" applyFont="1" applyFill="1" applyBorder="1" applyAlignment="1">
      <alignment horizontal="center" vertical="center" wrapText="1"/>
    </xf>
    <xf numFmtId="0" fontId="99" fillId="35" borderId="26" xfId="0" applyFont="1" applyFill="1" applyBorder="1" applyAlignment="1">
      <alignment horizontal="center" vertical="center" wrapText="1"/>
    </xf>
    <xf numFmtId="0" fontId="100" fillId="0" borderId="75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100" fillId="0" borderId="76" xfId="0" applyFont="1" applyBorder="1" applyAlignment="1">
      <alignment horizontal="center"/>
    </xf>
    <xf numFmtId="2" fontId="22" fillId="36" borderId="75" xfId="0" applyNumberFormat="1" applyFont="1" applyFill="1" applyBorder="1" applyAlignment="1">
      <alignment horizontal="center"/>
    </xf>
    <xf numFmtId="2" fontId="22" fillId="36" borderId="0" xfId="0" applyNumberFormat="1" applyFont="1" applyFill="1" applyBorder="1" applyAlignment="1">
      <alignment horizontal="center"/>
    </xf>
    <xf numFmtId="2" fontId="22" fillId="36" borderId="76" xfId="0" applyNumberFormat="1" applyFont="1" applyFill="1" applyBorder="1" applyAlignment="1">
      <alignment horizontal="center"/>
    </xf>
    <xf numFmtId="0" fontId="100" fillId="0" borderId="63" xfId="0" applyFont="1" applyBorder="1" applyAlignment="1">
      <alignment horizontal="center"/>
    </xf>
    <xf numFmtId="0" fontId="100" fillId="0" borderId="64" xfId="0" applyFont="1" applyBorder="1" applyAlignment="1">
      <alignment horizontal="center"/>
    </xf>
    <xf numFmtId="2" fontId="22" fillId="36" borderId="64" xfId="0" applyNumberFormat="1" applyFont="1" applyFill="1" applyBorder="1" applyAlignment="1">
      <alignment horizontal="center"/>
    </xf>
    <xf numFmtId="0" fontId="96" fillId="0" borderId="57" xfId="0" applyFont="1" applyBorder="1" applyAlignment="1">
      <alignment horizontal="center"/>
    </xf>
    <xf numFmtId="2" fontId="5" fillId="36" borderId="55" xfId="0" applyNumberFormat="1" applyFont="1" applyFill="1" applyBorder="1" applyAlignment="1">
      <alignment horizontal="center"/>
    </xf>
    <xf numFmtId="0" fontId="95" fillId="35" borderId="18" xfId="0" applyFont="1" applyFill="1" applyBorder="1" applyAlignment="1">
      <alignment horizontal="center"/>
    </xf>
    <xf numFmtId="0" fontId="95" fillId="35" borderId="52" xfId="0" applyFont="1" applyFill="1" applyBorder="1" applyAlignment="1">
      <alignment horizontal="center" vertical="center" wrapText="1"/>
    </xf>
    <xf numFmtId="2" fontId="95" fillId="35" borderId="52" xfId="0" applyNumberFormat="1" applyFont="1" applyFill="1" applyBorder="1" applyAlignment="1">
      <alignment horizontal="center" vertical="center" wrapText="1"/>
    </xf>
    <xf numFmtId="2" fontId="95" fillId="35" borderId="18" xfId="0" applyNumberFormat="1" applyFont="1" applyFill="1" applyBorder="1" applyAlignment="1">
      <alignment horizontal="center" vertical="center" wrapText="1"/>
    </xf>
    <xf numFmtId="2" fontId="95" fillId="35" borderId="18" xfId="0" applyNumberFormat="1" applyFont="1" applyFill="1" applyBorder="1" applyAlignment="1">
      <alignment horizontal="center" vertical="center"/>
    </xf>
    <xf numFmtId="2" fontId="95" fillId="35" borderId="52" xfId="0" applyNumberFormat="1" applyFont="1" applyFill="1" applyBorder="1" applyAlignment="1">
      <alignment horizontal="center" vertical="center"/>
    </xf>
    <xf numFmtId="0" fontId="81" fillId="0" borderId="18" xfId="0" applyFont="1" applyBorder="1" applyAlignment="1">
      <alignment horizontal="center"/>
    </xf>
    <xf numFmtId="16" fontId="0" fillId="0" borderId="18" xfId="0" applyNumberFormat="1" applyFont="1" applyBorder="1" applyAlignment="1">
      <alignment horizontal="center"/>
    </xf>
    <xf numFmtId="172" fontId="74" fillId="0" borderId="18" xfId="0" applyNumberFormat="1" applyFont="1" applyBorder="1" applyAlignment="1">
      <alignment horizontal="center"/>
    </xf>
    <xf numFmtId="172" fontId="88" fillId="0" borderId="18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horizontal="center"/>
    </xf>
    <xf numFmtId="2" fontId="16" fillId="0" borderId="21" xfId="0" applyNumberFormat="1" applyFont="1" applyBorder="1" applyAlignment="1">
      <alignment/>
    </xf>
    <xf numFmtId="2" fontId="16" fillId="0" borderId="22" xfId="0" applyNumberFormat="1" applyFont="1" applyBorder="1" applyAlignment="1">
      <alignment/>
    </xf>
    <xf numFmtId="0" fontId="16" fillId="0" borderId="54" xfId="0" applyFont="1" applyBorder="1" applyAlignment="1">
      <alignment horizontal="center"/>
    </xf>
    <xf numFmtId="2" fontId="16" fillId="0" borderId="18" xfId="0" applyNumberFormat="1" applyFont="1" applyBorder="1" applyAlignment="1">
      <alignment/>
    </xf>
    <xf numFmtId="2" fontId="16" fillId="0" borderId="23" xfId="0" applyNumberFormat="1" applyFont="1" applyBorder="1" applyAlignment="1">
      <alignment/>
    </xf>
    <xf numFmtId="0" fontId="16" fillId="0" borderId="56" xfId="0" applyFont="1" applyBorder="1" applyAlignment="1">
      <alignment horizontal="center"/>
    </xf>
    <xf numFmtId="2" fontId="16" fillId="0" borderId="24" xfId="0" applyNumberFormat="1" applyFont="1" applyBorder="1" applyAlignment="1">
      <alignment/>
    </xf>
    <xf numFmtId="2" fontId="16" fillId="0" borderId="25" xfId="0" applyNumberFormat="1" applyFont="1" applyBorder="1" applyAlignment="1">
      <alignment/>
    </xf>
    <xf numFmtId="0" fontId="100" fillId="0" borderId="60" xfId="0" applyFont="1" applyBorder="1" applyAlignment="1">
      <alignment horizontal="center"/>
    </xf>
    <xf numFmtId="0" fontId="100" fillId="0" borderId="61" xfId="0" applyFont="1" applyBorder="1" applyAlignment="1">
      <alignment horizontal="center"/>
    </xf>
    <xf numFmtId="0" fontId="100" fillId="0" borderId="62" xfId="0" applyFont="1" applyBorder="1" applyAlignment="1">
      <alignment horizontal="center"/>
    </xf>
    <xf numFmtId="0" fontId="100" fillId="0" borderId="63" xfId="0" applyFont="1" applyBorder="1" applyAlignment="1">
      <alignment horizontal="center"/>
    </xf>
    <xf numFmtId="2" fontId="22" fillId="36" borderId="63" xfId="0" applyNumberFormat="1" applyFont="1" applyFill="1" applyBorder="1" applyAlignment="1">
      <alignment horizontal="center"/>
    </xf>
    <xf numFmtId="2" fontId="22" fillId="36" borderId="67" xfId="0" applyNumberFormat="1" applyFont="1" applyFill="1" applyBorder="1" applyAlignment="1">
      <alignment horizontal="center"/>
    </xf>
    <xf numFmtId="2" fontId="22" fillId="36" borderId="68" xfId="0" applyNumberFormat="1" applyFont="1" applyFill="1" applyBorder="1" applyAlignment="1">
      <alignment horizontal="center"/>
    </xf>
    <xf numFmtId="2" fontId="22" fillId="36" borderId="69" xfId="0" applyNumberFormat="1" applyFont="1" applyFill="1" applyBorder="1" applyAlignment="1">
      <alignment horizontal="center"/>
    </xf>
    <xf numFmtId="0" fontId="99" fillId="35" borderId="70" xfId="0" applyFont="1" applyFill="1" applyBorder="1" applyAlignment="1">
      <alignment horizontal="center"/>
    </xf>
    <xf numFmtId="0" fontId="99" fillId="35" borderId="71" xfId="0" applyFont="1" applyFill="1" applyBorder="1" applyAlignment="1">
      <alignment horizontal="center"/>
    </xf>
    <xf numFmtId="0" fontId="99" fillId="35" borderId="59" xfId="0" applyFont="1" applyFill="1" applyBorder="1" applyAlignment="1">
      <alignment horizontal="center"/>
    </xf>
    <xf numFmtId="0" fontId="99" fillId="35" borderId="77" xfId="0" applyFont="1" applyFill="1" applyBorder="1" applyAlignment="1">
      <alignment horizontal="center"/>
    </xf>
    <xf numFmtId="0" fontId="99" fillId="35" borderId="72" xfId="0" applyFont="1" applyFill="1" applyBorder="1" applyAlignment="1">
      <alignment horizontal="center"/>
    </xf>
    <xf numFmtId="0" fontId="99" fillId="35" borderId="78" xfId="0" applyFont="1" applyFill="1" applyBorder="1" applyAlignment="1">
      <alignment horizontal="center"/>
    </xf>
    <xf numFmtId="0" fontId="99" fillId="35" borderId="52" xfId="0" applyFont="1" applyFill="1" applyBorder="1" applyAlignment="1">
      <alignment horizontal="center" vertical="center" wrapText="1"/>
    </xf>
    <xf numFmtId="2" fontId="99" fillId="35" borderId="52" xfId="0" applyNumberFormat="1" applyFont="1" applyFill="1" applyBorder="1" applyAlignment="1">
      <alignment horizontal="center" vertical="center" wrapText="1"/>
    </xf>
    <xf numFmtId="2" fontId="99" fillId="35" borderId="52" xfId="0" applyNumberFormat="1" applyFont="1" applyFill="1" applyBorder="1" applyAlignment="1">
      <alignment horizontal="center" vertical="center"/>
    </xf>
    <xf numFmtId="0" fontId="87" fillId="0" borderId="18" xfId="0" applyFont="1" applyBorder="1" applyAlignment="1">
      <alignment horizontal="center"/>
    </xf>
    <xf numFmtId="16" fontId="87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2" fontId="23" fillId="0" borderId="21" xfId="0" applyNumberFormat="1" applyFont="1" applyBorder="1" applyAlignment="1">
      <alignment/>
    </xf>
    <xf numFmtId="2" fontId="23" fillId="0" borderId="22" xfId="0" applyNumberFormat="1" applyFont="1" applyBorder="1" applyAlignment="1">
      <alignment/>
    </xf>
    <xf numFmtId="0" fontId="23" fillId="0" borderId="54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2" fontId="23" fillId="0" borderId="18" xfId="0" applyNumberFormat="1" applyFont="1" applyBorder="1" applyAlignment="1">
      <alignment/>
    </xf>
    <xf numFmtId="2" fontId="23" fillId="0" borderId="23" xfId="0" applyNumberFormat="1" applyFont="1" applyBorder="1" applyAlignment="1">
      <alignment/>
    </xf>
    <xf numFmtId="0" fontId="23" fillId="0" borderId="56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2" fontId="23" fillId="0" borderId="24" xfId="0" applyNumberFormat="1" applyFont="1" applyBorder="1" applyAlignment="1">
      <alignment/>
    </xf>
    <xf numFmtId="2" fontId="23" fillId="0" borderId="25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100" fillId="0" borderId="79" xfId="0" applyFont="1" applyBorder="1" applyAlignment="1">
      <alignment horizontal="center"/>
    </xf>
    <xf numFmtId="0" fontId="100" fillId="0" borderId="80" xfId="0" applyFont="1" applyBorder="1" applyAlignment="1">
      <alignment horizontal="center"/>
    </xf>
    <xf numFmtId="0" fontId="100" fillId="0" borderId="81" xfId="0" applyFont="1" applyBorder="1" applyAlignment="1">
      <alignment horizontal="center"/>
    </xf>
    <xf numFmtId="2" fontId="22" fillId="36" borderId="82" xfId="0" applyNumberFormat="1" applyFont="1" applyFill="1" applyBorder="1" applyAlignment="1">
      <alignment horizontal="center"/>
    </xf>
    <xf numFmtId="2" fontId="22" fillId="36" borderId="83" xfId="0" applyNumberFormat="1" applyFont="1" applyFill="1" applyBorder="1" applyAlignment="1">
      <alignment horizontal="center"/>
    </xf>
    <xf numFmtId="2" fontId="22" fillId="36" borderId="84" xfId="0" applyNumberFormat="1" applyFont="1" applyFill="1" applyBorder="1" applyAlignment="1">
      <alignment horizontal="center"/>
    </xf>
    <xf numFmtId="0" fontId="99" fillId="35" borderId="26" xfId="0" applyFont="1" applyFill="1" applyBorder="1" applyAlignment="1">
      <alignment horizontal="center" vertical="center" wrapText="1"/>
    </xf>
    <xf numFmtId="2" fontId="99" fillId="35" borderId="26" xfId="0" applyNumberFormat="1" applyFont="1" applyFill="1" applyBorder="1" applyAlignment="1">
      <alignment horizontal="center" vertical="center" wrapText="1"/>
    </xf>
    <xf numFmtId="2" fontId="99" fillId="35" borderId="26" xfId="0" applyNumberFormat="1" applyFont="1" applyFill="1" applyBorder="1" applyAlignment="1">
      <alignment horizontal="center" vertical="center"/>
    </xf>
    <xf numFmtId="172" fontId="76" fillId="0" borderId="26" xfId="0" applyNumberFormat="1" applyFont="1" applyBorder="1" applyAlignment="1">
      <alignment horizontal="center"/>
    </xf>
    <xf numFmtId="172" fontId="75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  <dxf>
      <font>
        <color rgb="FF9C0006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QUITY%20OPTION%20CAL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MAL OPTION CALLS"/>
      <sheetName val="HNI OPTION CALLS"/>
      <sheetName val="BTST OPTION CALLS"/>
    </sheetNames>
    <sheetDataSet>
      <sheetData sheetId="1">
        <row r="12">
          <cell r="E12" t="str">
            <v>BUY</v>
          </cell>
          <cell r="G12">
            <v>22</v>
          </cell>
          <cell r="L12">
            <v>30</v>
          </cell>
          <cell r="M12">
            <v>1400</v>
          </cell>
          <cell r="N12">
            <v>11200</v>
          </cell>
        </row>
        <row r="14">
          <cell r="E14" t="str">
            <v>BUY</v>
          </cell>
          <cell r="G14">
            <v>25</v>
          </cell>
          <cell r="L14">
            <v>16</v>
          </cell>
          <cell r="M14">
            <v>1100</v>
          </cell>
          <cell r="N14">
            <v>-9900</v>
          </cell>
        </row>
        <row r="15">
          <cell r="E15" t="str">
            <v>BUY</v>
          </cell>
          <cell r="G15">
            <v>55</v>
          </cell>
          <cell r="L15">
            <v>65</v>
          </cell>
          <cell r="M15">
            <v>600</v>
          </cell>
          <cell r="N15">
            <v>6000</v>
          </cell>
        </row>
        <row r="16">
          <cell r="E16" t="str">
            <v>BUY</v>
          </cell>
          <cell r="G16">
            <v>15</v>
          </cell>
          <cell r="L16">
            <v>12</v>
          </cell>
          <cell r="M16">
            <v>1061</v>
          </cell>
          <cell r="N16">
            <v>-3183</v>
          </cell>
        </row>
        <row r="17">
          <cell r="E17" t="str">
            <v>BUY</v>
          </cell>
          <cell r="G17">
            <v>5</v>
          </cell>
          <cell r="L17">
            <v>7</v>
          </cell>
          <cell r="M17">
            <v>3200</v>
          </cell>
          <cell r="N17">
            <v>6400</v>
          </cell>
        </row>
        <row r="18">
          <cell r="E18" t="str">
            <v>BUY</v>
          </cell>
          <cell r="G18">
            <v>10</v>
          </cell>
          <cell r="L18">
            <v>12</v>
          </cell>
          <cell r="M18">
            <v>3000</v>
          </cell>
          <cell r="N18">
            <v>6000</v>
          </cell>
        </row>
        <row r="19">
          <cell r="E19" t="str">
            <v>BUY</v>
          </cell>
          <cell r="G19">
            <v>11.5</v>
          </cell>
          <cell r="L19">
            <v>13</v>
          </cell>
          <cell r="M19">
            <v>3500</v>
          </cell>
          <cell r="N19">
            <v>5250</v>
          </cell>
        </row>
        <row r="20">
          <cell r="E20" t="str">
            <v>BUY</v>
          </cell>
          <cell r="G20">
            <v>8.7</v>
          </cell>
          <cell r="L20">
            <v>7.2</v>
          </cell>
          <cell r="M20">
            <v>4500</v>
          </cell>
          <cell r="N20">
            <v>-6749.999999999996</v>
          </cell>
        </row>
        <row r="21">
          <cell r="E21" t="str">
            <v>BUY</v>
          </cell>
          <cell r="G21">
            <v>5</v>
          </cell>
          <cell r="L21">
            <v>2</v>
          </cell>
          <cell r="M21">
            <v>4800</v>
          </cell>
          <cell r="N21">
            <v>-14400</v>
          </cell>
        </row>
        <row r="22">
          <cell r="E22" t="str">
            <v>BUY</v>
          </cell>
          <cell r="G22">
            <v>24.5</v>
          </cell>
          <cell r="L22">
            <v>24.5</v>
          </cell>
          <cell r="M22">
            <v>700</v>
          </cell>
          <cell r="N22">
            <v>0</v>
          </cell>
        </row>
        <row r="27">
          <cell r="F27">
            <v>8</v>
          </cell>
          <cell r="H27">
            <v>8</v>
          </cell>
        </row>
        <row r="28">
          <cell r="F28">
            <v>5</v>
          </cell>
          <cell r="H28">
            <v>5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4</v>
          </cell>
        </row>
        <row r="32">
          <cell r="F32">
            <v>0</v>
          </cell>
        </row>
        <row r="33">
          <cell r="F33">
            <v>0</v>
          </cell>
        </row>
        <row r="49">
          <cell r="E49" t="str">
            <v>BUY</v>
          </cell>
          <cell r="G49">
            <v>13</v>
          </cell>
          <cell r="L49">
            <v>16.5</v>
          </cell>
          <cell r="M49">
            <v>1500</v>
          </cell>
          <cell r="N49">
            <v>5250</v>
          </cell>
        </row>
        <row r="50">
          <cell r="E50" t="str">
            <v>BUY</v>
          </cell>
          <cell r="G50">
            <v>3.4</v>
          </cell>
          <cell r="L50">
            <v>3.9</v>
          </cell>
          <cell r="M50">
            <v>12000</v>
          </cell>
          <cell r="N50">
            <v>6000</v>
          </cell>
        </row>
        <row r="51">
          <cell r="E51" t="str">
            <v>BUY</v>
          </cell>
          <cell r="G51">
            <v>48</v>
          </cell>
          <cell r="L51">
            <v>28</v>
          </cell>
          <cell r="M51">
            <v>500</v>
          </cell>
          <cell r="N51">
            <v>-10000</v>
          </cell>
        </row>
        <row r="52">
          <cell r="E52" t="str">
            <v>BUY</v>
          </cell>
          <cell r="G52">
            <v>15</v>
          </cell>
          <cell r="L52">
            <v>17.5</v>
          </cell>
          <cell r="M52">
            <v>2100</v>
          </cell>
          <cell r="N52">
            <v>5250</v>
          </cell>
        </row>
        <row r="53">
          <cell r="E53" t="str">
            <v>BUY</v>
          </cell>
          <cell r="G53">
            <v>9</v>
          </cell>
          <cell r="L53">
            <v>19</v>
          </cell>
          <cell r="M53">
            <v>500</v>
          </cell>
          <cell r="N53">
            <v>5000</v>
          </cell>
        </row>
        <row r="54">
          <cell r="E54" t="str">
            <v>BUY</v>
          </cell>
          <cell r="G54">
            <v>20</v>
          </cell>
          <cell r="L54">
            <v>35</v>
          </cell>
          <cell r="M54">
            <v>500</v>
          </cell>
          <cell r="N54">
            <v>7500</v>
          </cell>
        </row>
        <row r="55">
          <cell r="E55" t="str">
            <v>BUY</v>
          </cell>
          <cell r="G55">
            <v>3.5</v>
          </cell>
          <cell r="L55">
            <v>0.5</v>
          </cell>
          <cell r="M55">
            <v>3850</v>
          </cell>
          <cell r="N55">
            <v>-11550</v>
          </cell>
        </row>
        <row r="56">
          <cell r="E56" t="str">
            <v>BUY</v>
          </cell>
          <cell r="G56">
            <v>8</v>
          </cell>
          <cell r="L56">
            <v>1</v>
          </cell>
          <cell r="M56">
            <v>1500</v>
          </cell>
          <cell r="N56">
            <v>-10500</v>
          </cell>
        </row>
        <row r="57">
          <cell r="E57" t="str">
            <v>BUY</v>
          </cell>
          <cell r="G57">
            <v>5</v>
          </cell>
          <cell r="L57">
            <v>0.5</v>
          </cell>
          <cell r="M57">
            <v>2250</v>
          </cell>
          <cell r="N57">
            <v>-10125</v>
          </cell>
        </row>
        <row r="58">
          <cell r="E58" t="str">
            <v>BUY</v>
          </cell>
          <cell r="G58">
            <v>120</v>
          </cell>
          <cell r="L58">
            <v>200</v>
          </cell>
          <cell r="M58">
            <v>75</v>
          </cell>
          <cell r="N58">
            <v>6000</v>
          </cell>
        </row>
        <row r="59">
          <cell r="E59" t="str">
            <v>BUY</v>
          </cell>
          <cell r="G59">
            <v>1.8</v>
          </cell>
          <cell r="L59">
            <v>4.2</v>
          </cell>
          <cell r="M59">
            <v>7500</v>
          </cell>
          <cell r="N59">
            <v>18000.000000000004</v>
          </cell>
        </row>
        <row r="60">
          <cell r="E60" t="str">
            <v>BUY</v>
          </cell>
          <cell r="G60">
            <v>8</v>
          </cell>
          <cell r="L60">
            <v>13</v>
          </cell>
          <cell r="M60">
            <v>2000</v>
          </cell>
          <cell r="N60">
            <v>10000</v>
          </cell>
        </row>
        <row r="61">
          <cell r="E61" t="str">
            <v>BUY</v>
          </cell>
          <cell r="G61">
            <v>19</v>
          </cell>
          <cell r="L61">
            <v>25</v>
          </cell>
          <cell r="M61">
            <v>700</v>
          </cell>
          <cell r="N61">
            <v>4200</v>
          </cell>
        </row>
        <row r="62">
          <cell r="E62" t="str">
            <v>BUY</v>
          </cell>
          <cell r="G62">
            <v>22.5</v>
          </cell>
          <cell r="L62">
            <v>15</v>
          </cell>
          <cell r="M62">
            <v>1500</v>
          </cell>
          <cell r="N62">
            <v>-11250</v>
          </cell>
        </row>
        <row r="63">
          <cell r="E63" t="str">
            <v>BUY</v>
          </cell>
          <cell r="G63">
            <v>50</v>
          </cell>
          <cell r="L63">
            <v>32</v>
          </cell>
          <cell r="M63">
            <v>500</v>
          </cell>
          <cell r="N63">
            <v>-9000</v>
          </cell>
        </row>
        <row r="64">
          <cell r="E64" t="str">
            <v>BUY</v>
          </cell>
          <cell r="G64">
            <v>50</v>
          </cell>
          <cell r="L64">
            <v>35</v>
          </cell>
          <cell r="M64">
            <v>500</v>
          </cell>
          <cell r="N64">
            <v>-7500</v>
          </cell>
        </row>
        <row r="65">
          <cell r="E65" t="str">
            <v>BUY</v>
          </cell>
          <cell r="G65">
            <v>6.4</v>
          </cell>
          <cell r="L65">
            <v>14</v>
          </cell>
          <cell r="M65">
            <v>2000</v>
          </cell>
          <cell r="N65">
            <v>15200</v>
          </cell>
        </row>
        <row r="70">
          <cell r="F70">
            <v>17</v>
          </cell>
          <cell r="H70">
            <v>17</v>
          </cell>
        </row>
        <row r="71">
          <cell r="F71">
            <v>10</v>
          </cell>
          <cell r="H71">
            <v>10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7</v>
          </cell>
        </row>
        <row r="76">
          <cell r="F76">
            <v>0</v>
          </cell>
        </row>
        <row r="92">
          <cell r="E92" t="str">
            <v>BUY</v>
          </cell>
          <cell r="G92">
            <v>8</v>
          </cell>
          <cell r="L92">
            <v>10.5</v>
          </cell>
          <cell r="M92">
            <v>2250</v>
          </cell>
          <cell r="N92">
            <v>5625</v>
          </cell>
        </row>
        <row r="93">
          <cell r="E93" t="str">
            <v>BUY</v>
          </cell>
          <cell r="G93">
            <v>6</v>
          </cell>
          <cell r="L93">
            <v>6.8</v>
          </cell>
          <cell r="M93">
            <v>7000</v>
          </cell>
          <cell r="N93">
            <v>5599.999999999999</v>
          </cell>
        </row>
        <row r="94">
          <cell r="E94" t="str">
            <v>BUY</v>
          </cell>
          <cell r="G94">
            <v>5.6</v>
          </cell>
          <cell r="L94">
            <v>7.8</v>
          </cell>
          <cell r="M94">
            <v>6000</v>
          </cell>
          <cell r="N94">
            <v>13200.000000000002</v>
          </cell>
        </row>
        <row r="95">
          <cell r="E95" t="str">
            <v>BUY</v>
          </cell>
          <cell r="G95">
            <v>4</v>
          </cell>
          <cell r="L95">
            <v>6</v>
          </cell>
          <cell r="M95">
            <v>3000</v>
          </cell>
          <cell r="N95">
            <v>6000</v>
          </cell>
        </row>
        <row r="96">
          <cell r="E96" t="str">
            <v>BUY</v>
          </cell>
          <cell r="G96">
            <v>8.5</v>
          </cell>
          <cell r="L96">
            <v>14</v>
          </cell>
          <cell r="M96">
            <v>1000</v>
          </cell>
          <cell r="N96">
            <v>5500</v>
          </cell>
        </row>
        <row r="97">
          <cell r="E97" t="str">
            <v>BUY</v>
          </cell>
          <cell r="G97">
            <v>4.5</v>
          </cell>
          <cell r="L97">
            <v>7</v>
          </cell>
          <cell r="M97">
            <v>1800</v>
          </cell>
          <cell r="N97">
            <v>4500</v>
          </cell>
        </row>
        <row r="98">
          <cell r="E98" t="str">
            <v>BUY</v>
          </cell>
          <cell r="G98">
            <v>30</v>
          </cell>
          <cell r="L98">
            <v>5</v>
          </cell>
          <cell r="M98">
            <v>250</v>
          </cell>
          <cell r="N98">
            <v>-6250</v>
          </cell>
        </row>
        <row r="99">
          <cell r="E99" t="str">
            <v>BUY</v>
          </cell>
          <cell r="G99">
            <v>2.5</v>
          </cell>
          <cell r="L99">
            <v>3.8</v>
          </cell>
          <cell r="M99">
            <v>6000</v>
          </cell>
          <cell r="N99">
            <v>7799.999999999999</v>
          </cell>
        </row>
        <row r="100">
          <cell r="E100" t="str">
            <v>BUY</v>
          </cell>
          <cell r="G100">
            <v>11</v>
          </cell>
          <cell r="L100">
            <v>2</v>
          </cell>
          <cell r="M100">
            <v>750</v>
          </cell>
          <cell r="N100">
            <v>-6750</v>
          </cell>
        </row>
        <row r="101">
          <cell r="E101" t="str">
            <v>BUY</v>
          </cell>
          <cell r="G101">
            <v>2</v>
          </cell>
          <cell r="L101">
            <v>2.5</v>
          </cell>
          <cell r="M101">
            <v>12000</v>
          </cell>
          <cell r="N101">
            <v>6000</v>
          </cell>
        </row>
        <row r="102">
          <cell r="E102" t="str">
            <v>BUY</v>
          </cell>
          <cell r="G102">
            <v>3</v>
          </cell>
          <cell r="L102">
            <v>4.6</v>
          </cell>
          <cell r="M102">
            <v>6000</v>
          </cell>
          <cell r="N102">
            <v>9599.999999999998</v>
          </cell>
        </row>
        <row r="103">
          <cell r="E103" t="str">
            <v>BUY</v>
          </cell>
          <cell r="G103">
            <v>20</v>
          </cell>
          <cell r="L103">
            <v>30</v>
          </cell>
          <cell r="M103">
            <v>500</v>
          </cell>
          <cell r="N103">
            <v>5000</v>
          </cell>
        </row>
        <row r="104">
          <cell r="E104" t="str">
            <v>BUY</v>
          </cell>
          <cell r="G104">
            <v>5.5</v>
          </cell>
          <cell r="L104">
            <v>7.5</v>
          </cell>
          <cell r="M104">
            <v>2750</v>
          </cell>
          <cell r="N104">
            <v>5500</v>
          </cell>
        </row>
        <row r="105">
          <cell r="E105" t="str">
            <v>BUY</v>
          </cell>
          <cell r="G105">
            <v>12.5</v>
          </cell>
          <cell r="L105">
            <v>16</v>
          </cell>
          <cell r="M105">
            <v>1750</v>
          </cell>
          <cell r="N105">
            <v>6125</v>
          </cell>
        </row>
        <row r="106">
          <cell r="E106" t="str">
            <v>BUY</v>
          </cell>
          <cell r="G106">
            <v>6.7</v>
          </cell>
          <cell r="L106">
            <v>6.7</v>
          </cell>
          <cell r="M106">
            <v>2000</v>
          </cell>
          <cell r="N106">
            <v>0</v>
          </cell>
        </row>
        <row r="107">
          <cell r="E107" t="str">
            <v>BUY</v>
          </cell>
          <cell r="G107">
            <v>4</v>
          </cell>
          <cell r="L107">
            <v>2.5</v>
          </cell>
          <cell r="M107">
            <v>4500</v>
          </cell>
          <cell r="N107">
            <v>-6750</v>
          </cell>
        </row>
        <row r="108">
          <cell r="E108" t="str">
            <v>BUY</v>
          </cell>
          <cell r="G108">
            <v>0.8</v>
          </cell>
          <cell r="L108">
            <v>1.3</v>
          </cell>
          <cell r="M108">
            <v>12000</v>
          </cell>
          <cell r="N108">
            <v>6000</v>
          </cell>
        </row>
        <row r="109">
          <cell r="E109" t="str">
            <v>BUY</v>
          </cell>
          <cell r="G109">
            <v>39</v>
          </cell>
          <cell r="L109">
            <v>59.5</v>
          </cell>
          <cell r="M109">
            <v>250</v>
          </cell>
          <cell r="N109">
            <v>5125</v>
          </cell>
        </row>
        <row r="110">
          <cell r="E110" t="str">
            <v>BUY</v>
          </cell>
          <cell r="G110">
            <v>17</v>
          </cell>
          <cell r="L110">
            <v>21</v>
          </cell>
          <cell r="M110">
            <v>1250</v>
          </cell>
          <cell r="N110">
            <v>5000</v>
          </cell>
        </row>
        <row r="111">
          <cell r="E111" t="str">
            <v>BUY</v>
          </cell>
          <cell r="G111">
            <v>17</v>
          </cell>
          <cell r="L111">
            <v>13</v>
          </cell>
          <cell r="M111">
            <v>4000</v>
          </cell>
          <cell r="N111">
            <v>-16000</v>
          </cell>
        </row>
        <row r="112">
          <cell r="E112" t="str">
            <v>BUY</v>
          </cell>
          <cell r="G112">
            <v>39</v>
          </cell>
          <cell r="L112">
            <v>47</v>
          </cell>
          <cell r="M112">
            <v>600</v>
          </cell>
          <cell r="N112">
            <v>4800</v>
          </cell>
        </row>
        <row r="113">
          <cell r="E113" t="str">
            <v>BUY</v>
          </cell>
          <cell r="G113">
            <v>10.5</v>
          </cell>
          <cell r="L113">
            <v>13</v>
          </cell>
          <cell r="M113">
            <v>2000</v>
          </cell>
          <cell r="N113">
            <v>5000</v>
          </cell>
        </row>
        <row r="118">
          <cell r="F118">
            <v>21</v>
          </cell>
          <cell r="H118">
            <v>21</v>
          </cell>
        </row>
        <row r="119">
          <cell r="F119">
            <v>17</v>
          </cell>
          <cell r="H119">
            <v>17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4</v>
          </cell>
        </row>
        <row r="124">
          <cell r="F124">
            <v>0</v>
          </cell>
        </row>
        <row r="140">
          <cell r="E140" t="str">
            <v>BUY</v>
          </cell>
          <cell r="G140">
            <v>4.2</v>
          </cell>
          <cell r="L140">
            <v>5.2</v>
          </cell>
          <cell r="M140">
            <v>6000</v>
          </cell>
          <cell r="N140">
            <v>6000</v>
          </cell>
        </row>
        <row r="141">
          <cell r="E141" t="str">
            <v>BUY</v>
          </cell>
          <cell r="G141">
            <v>2</v>
          </cell>
          <cell r="L141">
            <v>4.5</v>
          </cell>
          <cell r="M141">
            <v>2000</v>
          </cell>
          <cell r="N141">
            <v>5000</v>
          </cell>
        </row>
        <row r="142">
          <cell r="E142" t="str">
            <v>BUY</v>
          </cell>
          <cell r="G142">
            <v>6</v>
          </cell>
          <cell r="L142">
            <v>11</v>
          </cell>
          <cell r="M142">
            <v>1000</v>
          </cell>
          <cell r="N142">
            <v>5000</v>
          </cell>
        </row>
        <row r="143">
          <cell r="E143" t="str">
            <v>BUY</v>
          </cell>
          <cell r="G143">
            <v>3</v>
          </cell>
          <cell r="L143">
            <v>4.5</v>
          </cell>
          <cell r="M143">
            <v>4000</v>
          </cell>
          <cell r="N143">
            <v>6000</v>
          </cell>
        </row>
        <row r="144">
          <cell r="E144" t="str">
            <v>BUY</v>
          </cell>
          <cell r="G144">
            <v>17</v>
          </cell>
          <cell r="L144">
            <v>4</v>
          </cell>
          <cell r="M144">
            <v>500</v>
          </cell>
          <cell r="N144">
            <v>-6500</v>
          </cell>
        </row>
        <row r="145">
          <cell r="E145" t="str">
            <v>BUY</v>
          </cell>
          <cell r="G145">
            <v>4.5</v>
          </cell>
          <cell r="L145">
            <v>7</v>
          </cell>
          <cell r="M145">
            <v>2250</v>
          </cell>
          <cell r="N145">
            <v>5625</v>
          </cell>
        </row>
        <row r="146">
          <cell r="E146" t="str">
            <v>BUY</v>
          </cell>
          <cell r="G146">
            <v>18</v>
          </cell>
          <cell r="L146">
            <v>22</v>
          </cell>
          <cell r="M146">
            <v>1500</v>
          </cell>
          <cell r="N146">
            <v>6000</v>
          </cell>
        </row>
        <row r="147">
          <cell r="E147" t="str">
            <v>BUY</v>
          </cell>
          <cell r="G147">
            <v>2.9</v>
          </cell>
          <cell r="L147">
            <v>3.6</v>
          </cell>
          <cell r="M147">
            <v>8000</v>
          </cell>
          <cell r="N147">
            <v>5600.000000000002</v>
          </cell>
        </row>
        <row r="148">
          <cell r="E148" t="str">
            <v>BUY</v>
          </cell>
          <cell r="G148">
            <v>7</v>
          </cell>
          <cell r="L148">
            <v>11</v>
          </cell>
          <cell r="M148">
            <v>2500</v>
          </cell>
          <cell r="N148">
            <v>10000</v>
          </cell>
        </row>
        <row r="149">
          <cell r="E149" t="str">
            <v>BUY</v>
          </cell>
          <cell r="G149">
            <v>14</v>
          </cell>
          <cell r="L149">
            <v>19</v>
          </cell>
          <cell r="M149">
            <v>1061</v>
          </cell>
          <cell r="N149">
            <v>5305</v>
          </cell>
        </row>
        <row r="150">
          <cell r="E150" t="str">
            <v>BUY</v>
          </cell>
          <cell r="G150">
            <v>10</v>
          </cell>
          <cell r="L150">
            <v>12.5</v>
          </cell>
          <cell r="M150">
            <v>2000</v>
          </cell>
          <cell r="N150">
            <v>5000</v>
          </cell>
        </row>
        <row r="151">
          <cell r="E151" t="str">
            <v>BUY</v>
          </cell>
          <cell r="G151">
            <v>38</v>
          </cell>
          <cell r="L151">
            <v>62</v>
          </cell>
          <cell r="M151">
            <v>400</v>
          </cell>
          <cell r="N151">
            <v>9600</v>
          </cell>
        </row>
        <row r="152">
          <cell r="E152" t="str">
            <v>BUY</v>
          </cell>
          <cell r="G152">
            <v>34</v>
          </cell>
          <cell r="L152">
            <v>19</v>
          </cell>
          <cell r="M152">
            <v>500</v>
          </cell>
          <cell r="N152">
            <v>-7500</v>
          </cell>
        </row>
        <row r="153">
          <cell r="E153" t="str">
            <v>BUY</v>
          </cell>
          <cell r="G153">
            <v>31</v>
          </cell>
          <cell r="L153">
            <v>38</v>
          </cell>
          <cell r="M153">
            <v>750</v>
          </cell>
          <cell r="N153">
            <v>5250</v>
          </cell>
        </row>
        <row r="154">
          <cell r="E154" t="str">
            <v>BUY</v>
          </cell>
          <cell r="G154">
            <v>54</v>
          </cell>
          <cell r="L154">
            <v>69</v>
          </cell>
          <cell r="M154">
            <v>400</v>
          </cell>
          <cell r="N154">
            <v>6000</v>
          </cell>
        </row>
        <row r="155">
          <cell r="E155" t="str">
            <v>BUY</v>
          </cell>
          <cell r="G155">
            <v>170</v>
          </cell>
          <cell r="L155">
            <v>330</v>
          </cell>
          <cell r="M155">
            <v>75</v>
          </cell>
          <cell r="N155">
            <v>12000</v>
          </cell>
        </row>
        <row r="160">
          <cell r="F160">
            <v>16</v>
          </cell>
          <cell r="H160">
            <v>16</v>
          </cell>
        </row>
        <row r="161">
          <cell r="F161">
            <v>14</v>
          </cell>
          <cell r="H161">
            <v>14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2</v>
          </cell>
        </row>
        <row r="166">
          <cell r="F166">
            <v>0</v>
          </cell>
        </row>
        <row r="182">
          <cell r="E182" t="str">
            <v>BUY</v>
          </cell>
          <cell r="G182">
            <v>18.5</v>
          </cell>
          <cell r="L182">
            <v>23</v>
          </cell>
          <cell r="M182">
            <v>1200</v>
          </cell>
          <cell r="N182">
            <v>5400</v>
          </cell>
        </row>
        <row r="183">
          <cell r="E183" t="str">
            <v>BUY</v>
          </cell>
          <cell r="G183">
            <v>5.6</v>
          </cell>
          <cell r="L183">
            <v>7.2</v>
          </cell>
          <cell r="M183">
            <v>6000</v>
          </cell>
          <cell r="N183">
            <v>9600.000000000004</v>
          </cell>
        </row>
        <row r="184">
          <cell r="E184" t="str">
            <v>BUY</v>
          </cell>
          <cell r="G184">
            <v>21</v>
          </cell>
          <cell r="L184">
            <v>24</v>
          </cell>
          <cell r="M184">
            <v>1750</v>
          </cell>
          <cell r="N184">
            <v>5250</v>
          </cell>
        </row>
        <row r="185">
          <cell r="E185" t="str">
            <v>BUY</v>
          </cell>
          <cell r="G185">
            <v>15</v>
          </cell>
          <cell r="L185">
            <v>18</v>
          </cell>
          <cell r="M185">
            <v>1500</v>
          </cell>
          <cell r="N185">
            <v>4500</v>
          </cell>
        </row>
        <row r="186">
          <cell r="E186" t="str">
            <v>BUY</v>
          </cell>
          <cell r="G186">
            <v>4.7</v>
          </cell>
          <cell r="L186">
            <v>0.5</v>
          </cell>
          <cell r="M186">
            <v>3000</v>
          </cell>
          <cell r="N186">
            <v>-12600</v>
          </cell>
        </row>
        <row r="187">
          <cell r="E187" t="str">
            <v>BUY</v>
          </cell>
          <cell r="G187">
            <v>12</v>
          </cell>
          <cell r="L187">
            <v>12</v>
          </cell>
          <cell r="M187">
            <v>750</v>
          </cell>
          <cell r="N187">
            <v>0</v>
          </cell>
        </row>
        <row r="188">
          <cell r="E188" t="str">
            <v>BUY</v>
          </cell>
          <cell r="G188">
            <v>22</v>
          </cell>
          <cell r="L188">
            <v>32</v>
          </cell>
          <cell r="M188">
            <v>500</v>
          </cell>
          <cell r="N188">
            <v>5000</v>
          </cell>
        </row>
        <row r="189">
          <cell r="E189" t="str">
            <v>BUY</v>
          </cell>
          <cell r="G189">
            <v>5.7</v>
          </cell>
          <cell r="L189">
            <v>8</v>
          </cell>
          <cell r="M189">
            <v>3000</v>
          </cell>
          <cell r="N189">
            <v>6899.999999999999</v>
          </cell>
        </row>
        <row r="190">
          <cell r="E190" t="str">
            <v>BUY</v>
          </cell>
          <cell r="G190">
            <v>3</v>
          </cell>
          <cell r="L190">
            <v>1.5</v>
          </cell>
          <cell r="M190">
            <v>6500</v>
          </cell>
          <cell r="N190">
            <v>-9750</v>
          </cell>
        </row>
        <row r="191">
          <cell r="E191" t="str">
            <v>BUY</v>
          </cell>
          <cell r="G191">
            <v>25</v>
          </cell>
          <cell r="L191">
            <v>33</v>
          </cell>
          <cell r="M191">
            <v>500</v>
          </cell>
          <cell r="N191">
            <v>4000</v>
          </cell>
        </row>
        <row r="192">
          <cell r="E192" t="str">
            <v>BUY</v>
          </cell>
          <cell r="G192">
            <v>8.6</v>
          </cell>
          <cell r="L192">
            <v>11.8</v>
          </cell>
          <cell r="M192">
            <v>2400</v>
          </cell>
          <cell r="N192">
            <v>7680.000000000003</v>
          </cell>
        </row>
        <row r="193">
          <cell r="E193" t="str">
            <v>BUY</v>
          </cell>
          <cell r="G193">
            <v>22</v>
          </cell>
          <cell r="L193">
            <v>28</v>
          </cell>
          <cell r="M193">
            <v>1200</v>
          </cell>
          <cell r="N193">
            <v>7200</v>
          </cell>
        </row>
        <row r="194">
          <cell r="E194" t="str">
            <v>BUY</v>
          </cell>
          <cell r="G194">
            <v>9</v>
          </cell>
          <cell r="L194">
            <v>5.6</v>
          </cell>
          <cell r="M194">
            <v>2400</v>
          </cell>
          <cell r="N194">
            <v>-8160.000000000001</v>
          </cell>
        </row>
        <row r="195">
          <cell r="E195" t="str">
            <v>BUY</v>
          </cell>
          <cell r="G195">
            <v>13</v>
          </cell>
          <cell r="L195">
            <v>15.2</v>
          </cell>
          <cell r="M195">
            <v>1750</v>
          </cell>
          <cell r="N195">
            <v>3849.9999999999986</v>
          </cell>
        </row>
        <row r="196">
          <cell r="E196" t="str">
            <v>BUY</v>
          </cell>
          <cell r="G196">
            <v>12</v>
          </cell>
          <cell r="L196">
            <v>14.3</v>
          </cell>
          <cell r="M196">
            <v>1750</v>
          </cell>
          <cell r="N196">
            <v>4025.0000000000014</v>
          </cell>
        </row>
        <row r="197">
          <cell r="E197" t="str">
            <v>BUY</v>
          </cell>
          <cell r="G197">
            <v>19</v>
          </cell>
          <cell r="L197">
            <v>29.5</v>
          </cell>
          <cell r="M197">
            <v>1200</v>
          </cell>
          <cell r="N197">
            <v>12600</v>
          </cell>
        </row>
        <row r="198">
          <cell r="E198" t="str">
            <v>BUY</v>
          </cell>
          <cell r="G198">
            <v>4</v>
          </cell>
          <cell r="L198">
            <v>2</v>
          </cell>
          <cell r="M198">
            <v>4000</v>
          </cell>
          <cell r="N198">
            <v>-8000</v>
          </cell>
        </row>
        <row r="199">
          <cell r="E199" t="str">
            <v>BUY</v>
          </cell>
          <cell r="G199">
            <v>11</v>
          </cell>
          <cell r="L199">
            <v>12.8</v>
          </cell>
          <cell r="M199">
            <v>3000</v>
          </cell>
          <cell r="N199">
            <v>5400.000000000002</v>
          </cell>
        </row>
        <row r="200">
          <cell r="E200" t="str">
            <v>BUY</v>
          </cell>
          <cell r="G200">
            <v>12</v>
          </cell>
          <cell r="L200">
            <v>14</v>
          </cell>
          <cell r="M200">
            <v>2000</v>
          </cell>
          <cell r="N200">
            <v>4000</v>
          </cell>
        </row>
        <row r="201">
          <cell r="E201" t="str">
            <v>BUY</v>
          </cell>
          <cell r="G201">
            <v>26.5</v>
          </cell>
          <cell r="L201">
            <v>15</v>
          </cell>
          <cell r="M201">
            <v>700</v>
          </cell>
          <cell r="N201">
            <v>-8050</v>
          </cell>
        </row>
        <row r="202">
          <cell r="E202" t="str">
            <v>BUY</v>
          </cell>
          <cell r="G202">
            <v>11</v>
          </cell>
          <cell r="L202">
            <v>6</v>
          </cell>
          <cell r="M202">
            <v>1500</v>
          </cell>
          <cell r="N202">
            <v>-7500</v>
          </cell>
        </row>
        <row r="203">
          <cell r="E203" t="str">
            <v>BUY</v>
          </cell>
          <cell r="G203">
            <v>6.5</v>
          </cell>
          <cell r="L203">
            <v>4.3</v>
          </cell>
          <cell r="M203">
            <v>3500</v>
          </cell>
          <cell r="N203">
            <v>-7700.000000000001</v>
          </cell>
        </row>
        <row r="204">
          <cell r="E204" t="str">
            <v>BUY</v>
          </cell>
          <cell r="G204">
            <v>5</v>
          </cell>
          <cell r="L204">
            <v>5.5</v>
          </cell>
          <cell r="M204">
            <v>8000</v>
          </cell>
          <cell r="N204">
            <v>4000</v>
          </cell>
        </row>
        <row r="205">
          <cell r="E205" t="str">
            <v>BUY</v>
          </cell>
          <cell r="G205">
            <v>6.1</v>
          </cell>
          <cell r="L205">
            <v>7.1</v>
          </cell>
          <cell r="M205">
            <v>4000</v>
          </cell>
          <cell r="N205">
            <v>4000</v>
          </cell>
        </row>
        <row r="210">
          <cell r="F210">
            <v>23</v>
          </cell>
          <cell r="H210">
            <v>23</v>
          </cell>
        </row>
        <row r="211">
          <cell r="F211">
            <v>15</v>
          </cell>
          <cell r="H211">
            <v>15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6</v>
          </cell>
        </row>
        <row r="215">
          <cell r="F215">
            <v>0</v>
          </cell>
        </row>
        <row r="216">
          <cell r="F216">
            <v>0</v>
          </cell>
        </row>
        <row r="232">
          <cell r="E232" t="str">
            <v>BUY</v>
          </cell>
          <cell r="G232">
            <v>12</v>
          </cell>
          <cell r="L232">
            <v>6.75</v>
          </cell>
          <cell r="M232">
            <v>6000</v>
          </cell>
          <cell r="N232">
            <v>-31500</v>
          </cell>
        </row>
        <row r="233">
          <cell r="E233" t="str">
            <v>BUY</v>
          </cell>
          <cell r="G233">
            <v>6</v>
          </cell>
          <cell r="L233">
            <v>6.75</v>
          </cell>
          <cell r="M233">
            <v>6000</v>
          </cell>
          <cell r="N233">
            <v>4500</v>
          </cell>
        </row>
        <row r="234">
          <cell r="E234" t="str">
            <v>BUY</v>
          </cell>
          <cell r="G234">
            <v>13.5</v>
          </cell>
          <cell r="L234">
            <v>17</v>
          </cell>
          <cell r="M234">
            <v>1100</v>
          </cell>
          <cell r="N234">
            <v>3850</v>
          </cell>
        </row>
        <row r="235">
          <cell r="E235" t="str">
            <v>BUY</v>
          </cell>
          <cell r="G235">
            <v>24</v>
          </cell>
          <cell r="L235">
            <v>7</v>
          </cell>
          <cell r="M235">
            <v>500</v>
          </cell>
          <cell r="N235">
            <v>-8500</v>
          </cell>
        </row>
        <row r="236">
          <cell r="E236" t="str">
            <v>BUY</v>
          </cell>
          <cell r="G236">
            <v>11</v>
          </cell>
          <cell r="L236">
            <v>3</v>
          </cell>
          <cell r="M236">
            <v>1200</v>
          </cell>
          <cell r="N236">
            <v>-9600</v>
          </cell>
        </row>
        <row r="237">
          <cell r="E237" t="str">
            <v>BUY</v>
          </cell>
          <cell r="G237">
            <v>9</v>
          </cell>
          <cell r="L237">
            <v>14</v>
          </cell>
          <cell r="M237">
            <v>1100</v>
          </cell>
          <cell r="N237">
            <v>5500</v>
          </cell>
        </row>
        <row r="238">
          <cell r="E238" t="str">
            <v>BUY</v>
          </cell>
          <cell r="G238">
            <v>4</v>
          </cell>
          <cell r="L238">
            <v>5</v>
          </cell>
          <cell r="M238">
            <v>5500</v>
          </cell>
          <cell r="N238">
            <v>5500</v>
          </cell>
        </row>
        <row r="239">
          <cell r="E239" t="str">
            <v>BUY</v>
          </cell>
          <cell r="G239">
            <v>15</v>
          </cell>
          <cell r="L239">
            <v>18.4</v>
          </cell>
          <cell r="M239">
            <v>1200</v>
          </cell>
          <cell r="N239">
            <v>4079.999999999998</v>
          </cell>
        </row>
        <row r="240">
          <cell r="E240" t="str">
            <v>BUY</v>
          </cell>
          <cell r="G240">
            <v>4</v>
          </cell>
          <cell r="L240">
            <v>5</v>
          </cell>
          <cell r="M240">
            <v>5500</v>
          </cell>
          <cell r="N240">
            <v>5500</v>
          </cell>
        </row>
        <row r="241">
          <cell r="E241" t="str">
            <v>BUY</v>
          </cell>
          <cell r="G241">
            <v>23</v>
          </cell>
          <cell r="L241">
            <v>14</v>
          </cell>
          <cell r="M241">
            <v>1100</v>
          </cell>
          <cell r="N241">
            <v>-9900</v>
          </cell>
        </row>
        <row r="242">
          <cell r="E242" t="str">
            <v>BUY</v>
          </cell>
          <cell r="G242">
            <v>8</v>
          </cell>
          <cell r="L242">
            <v>10</v>
          </cell>
          <cell r="M242">
            <v>2400</v>
          </cell>
          <cell r="N242">
            <v>4800</v>
          </cell>
        </row>
        <row r="243">
          <cell r="E243" t="str">
            <v>BUY</v>
          </cell>
          <cell r="G243">
            <v>3</v>
          </cell>
          <cell r="L243">
            <v>3.8</v>
          </cell>
          <cell r="M243">
            <v>7500</v>
          </cell>
          <cell r="N243">
            <v>5999.999999999999</v>
          </cell>
        </row>
        <row r="248">
          <cell r="F248">
            <v>11</v>
          </cell>
          <cell r="H248">
            <v>11</v>
          </cell>
        </row>
        <row r="249">
          <cell r="F249">
            <v>8</v>
          </cell>
          <cell r="H249">
            <v>8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3</v>
          </cell>
        </row>
        <row r="253">
          <cell r="F253">
            <v>0</v>
          </cell>
        </row>
        <row r="254">
          <cell r="F254">
            <v>0</v>
          </cell>
        </row>
        <row r="271">
          <cell r="E271" t="str">
            <v>BUY</v>
          </cell>
          <cell r="G271">
            <v>14</v>
          </cell>
          <cell r="L271">
            <v>16</v>
          </cell>
          <cell r="M271">
            <v>2500</v>
          </cell>
          <cell r="N271">
            <v>5000</v>
          </cell>
        </row>
        <row r="272">
          <cell r="E272" t="str">
            <v>BUY</v>
          </cell>
          <cell r="G272">
            <v>50</v>
          </cell>
          <cell r="L272">
            <v>58</v>
          </cell>
          <cell r="M272">
            <v>750</v>
          </cell>
          <cell r="N272">
            <v>6000</v>
          </cell>
        </row>
        <row r="273">
          <cell r="E273" t="str">
            <v>BUY</v>
          </cell>
          <cell r="G273">
            <v>100</v>
          </cell>
          <cell r="L273">
            <v>120</v>
          </cell>
          <cell r="M273">
            <v>250</v>
          </cell>
          <cell r="N273">
            <v>5000</v>
          </cell>
        </row>
        <row r="274">
          <cell r="E274" t="str">
            <v>BUY</v>
          </cell>
          <cell r="G274">
            <v>3.5</v>
          </cell>
          <cell r="L274">
            <v>4.5</v>
          </cell>
          <cell r="M274">
            <v>5500</v>
          </cell>
          <cell r="N274">
            <v>5500</v>
          </cell>
        </row>
        <row r="275">
          <cell r="E275" t="str">
            <v>BUY</v>
          </cell>
          <cell r="G275">
            <v>19</v>
          </cell>
          <cell r="L275">
            <v>24</v>
          </cell>
          <cell r="M275">
            <v>1200</v>
          </cell>
          <cell r="N275">
            <v>6000</v>
          </cell>
        </row>
        <row r="276">
          <cell r="E276" t="str">
            <v>BUY</v>
          </cell>
          <cell r="G276">
            <v>4</v>
          </cell>
          <cell r="L276">
            <v>6</v>
          </cell>
          <cell r="M276">
            <v>2500</v>
          </cell>
          <cell r="N276">
            <v>5000</v>
          </cell>
        </row>
        <row r="277">
          <cell r="E277" t="str">
            <v>BUY</v>
          </cell>
          <cell r="G277">
            <v>5</v>
          </cell>
          <cell r="L277">
            <v>9</v>
          </cell>
          <cell r="M277">
            <v>1250</v>
          </cell>
          <cell r="N277">
            <v>5000</v>
          </cell>
        </row>
        <row r="278">
          <cell r="E278" t="str">
            <v>BUY</v>
          </cell>
          <cell r="G278">
            <v>1</v>
          </cell>
          <cell r="L278">
            <v>2.5</v>
          </cell>
          <cell r="M278">
            <v>11000</v>
          </cell>
          <cell r="N278">
            <v>16500</v>
          </cell>
        </row>
        <row r="279">
          <cell r="E279" t="str">
            <v>BUY</v>
          </cell>
          <cell r="G279">
            <v>2</v>
          </cell>
          <cell r="L279">
            <v>0.5</v>
          </cell>
          <cell r="M279">
            <v>6000</v>
          </cell>
          <cell r="N279">
            <v>-9000</v>
          </cell>
        </row>
        <row r="280">
          <cell r="E280" t="str">
            <v>BUY</v>
          </cell>
          <cell r="G280">
            <v>5.5</v>
          </cell>
          <cell r="L280">
            <v>1</v>
          </cell>
          <cell r="M280">
            <v>1500</v>
          </cell>
          <cell r="N280">
            <v>-6750</v>
          </cell>
        </row>
        <row r="281">
          <cell r="E281" t="str">
            <v>BUY</v>
          </cell>
          <cell r="G281">
            <v>11</v>
          </cell>
          <cell r="L281">
            <v>14</v>
          </cell>
          <cell r="M281">
            <v>1800</v>
          </cell>
          <cell r="N281">
            <v>5400</v>
          </cell>
        </row>
        <row r="282">
          <cell r="E282" t="str">
            <v>BUY</v>
          </cell>
          <cell r="G282">
            <v>14</v>
          </cell>
          <cell r="L282">
            <v>18</v>
          </cell>
          <cell r="M282">
            <v>1200</v>
          </cell>
          <cell r="N282">
            <v>4800</v>
          </cell>
        </row>
        <row r="283">
          <cell r="E283" t="str">
            <v>BUY</v>
          </cell>
          <cell r="G283">
            <v>10.5</v>
          </cell>
          <cell r="L283">
            <v>15</v>
          </cell>
          <cell r="M283">
            <v>1100</v>
          </cell>
          <cell r="N283">
            <v>4950</v>
          </cell>
        </row>
        <row r="284">
          <cell r="E284" t="str">
            <v>BUY</v>
          </cell>
          <cell r="G284">
            <v>8.5</v>
          </cell>
          <cell r="L284">
            <v>10</v>
          </cell>
          <cell r="M284">
            <v>2750</v>
          </cell>
          <cell r="N284">
            <v>4125</v>
          </cell>
        </row>
        <row r="285">
          <cell r="E285" t="str">
            <v>BUY</v>
          </cell>
          <cell r="G285">
            <v>9</v>
          </cell>
          <cell r="L285">
            <v>10.5</v>
          </cell>
          <cell r="M285">
            <v>3000</v>
          </cell>
          <cell r="N285">
            <v>4500</v>
          </cell>
        </row>
        <row r="286">
          <cell r="E286" t="str">
            <v>BUY</v>
          </cell>
          <cell r="G286">
            <v>23</v>
          </cell>
          <cell r="L286">
            <v>38</v>
          </cell>
          <cell r="M286">
            <v>1061</v>
          </cell>
          <cell r="N286">
            <v>15915</v>
          </cell>
        </row>
        <row r="287">
          <cell r="E287" t="str">
            <v>BUY</v>
          </cell>
          <cell r="G287">
            <v>28</v>
          </cell>
          <cell r="L287">
            <v>32</v>
          </cell>
          <cell r="M287">
            <v>1200</v>
          </cell>
          <cell r="N287">
            <v>4800</v>
          </cell>
        </row>
        <row r="292">
          <cell r="F292">
            <v>17</v>
          </cell>
          <cell r="H292">
            <v>17</v>
          </cell>
        </row>
        <row r="293">
          <cell r="F293">
            <v>15</v>
          </cell>
          <cell r="H293">
            <v>15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2</v>
          </cell>
        </row>
        <row r="298">
          <cell r="F298">
            <v>0</v>
          </cell>
        </row>
        <row r="314">
          <cell r="E314" t="str">
            <v>BUY</v>
          </cell>
          <cell r="G314">
            <v>27</v>
          </cell>
          <cell r="L314">
            <v>21</v>
          </cell>
          <cell r="M314">
            <v>700</v>
          </cell>
          <cell r="N314">
            <v>-4200</v>
          </cell>
        </row>
        <row r="315">
          <cell r="E315" t="str">
            <v>BUY</v>
          </cell>
          <cell r="G315">
            <v>5</v>
          </cell>
          <cell r="L315">
            <v>3</v>
          </cell>
          <cell r="M315">
            <v>6000</v>
          </cell>
          <cell r="N315">
            <v>-12000</v>
          </cell>
        </row>
        <row r="316">
          <cell r="E316" t="str">
            <v>BUY</v>
          </cell>
          <cell r="G316">
            <v>27</v>
          </cell>
          <cell r="L316">
            <v>19</v>
          </cell>
          <cell r="M316">
            <v>1061</v>
          </cell>
          <cell r="N316">
            <v>-8488</v>
          </cell>
        </row>
        <row r="317">
          <cell r="E317" t="str">
            <v>BUY</v>
          </cell>
          <cell r="G317">
            <v>115</v>
          </cell>
          <cell r="L317">
            <v>135</v>
          </cell>
          <cell r="M317">
            <v>250</v>
          </cell>
          <cell r="N317">
            <v>5000</v>
          </cell>
        </row>
        <row r="318">
          <cell r="E318" t="str">
            <v>BUY</v>
          </cell>
          <cell r="G318">
            <v>5</v>
          </cell>
          <cell r="L318">
            <v>5.8</v>
          </cell>
          <cell r="M318">
            <v>6000</v>
          </cell>
          <cell r="N318">
            <v>4799.999999999999</v>
          </cell>
        </row>
        <row r="319">
          <cell r="E319" t="str">
            <v>BUY</v>
          </cell>
          <cell r="G319">
            <v>28</v>
          </cell>
          <cell r="L319">
            <v>9</v>
          </cell>
          <cell r="M319">
            <v>500</v>
          </cell>
          <cell r="N319">
            <v>-9500</v>
          </cell>
        </row>
        <row r="320">
          <cell r="E320" t="str">
            <v>BUY</v>
          </cell>
          <cell r="G320">
            <v>22.5</v>
          </cell>
          <cell r="L320">
            <v>8</v>
          </cell>
          <cell r="M320">
            <v>600</v>
          </cell>
          <cell r="N320">
            <v>-8700</v>
          </cell>
        </row>
        <row r="321">
          <cell r="E321" t="str">
            <v>BUY</v>
          </cell>
          <cell r="G321">
            <v>54.5</v>
          </cell>
          <cell r="L321">
            <v>75</v>
          </cell>
          <cell r="M321">
            <v>500</v>
          </cell>
          <cell r="N321">
            <v>10250</v>
          </cell>
        </row>
        <row r="322">
          <cell r="E322" t="str">
            <v>BUY</v>
          </cell>
          <cell r="G322">
            <v>9.5</v>
          </cell>
          <cell r="L322">
            <v>12.95</v>
          </cell>
          <cell r="M322">
            <v>1200</v>
          </cell>
          <cell r="N322">
            <v>4139.999999999999</v>
          </cell>
        </row>
        <row r="323">
          <cell r="E323" t="str">
            <v>BUY</v>
          </cell>
          <cell r="G323">
            <v>15</v>
          </cell>
          <cell r="L323">
            <v>25.5</v>
          </cell>
          <cell r="M323">
            <v>1500</v>
          </cell>
          <cell r="N323">
            <v>15750</v>
          </cell>
        </row>
        <row r="324">
          <cell r="E324" t="str">
            <v>BUY</v>
          </cell>
          <cell r="G324">
            <v>20</v>
          </cell>
          <cell r="L324">
            <v>25</v>
          </cell>
          <cell r="M324">
            <v>1500</v>
          </cell>
          <cell r="N324">
            <v>7500</v>
          </cell>
        </row>
        <row r="325">
          <cell r="E325" t="str">
            <v>BUY</v>
          </cell>
          <cell r="G325">
            <v>30</v>
          </cell>
          <cell r="L325">
            <v>44</v>
          </cell>
          <cell r="M325">
            <v>700</v>
          </cell>
          <cell r="N325">
            <v>9800</v>
          </cell>
        </row>
        <row r="326">
          <cell r="E326" t="str">
            <v>BUY</v>
          </cell>
          <cell r="G326">
            <v>11</v>
          </cell>
          <cell r="L326">
            <v>12.5</v>
          </cell>
          <cell r="M326">
            <v>3500</v>
          </cell>
          <cell r="N326">
            <v>5250</v>
          </cell>
        </row>
        <row r="331">
          <cell r="F331">
            <v>13</v>
          </cell>
          <cell r="H331">
            <v>13</v>
          </cell>
        </row>
        <row r="332">
          <cell r="F332">
            <v>8</v>
          </cell>
          <cell r="H332">
            <v>8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5</v>
          </cell>
        </row>
        <row r="336">
          <cell r="F336">
            <v>0</v>
          </cell>
        </row>
        <row r="337">
          <cell r="F337">
            <v>0</v>
          </cell>
        </row>
        <row r="353">
          <cell r="E353" t="str">
            <v>BUY</v>
          </cell>
          <cell r="G353">
            <v>28</v>
          </cell>
          <cell r="L353">
            <v>32</v>
          </cell>
          <cell r="M353">
            <v>1200</v>
          </cell>
          <cell r="N353">
            <v>4800</v>
          </cell>
        </row>
        <row r="354">
          <cell r="E354" t="str">
            <v>BUY</v>
          </cell>
          <cell r="G354">
            <v>11</v>
          </cell>
          <cell r="L354">
            <v>14.6</v>
          </cell>
          <cell r="M354">
            <v>1500</v>
          </cell>
          <cell r="N354">
            <v>5399.999999999999</v>
          </cell>
        </row>
        <row r="355">
          <cell r="E355" t="str">
            <v>BUY</v>
          </cell>
          <cell r="G355">
            <v>10</v>
          </cell>
          <cell r="L355">
            <v>16</v>
          </cell>
          <cell r="M355">
            <v>1750</v>
          </cell>
          <cell r="N355">
            <v>10500</v>
          </cell>
        </row>
        <row r="356">
          <cell r="E356" t="str">
            <v>BUY</v>
          </cell>
          <cell r="G356">
            <v>13.5</v>
          </cell>
          <cell r="L356">
            <v>17.8</v>
          </cell>
          <cell r="M356">
            <v>1200</v>
          </cell>
          <cell r="N356">
            <v>5160.000000000001</v>
          </cell>
        </row>
        <row r="357">
          <cell r="E357" t="str">
            <v>BUY</v>
          </cell>
          <cell r="G357">
            <v>9</v>
          </cell>
          <cell r="L357">
            <v>11.5</v>
          </cell>
          <cell r="M357">
            <v>2000</v>
          </cell>
          <cell r="N357">
            <v>5000</v>
          </cell>
        </row>
        <row r="358">
          <cell r="E358" t="str">
            <v>BUY</v>
          </cell>
          <cell r="G358">
            <v>15</v>
          </cell>
          <cell r="L358">
            <v>20</v>
          </cell>
          <cell r="M358">
            <v>1061</v>
          </cell>
          <cell r="N358">
            <v>5305</v>
          </cell>
        </row>
        <row r="359">
          <cell r="E359" t="str">
            <v>BUY</v>
          </cell>
          <cell r="G359">
            <v>6</v>
          </cell>
          <cell r="L359">
            <v>2</v>
          </cell>
          <cell r="M359">
            <v>3000</v>
          </cell>
          <cell r="N359">
            <v>-12000</v>
          </cell>
        </row>
        <row r="360">
          <cell r="E360" t="str">
            <v>BUY</v>
          </cell>
          <cell r="G360">
            <v>7</v>
          </cell>
          <cell r="L360">
            <v>3.5</v>
          </cell>
          <cell r="M360">
            <v>2500</v>
          </cell>
          <cell r="N360">
            <v>-8750</v>
          </cell>
        </row>
        <row r="361">
          <cell r="E361" t="str">
            <v>BUY</v>
          </cell>
          <cell r="G361">
            <v>9.5</v>
          </cell>
          <cell r="L361">
            <v>16.5</v>
          </cell>
          <cell r="M361">
            <v>1500</v>
          </cell>
          <cell r="N361">
            <v>10500</v>
          </cell>
        </row>
        <row r="362">
          <cell r="E362" t="str">
            <v>BUY</v>
          </cell>
          <cell r="G362">
            <v>29</v>
          </cell>
          <cell r="L362">
            <v>5</v>
          </cell>
          <cell r="M362">
            <v>300</v>
          </cell>
          <cell r="N362">
            <v>-7200</v>
          </cell>
        </row>
        <row r="363">
          <cell r="E363" t="str">
            <v>BUY</v>
          </cell>
          <cell r="G363">
            <v>9.5</v>
          </cell>
          <cell r="L363">
            <v>4</v>
          </cell>
          <cell r="M363">
            <v>1750</v>
          </cell>
          <cell r="N363">
            <v>-9625</v>
          </cell>
        </row>
        <row r="368">
          <cell r="F368">
            <v>11</v>
          </cell>
          <cell r="H368">
            <v>11</v>
          </cell>
        </row>
        <row r="369">
          <cell r="F369">
            <v>7</v>
          </cell>
          <cell r="H369">
            <v>7</v>
          </cell>
        </row>
        <row r="370">
          <cell r="F370">
            <v>0</v>
          </cell>
        </row>
        <row r="371">
          <cell r="F371">
            <v>0</v>
          </cell>
        </row>
        <row r="372">
          <cell r="F372">
            <v>4</v>
          </cell>
        </row>
        <row r="373">
          <cell r="F373">
            <v>0</v>
          </cell>
        </row>
        <row r="374">
          <cell r="F3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U876"/>
  <sheetViews>
    <sheetView zoomScalePageLayoutView="0" workbookViewId="0" topLeftCell="A1">
      <selection activeCell="M27" sqref="M27"/>
    </sheetView>
  </sheetViews>
  <sheetFormatPr defaultColWidth="9.140625" defaultRowHeight="15" customHeight="1"/>
  <cols>
    <col min="1" max="1" width="14.57421875" style="1" customWidth="1"/>
    <col min="2" max="3" width="13.8515625" style="1" customWidth="1"/>
    <col min="4" max="4" width="10.8515625" style="1" customWidth="1"/>
    <col min="5" max="5" width="27.57421875" style="1" customWidth="1"/>
    <col min="6" max="6" width="12.28125" style="2" customWidth="1"/>
    <col min="7" max="7" width="12.421875" style="3" customWidth="1"/>
    <col min="8" max="8" width="14.140625" style="2" customWidth="1"/>
    <col min="9" max="9" width="12.140625" style="2" customWidth="1"/>
    <col min="10" max="10" width="12.00390625" style="2" customWidth="1"/>
    <col min="11" max="11" width="11.8515625" style="2" customWidth="1"/>
    <col min="12" max="12" width="8.140625" style="1" customWidth="1"/>
    <col min="13" max="13" width="17.57421875" style="1" customWidth="1"/>
    <col min="14" max="14" width="12.28125" style="1" customWidth="1"/>
    <col min="15" max="16384" width="9.140625" style="1" customWidth="1"/>
  </cols>
  <sheetData>
    <row r="1" ht="15" customHeight="1" thickBot="1"/>
    <row r="2" spans="1:14" ht="15" customHeight="1" thickBot="1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15" customHeight="1" thickBo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 ht="1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4" ht="15" customHeight="1">
      <c r="A5" s="196" t="s">
        <v>136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4" ht="15" customHeight="1">
      <c r="A6" s="196" t="s">
        <v>137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14" ht="15" customHeight="1" thickBot="1">
      <c r="A7" s="188" t="s">
        <v>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1:14" ht="15" customHeight="1">
      <c r="A8" s="189" t="s">
        <v>285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</row>
    <row r="9" spans="1:14" ht="15" customHeight="1">
      <c r="A9" s="189" t="s">
        <v>5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</row>
    <row r="10" spans="1:14" ht="15" customHeight="1">
      <c r="A10" s="190" t="s">
        <v>6</v>
      </c>
      <c r="B10" s="191" t="s">
        <v>7</v>
      </c>
      <c r="C10" s="185" t="s">
        <v>8</v>
      </c>
      <c r="D10" s="190" t="s">
        <v>9</v>
      </c>
      <c r="E10" s="185" t="s">
        <v>10</v>
      </c>
      <c r="F10" s="185" t="s">
        <v>11</v>
      </c>
      <c r="G10" s="185" t="s">
        <v>12</v>
      </c>
      <c r="H10" s="185" t="s">
        <v>13</v>
      </c>
      <c r="I10" s="185" t="s">
        <v>14</v>
      </c>
      <c r="J10" s="185" t="s">
        <v>15</v>
      </c>
      <c r="K10" s="187" t="s">
        <v>16</v>
      </c>
      <c r="L10" s="185" t="s">
        <v>17</v>
      </c>
      <c r="M10" s="185" t="s">
        <v>18</v>
      </c>
      <c r="N10" s="185" t="s">
        <v>19</v>
      </c>
    </row>
    <row r="11" spans="1:14" ht="15" customHeight="1">
      <c r="A11" s="190"/>
      <c r="B11" s="192"/>
      <c r="C11" s="185"/>
      <c r="D11" s="190"/>
      <c r="E11" s="191"/>
      <c r="F11" s="185"/>
      <c r="G11" s="185"/>
      <c r="H11" s="185"/>
      <c r="I11" s="185"/>
      <c r="J11" s="185"/>
      <c r="K11" s="187"/>
      <c r="L11" s="185"/>
      <c r="M11" s="185"/>
      <c r="N11" s="185"/>
    </row>
    <row r="12" spans="1:14" ht="15" customHeight="1">
      <c r="A12" s="57">
        <v>1</v>
      </c>
      <c r="B12" s="52">
        <v>43602</v>
      </c>
      <c r="C12" s="57" t="s">
        <v>139</v>
      </c>
      <c r="D12" s="57" t="s">
        <v>21</v>
      </c>
      <c r="E12" s="57" t="s">
        <v>299</v>
      </c>
      <c r="F12" s="58">
        <v>1335</v>
      </c>
      <c r="G12" s="58">
        <v>1295</v>
      </c>
      <c r="H12" s="58">
        <v>1360</v>
      </c>
      <c r="I12" s="58">
        <v>1385</v>
      </c>
      <c r="J12" s="58">
        <v>1410</v>
      </c>
      <c r="K12" s="58" t="s">
        <v>116</v>
      </c>
      <c r="L12" s="53">
        <f aca="true" t="shared" si="0" ref="L12:L20">100000/F12</f>
        <v>74.90636704119851</v>
      </c>
      <c r="M12" s="54">
        <v>0</v>
      </c>
      <c r="N12" s="55">
        <v>0</v>
      </c>
    </row>
    <row r="13" spans="1:14" ht="15" customHeight="1">
      <c r="A13" s="57">
        <v>2</v>
      </c>
      <c r="B13" s="52">
        <v>43601</v>
      </c>
      <c r="C13" s="57" t="s">
        <v>139</v>
      </c>
      <c r="D13" s="57" t="s">
        <v>21</v>
      </c>
      <c r="E13" s="57" t="s">
        <v>300</v>
      </c>
      <c r="F13" s="58">
        <v>107</v>
      </c>
      <c r="G13" s="58">
        <v>102</v>
      </c>
      <c r="H13" s="58">
        <v>109.5</v>
      </c>
      <c r="I13" s="58">
        <v>112</v>
      </c>
      <c r="J13" s="58">
        <v>114.5</v>
      </c>
      <c r="K13" s="58">
        <v>109.5</v>
      </c>
      <c r="L13" s="53">
        <f>100000/F13</f>
        <v>934.5794392523364</v>
      </c>
      <c r="M13" s="54">
        <f aca="true" t="shared" si="1" ref="M13:M20">IF(D13="BUY",(K13-F13)*(L13),(F13-K13)*(L13))</f>
        <v>2336.448598130841</v>
      </c>
      <c r="N13" s="55">
        <f aca="true" t="shared" si="2" ref="N13:N20">M13/(L13)/F13%</f>
        <v>2.336448598130841</v>
      </c>
    </row>
    <row r="14" spans="1:14" ht="15" customHeight="1">
      <c r="A14" s="57">
        <v>3</v>
      </c>
      <c r="B14" s="52">
        <v>43600</v>
      </c>
      <c r="C14" s="57" t="s">
        <v>139</v>
      </c>
      <c r="D14" s="57" t="s">
        <v>21</v>
      </c>
      <c r="E14" s="57" t="s">
        <v>172</v>
      </c>
      <c r="F14" s="58">
        <v>720</v>
      </c>
      <c r="G14" s="58">
        <v>696</v>
      </c>
      <c r="H14" s="58">
        <v>732</v>
      </c>
      <c r="I14" s="58">
        <v>744</v>
      </c>
      <c r="J14" s="58">
        <v>756</v>
      </c>
      <c r="K14" s="58">
        <v>696</v>
      </c>
      <c r="L14" s="53">
        <f>100000/F14</f>
        <v>138.88888888888889</v>
      </c>
      <c r="M14" s="54">
        <f t="shared" si="1"/>
        <v>-3333.333333333333</v>
      </c>
      <c r="N14" s="55">
        <f t="shared" si="2"/>
        <v>-3.333333333333333</v>
      </c>
    </row>
    <row r="15" spans="1:14" ht="15" customHeight="1">
      <c r="A15" s="57">
        <v>4</v>
      </c>
      <c r="B15" s="52">
        <v>43599</v>
      </c>
      <c r="C15" s="57" t="s">
        <v>139</v>
      </c>
      <c r="D15" s="57" t="s">
        <v>53</v>
      </c>
      <c r="E15" s="57" t="s">
        <v>301</v>
      </c>
      <c r="F15" s="58">
        <v>168</v>
      </c>
      <c r="G15" s="58">
        <v>175</v>
      </c>
      <c r="H15" s="58">
        <v>164</v>
      </c>
      <c r="I15" s="58">
        <v>160</v>
      </c>
      <c r="J15" s="58">
        <v>156</v>
      </c>
      <c r="K15" s="58">
        <v>164.2</v>
      </c>
      <c r="L15" s="53">
        <f>100000/F15</f>
        <v>595.2380952380952</v>
      </c>
      <c r="M15" s="54">
        <f t="shared" si="1"/>
        <v>2261.9047619047683</v>
      </c>
      <c r="N15" s="55">
        <f t="shared" si="2"/>
        <v>2.2619047619047685</v>
      </c>
    </row>
    <row r="16" spans="1:14" ht="15" customHeight="1">
      <c r="A16" s="57">
        <v>5</v>
      </c>
      <c r="B16" s="52">
        <v>43595</v>
      </c>
      <c r="C16" s="57" t="s">
        <v>139</v>
      </c>
      <c r="D16" s="57" t="s">
        <v>21</v>
      </c>
      <c r="E16" s="57" t="s">
        <v>302</v>
      </c>
      <c r="F16" s="58">
        <v>503</v>
      </c>
      <c r="G16" s="58">
        <v>486</v>
      </c>
      <c r="H16" s="58">
        <v>513</v>
      </c>
      <c r="I16" s="58">
        <v>523</v>
      </c>
      <c r="J16" s="58">
        <v>533</v>
      </c>
      <c r="K16" s="58">
        <v>486</v>
      </c>
      <c r="L16" s="53">
        <f t="shared" si="0"/>
        <v>198.80715705765408</v>
      </c>
      <c r="M16" s="54">
        <f t="shared" si="1"/>
        <v>-3379.7216699801193</v>
      </c>
      <c r="N16" s="55">
        <f t="shared" si="2"/>
        <v>-3.379721669980119</v>
      </c>
    </row>
    <row r="17" spans="1:14" ht="15" customHeight="1">
      <c r="A17" s="57">
        <v>6</v>
      </c>
      <c r="B17" s="52">
        <v>43594</v>
      </c>
      <c r="C17" s="57" t="s">
        <v>139</v>
      </c>
      <c r="D17" s="57" t="s">
        <v>21</v>
      </c>
      <c r="E17" s="57" t="s">
        <v>286</v>
      </c>
      <c r="F17" s="58">
        <v>153</v>
      </c>
      <c r="G17" s="58">
        <v>148</v>
      </c>
      <c r="H17" s="58">
        <v>156</v>
      </c>
      <c r="I17" s="58">
        <v>159</v>
      </c>
      <c r="J17" s="58">
        <v>162</v>
      </c>
      <c r="K17" s="58">
        <v>159</v>
      </c>
      <c r="L17" s="53">
        <f t="shared" si="0"/>
        <v>653.59477124183</v>
      </c>
      <c r="M17" s="54">
        <f t="shared" si="1"/>
        <v>3921.56862745098</v>
      </c>
      <c r="N17" s="55">
        <f t="shared" si="2"/>
        <v>3.9215686274509802</v>
      </c>
    </row>
    <row r="18" spans="1:14" ht="15" customHeight="1">
      <c r="A18" s="57">
        <v>7</v>
      </c>
      <c r="B18" s="52">
        <v>43588</v>
      </c>
      <c r="C18" s="57" t="s">
        <v>139</v>
      </c>
      <c r="D18" s="57" t="s">
        <v>21</v>
      </c>
      <c r="E18" s="57" t="s">
        <v>246</v>
      </c>
      <c r="F18" s="58">
        <v>1595</v>
      </c>
      <c r="G18" s="58">
        <v>1555</v>
      </c>
      <c r="H18" s="58">
        <v>1620</v>
      </c>
      <c r="I18" s="58">
        <v>1645</v>
      </c>
      <c r="J18" s="58">
        <v>1670</v>
      </c>
      <c r="K18" s="58">
        <v>1555</v>
      </c>
      <c r="L18" s="53">
        <f t="shared" si="0"/>
        <v>62.69592476489028</v>
      </c>
      <c r="M18" s="54">
        <f t="shared" si="1"/>
        <v>-2507.836990595611</v>
      </c>
      <c r="N18" s="55">
        <f t="shared" si="2"/>
        <v>-2.5078369905956115</v>
      </c>
    </row>
    <row r="19" spans="1:14" ht="15" customHeight="1">
      <c r="A19" s="57">
        <v>8</v>
      </c>
      <c r="B19" s="52">
        <v>43587</v>
      </c>
      <c r="C19" s="57" t="s">
        <v>139</v>
      </c>
      <c r="D19" s="57" t="s">
        <v>21</v>
      </c>
      <c r="E19" s="57" t="s">
        <v>149</v>
      </c>
      <c r="F19" s="58">
        <v>330</v>
      </c>
      <c r="G19" s="58">
        <v>314</v>
      </c>
      <c r="H19" s="58">
        <v>340</v>
      </c>
      <c r="I19" s="58">
        <v>350</v>
      </c>
      <c r="J19" s="58">
        <v>360</v>
      </c>
      <c r="K19" s="58">
        <v>314</v>
      </c>
      <c r="L19" s="53">
        <f t="shared" si="0"/>
        <v>303.030303030303</v>
      </c>
      <c r="M19" s="54">
        <f t="shared" si="1"/>
        <v>-4848.484848484848</v>
      </c>
      <c r="N19" s="55">
        <f t="shared" si="2"/>
        <v>-4.848484848484849</v>
      </c>
    </row>
    <row r="20" spans="1:14" ht="15" customHeight="1">
      <c r="A20" s="57">
        <v>9</v>
      </c>
      <c r="B20" s="52">
        <v>43581</v>
      </c>
      <c r="C20" s="57" t="s">
        <v>139</v>
      </c>
      <c r="D20" s="57" t="s">
        <v>21</v>
      </c>
      <c r="E20" s="57" t="s">
        <v>287</v>
      </c>
      <c r="F20" s="58">
        <v>634</v>
      </c>
      <c r="G20" s="58">
        <v>614</v>
      </c>
      <c r="H20" s="58">
        <v>646</v>
      </c>
      <c r="I20" s="58">
        <v>658</v>
      </c>
      <c r="J20" s="58">
        <v>670</v>
      </c>
      <c r="K20" s="58">
        <v>646</v>
      </c>
      <c r="L20" s="53">
        <f t="shared" si="0"/>
        <v>157.72870662460568</v>
      </c>
      <c r="M20" s="54">
        <f t="shared" si="1"/>
        <v>1892.744479495268</v>
      </c>
      <c r="N20" s="55">
        <f t="shared" si="2"/>
        <v>1.8927444794952681</v>
      </c>
    </row>
    <row r="21" spans="1:14" ht="15" customHeight="1">
      <c r="A21" s="9" t="s">
        <v>26</v>
      </c>
      <c r="B21" s="19"/>
      <c r="C21" s="11"/>
      <c r="D21" s="12"/>
      <c r="E21" s="13"/>
      <c r="F21" s="13"/>
      <c r="G21" s="14"/>
      <c r="H21" s="13"/>
      <c r="I21" s="13"/>
      <c r="J21" s="13"/>
      <c r="K21" s="16"/>
      <c r="L21" s="17"/>
      <c r="N21"/>
    </row>
    <row r="22" spans="1:14" ht="15" customHeight="1">
      <c r="A22" s="9" t="s">
        <v>26</v>
      </c>
      <c r="B22" s="19"/>
      <c r="C22" s="20"/>
      <c r="D22" s="21"/>
      <c r="E22" s="22"/>
      <c r="F22" s="22"/>
      <c r="G22" s="23"/>
      <c r="H22" s="22"/>
      <c r="I22" s="22"/>
      <c r="J22" s="22"/>
      <c r="K22" s="22"/>
      <c r="L22"/>
      <c r="M22"/>
      <c r="N22"/>
    </row>
    <row r="23" spans="1:14" ht="15" customHeight="1" thickBot="1">
      <c r="A23"/>
      <c r="B23"/>
      <c r="C23" s="22"/>
      <c r="D23" s="22"/>
      <c r="E23" s="22"/>
      <c r="F23" s="25"/>
      <c r="G23" s="26"/>
      <c r="H23" s="27" t="s">
        <v>27</v>
      </c>
      <c r="I23" s="27"/>
      <c r="J23"/>
      <c r="K23"/>
      <c r="L23"/>
      <c r="M23"/>
      <c r="N23"/>
    </row>
    <row r="24" spans="1:14" ht="15" customHeight="1">
      <c r="A24"/>
      <c r="B24"/>
      <c r="C24" s="186" t="s">
        <v>28</v>
      </c>
      <c r="D24" s="186"/>
      <c r="E24" s="29">
        <v>8</v>
      </c>
      <c r="F24" s="30">
        <f>F25+F26+F27+F28+F29+F30</f>
        <v>100</v>
      </c>
      <c r="G24" s="31">
        <v>8</v>
      </c>
      <c r="H24" s="32">
        <f>G25/G24%</f>
        <v>50</v>
      </c>
      <c r="I24" s="32"/>
      <c r="J24"/>
      <c r="K24"/>
      <c r="L24"/>
      <c r="M24"/>
      <c r="N24"/>
    </row>
    <row r="25" spans="1:14" ht="15" customHeight="1">
      <c r="A25"/>
      <c r="B25"/>
      <c r="C25" s="193" t="s">
        <v>29</v>
      </c>
      <c r="D25" s="193"/>
      <c r="E25" s="33">
        <v>4</v>
      </c>
      <c r="F25" s="34">
        <f>(E25/E24)*100</f>
        <v>50</v>
      </c>
      <c r="G25" s="31">
        <v>4</v>
      </c>
      <c r="H25" s="28"/>
      <c r="I25" s="28"/>
      <c r="J25"/>
      <c r="K25"/>
      <c r="L25"/>
      <c r="N25"/>
    </row>
    <row r="26" spans="1:14" ht="15" customHeight="1">
      <c r="A26"/>
      <c r="B26"/>
      <c r="C26" s="193" t="s">
        <v>31</v>
      </c>
      <c r="D26" s="193"/>
      <c r="E26" s="33">
        <v>0</v>
      </c>
      <c r="F26" s="34">
        <f>(E26/E24)*100</f>
        <v>0</v>
      </c>
      <c r="G26" s="36"/>
      <c r="H26" s="31"/>
      <c r="I26" s="31"/>
      <c r="J26"/>
      <c r="K26"/>
      <c r="L26"/>
      <c r="M26"/>
      <c r="N26"/>
    </row>
    <row r="27" spans="1:14" ht="15" customHeight="1">
      <c r="A27"/>
      <c r="B27"/>
      <c r="C27" s="193" t="s">
        <v>32</v>
      </c>
      <c r="D27" s="193"/>
      <c r="E27" s="33">
        <v>0</v>
      </c>
      <c r="F27" s="34">
        <f>(E27/E24)*100</f>
        <v>0</v>
      </c>
      <c r="G27" s="36"/>
      <c r="H27" s="31"/>
      <c r="I27" s="31"/>
      <c r="J27"/>
      <c r="K27"/>
      <c r="L27"/>
      <c r="M27"/>
      <c r="N27"/>
    </row>
    <row r="28" spans="1:14" ht="15" customHeight="1">
      <c r="A28"/>
      <c r="B28"/>
      <c r="C28" s="193" t="s">
        <v>33</v>
      </c>
      <c r="D28" s="193"/>
      <c r="E28" s="33">
        <v>4</v>
      </c>
      <c r="F28" s="34">
        <f>(E28/E24)*100</f>
        <v>50</v>
      </c>
      <c r="G28" s="36"/>
      <c r="H28" s="22" t="s">
        <v>34</v>
      </c>
      <c r="I28" s="22"/>
      <c r="J28"/>
      <c r="K28"/>
      <c r="L28"/>
      <c r="M28"/>
      <c r="N28"/>
    </row>
    <row r="29" spans="1:14" ht="15" customHeight="1">
      <c r="A29"/>
      <c r="B29"/>
      <c r="C29" s="193" t="s">
        <v>35</v>
      </c>
      <c r="D29" s="193"/>
      <c r="E29" s="33">
        <v>0</v>
      </c>
      <c r="F29" s="34">
        <f>(E29/E24)*100</f>
        <v>0</v>
      </c>
      <c r="G29" s="36"/>
      <c r="H29" s="22"/>
      <c r="I29" s="22"/>
      <c r="J29"/>
      <c r="K29"/>
      <c r="L29"/>
      <c r="M29"/>
      <c r="N29"/>
    </row>
    <row r="30" spans="1:15" ht="15" customHeight="1" thickBot="1">
      <c r="A30"/>
      <c r="B30"/>
      <c r="C30" s="194" t="s">
        <v>36</v>
      </c>
      <c r="D30" s="194"/>
      <c r="E30" s="38"/>
      <c r="F30" s="39">
        <f>(E30/E24)*100</f>
        <v>0</v>
      </c>
      <c r="G30" s="36"/>
      <c r="H30" s="22"/>
      <c r="I30"/>
      <c r="J30"/>
      <c r="K30"/>
      <c r="L30"/>
      <c r="M30"/>
      <c r="N30"/>
      <c r="O30"/>
    </row>
    <row r="31" spans="1:14" ht="15" customHeight="1">
      <c r="A31" s="41" t="s">
        <v>37</v>
      </c>
      <c r="B31" s="10"/>
      <c r="C31" s="11"/>
      <c r="D31" s="11"/>
      <c r="E31" s="13"/>
      <c r="F31" s="13"/>
      <c r="G31" s="42"/>
      <c r="H31" s="43"/>
      <c r="I31" s="22"/>
      <c r="J31"/>
      <c r="K31"/>
      <c r="L31"/>
      <c r="M31"/>
      <c r="N31"/>
    </row>
    <row r="32" spans="1:14" ht="15" customHeight="1">
      <c r="A32" s="12" t="s">
        <v>38</v>
      </c>
      <c r="B32" s="10"/>
      <c r="C32" s="44"/>
      <c r="D32" s="45"/>
      <c r="E32" s="46"/>
      <c r="F32" s="43"/>
      <c r="G32" s="42"/>
      <c r="H32" s="43"/>
      <c r="I32" s="43"/>
      <c r="J32" s="43"/>
      <c r="K32" s="13"/>
      <c r="L32"/>
      <c r="M32"/>
      <c r="N32"/>
    </row>
    <row r="33" spans="1:14" ht="15" customHeight="1">
      <c r="A33" s="12" t="s">
        <v>39</v>
      </c>
      <c r="B33" s="10"/>
      <c r="C33" s="11"/>
      <c r="D33" s="45"/>
      <c r="E33" s="46"/>
      <c r="F33" s="43"/>
      <c r="G33" s="42"/>
      <c r="H33" s="47"/>
      <c r="I33" s="47"/>
      <c r="J33" s="43"/>
      <c r="K33" s="13"/>
      <c r="L33"/>
      <c r="M33"/>
      <c r="N33"/>
    </row>
    <row r="34" spans="1:14" ht="15" customHeight="1">
      <c r="A34" s="12" t="s">
        <v>40</v>
      </c>
      <c r="B34" s="44"/>
      <c r="C34" s="11"/>
      <c r="D34" s="45"/>
      <c r="E34" s="46"/>
      <c r="F34" s="43"/>
      <c r="G34" s="48"/>
      <c r="H34" s="47"/>
      <c r="I34" s="47"/>
      <c r="J34" s="47"/>
      <c r="K34" s="13"/>
      <c r="L34" s="17"/>
      <c r="M34"/>
      <c r="N34"/>
    </row>
    <row r="35" spans="1:14" ht="15" customHeight="1" thickBot="1">
      <c r="A35" s="12" t="s">
        <v>41</v>
      </c>
      <c r="B35" s="35"/>
      <c r="C35" s="11"/>
      <c r="D35" s="49"/>
      <c r="E35" s="43"/>
      <c r="F35" s="43"/>
      <c r="G35" s="48"/>
      <c r="H35" s="47"/>
      <c r="I35" s="47"/>
      <c r="J35" s="47"/>
      <c r="K35" s="43"/>
      <c r="L35" s="17"/>
      <c r="M35"/>
      <c r="N35" s="17"/>
    </row>
    <row r="36" spans="1:14" ht="15" customHeight="1" thickBot="1">
      <c r="A36" s="195" t="s">
        <v>0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</row>
    <row r="37" spans="1:14" ht="15" customHeight="1" thickBot="1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</row>
    <row r="38" spans="1:14" ht="15" customHeigh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</row>
    <row r="39" spans="1:14" ht="15" customHeight="1">
      <c r="A39" s="196" t="s">
        <v>136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</row>
    <row r="40" spans="1:14" ht="15" customHeight="1">
      <c r="A40" s="196" t="s">
        <v>137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</row>
    <row r="41" spans="1:14" ht="15" customHeight="1" thickBot="1">
      <c r="A41" s="188" t="s">
        <v>3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</row>
    <row r="42" spans="1:14" ht="15" customHeight="1">
      <c r="A42" s="189" t="s">
        <v>271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</row>
    <row r="43" spans="1:14" ht="15" customHeight="1">
      <c r="A43" s="189" t="s">
        <v>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</row>
    <row r="44" spans="1:14" ht="15" customHeight="1">
      <c r="A44" s="190" t="s">
        <v>6</v>
      </c>
      <c r="B44" s="191" t="s">
        <v>7</v>
      </c>
      <c r="C44" s="185" t="s">
        <v>8</v>
      </c>
      <c r="D44" s="190" t="s">
        <v>9</v>
      </c>
      <c r="E44" s="185" t="s">
        <v>10</v>
      </c>
      <c r="F44" s="185" t="s">
        <v>11</v>
      </c>
      <c r="G44" s="185" t="s">
        <v>12</v>
      </c>
      <c r="H44" s="185" t="s">
        <v>13</v>
      </c>
      <c r="I44" s="185" t="s">
        <v>14</v>
      </c>
      <c r="J44" s="185" t="s">
        <v>15</v>
      </c>
      <c r="K44" s="187" t="s">
        <v>16</v>
      </c>
      <c r="L44" s="185" t="s">
        <v>17</v>
      </c>
      <c r="M44" s="185" t="s">
        <v>18</v>
      </c>
      <c r="N44" s="185" t="s">
        <v>19</v>
      </c>
    </row>
    <row r="45" spans="1:14" ht="15" customHeight="1">
      <c r="A45" s="190"/>
      <c r="B45" s="192"/>
      <c r="C45" s="185"/>
      <c r="D45" s="190"/>
      <c r="E45" s="191"/>
      <c r="F45" s="185"/>
      <c r="G45" s="185"/>
      <c r="H45" s="185"/>
      <c r="I45" s="185"/>
      <c r="J45" s="185"/>
      <c r="K45" s="187"/>
      <c r="L45" s="185"/>
      <c r="M45" s="185"/>
      <c r="N45" s="185"/>
    </row>
    <row r="46" spans="1:14" ht="15" customHeight="1">
      <c r="A46" s="57">
        <v>1</v>
      </c>
      <c r="B46" s="52">
        <v>43585</v>
      </c>
      <c r="C46" s="57" t="s">
        <v>139</v>
      </c>
      <c r="D46" s="57" t="s">
        <v>21</v>
      </c>
      <c r="E46" s="57" t="s">
        <v>246</v>
      </c>
      <c r="F46" s="58">
        <v>1512</v>
      </c>
      <c r="G46" s="58">
        <v>1479</v>
      </c>
      <c r="H46" s="58">
        <v>1532</v>
      </c>
      <c r="I46" s="58">
        <v>1552</v>
      </c>
      <c r="J46" s="58">
        <v>1572</v>
      </c>
      <c r="K46" s="58">
        <v>1532</v>
      </c>
      <c r="L46" s="53">
        <f aca="true" t="shared" si="3" ref="L46:L61">100000/F46</f>
        <v>66.13756613756614</v>
      </c>
      <c r="M46" s="54">
        <f aca="true" t="shared" si="4" ref="M46:M61">IF(D46="BUY",(K46-F46)*(L46),(F46-K46)*(L46))</f>
        <v>1322.7513227513227</v>
      </c>
      <c r="N46" s="55">
        <f aca="true" t="shared" si="5" ref="N46:N61">M46/(L46)/F46%</f>
        <v>1.3227513227513228</v>
      </c>
    </row>
    <row r="47" spans="1:14" ht="15" customHeight="1">
      <c r="A47" s="57">
        <v>2</v>
      </c>
      <c r="B47" s="52">
        <v>43581</v>
      </c>
      <c r="C47" s="57" t="s">
        <v>139</v>
      </c>
      <c r="D47" s="57" t="s">
        <v>21</v>
      </c>
      <c r="E47" s="57" t="s">
        <v>287</v>
      </c>
      <c r="F47" s="58">
        <v>634</v>
      </c>
      <c r="G47" s="58">
        <v>614</v>
      </c>
      <c r="H47" s="58">
        <v>646</v>
      </c>
      <c r="I47" s="58">
        <v>658</v>
      </c>
      <c r="J47" s="58">
        <v>670</v>
      </c>
      <c r="K47" s="58">
        <v>646</v>
      </c>
      <c r="L47" s="53">
        <f t="shared" si="3"/>
        <v>157.72870662460568</v>
      </c>
      <c r="M47" s="54">
        <f t="shared" si="4"/>
        <v>1892.744479495268</v>
      </c>
      <c r="N47" s="55">
        <f t="shared" si="5"/>
        <v>1.8927444794952681</v>
      </c>
    </row>
    <row r="48" spans="1:14" ht="15" customHeight="1">
      <c r="A48" s="57">
        <v>3</v>
      </c>
      <c r="B48" s="52">
        <v>43580</v>
      </c>
      <c r="C48" s="57" t="s">
        <v>139</v>
      </c>
      <c r="D48" s="57" t="s">
        <v>21</v>
      </c>
      <c r="E48" s="57" t="s">
        <v>189</v>
      </c>
      <c r="F48" s="58">
        <v>330</v>
      </c>
      <c r="G48" s="58">
        <v>319</v>
      </c>
      <c r="H48" s="58">
        <v>336</v>
      </c>
      <c r="I48" s="58">
        <v>342</v>
      </c>
      <c r="J48" s="58">
        <v>348</v>
      </c>
      <c r="K48" s="58">
        <v>335.7</v>
      </c>
      <c r="L48" s="53">
        <f t="shared" si="3"/>
        <v>303.030303030303</v>
      </c>
      <c r="M48" s="54">
        <f t="shared" si="4"/>
        <v>1727.2727272727236</v>
      </c>
      <c r="N48" s="55">
        <f t="shared" si="5"/>
        <v>1.727272727272724</v>
      </c>
    </row>
    <row r="49" spans="1:14" ht="15" customHeight="1">
      <c r="A49" s="57">
        <v>4</v>
      </c>
      <c r="B49" s="52">
        <v>43579</v>
      </c>
      <c r="C49" s="57" t="s">
        <v>139</v>
      </c>
      <c r="D49" s="57" t="s">
        <v>21</v>
      </c>
      <c r="E49" s="57" t="s">
        <v>201</v>
      </c>
      <c r="F49" s="58">
        <v>370</v>
      </c>
      <c r="G49" s="58">
        <v>359</v>
      </c>
      <c r="H49" s="58">
        <v>376</v>
      </c>
      <c r="I49" s="58">
        <v>382</v>
      </c>
      <c r="J49" s="58">
        <v>388</v>
      </c>
      <c r="K49" s="58">
        <v>376</v>
      </c>
      <c r="L49" s="53">
        <f t="shared" si="3"/>
        <v>270.27027027027026</v>
      </c>
      <c r="M49" s="54">
        <f t="shared" si="4"/>
        <v>1621.6216216216217</v>
      </c>
      <c r="N49" s="55">
        <f t="shared" si="5"/>
        <v>1.6216216216216215</v>
      </c>
    </row>
    <row r="50" spans="1:14" ht="15" customHeight="1">
      <c r="A50" s="57">
        <v>5</v>
      </c>
      <c r="B50" s="52">
        <v>43578</v>
      </c>
      <c r="C50" s="57" t="s">
        <v>139</v>
      </c>
      <c r="D50" s="57" t="s">
        <v>21</v>
      </c>
      <c r="E50" s="57" t="s">
        <v>128</v>
      </c>
      <c r="F50" s="58">
        <v>471</v>
      </c>
      <c r="G50" s="58">
        <v>457</v>
      </c>
      <c r="H50" s="58">
        <v>479</v>
      </c>
      <c r="I50" s="58">
        <v>487</v>
      </c>
      <c r="J50" s="58">
        <v>495</v>
      </c>
      <c r="K50" s="58">
        <v>457</v>
      </c>
      <c r="L50" s="53">
        <f t="shared" si="3"/>
        <v>212.31422505307856</v>
      </c>
      <c r="M50" s="54">
        <f t="shared" si="4"/>
        <v>-2972.3991507430997</v>
      </c>
      <c r="N50" s="55">
        <f t="shared" si="5"/>
        <v>-2.9723991507431</v>
      </c>
    </row>
    <row r="51" spans="1:14" ht="15" customHeight="1">
      <c r="A51" s="57">
        <v>6</v>
      </c>
      <c r="B51" s="52">
        <v>43577</v>
      </c>
      <c r="C51" s="57" t="s">
        <v>139</v>
      </c>
      <c r="D51" s="57" t="s">
        <v>21</v>
      </c>
      <c r="E51" s="57" t="s">
        <v>257</v>
      </c>
      <c r="F51" s="58">
        <v>375</v>
      </c>
      <c r="G51" s="58">
        <v>364</v>
      </c>
      <c r="H51" s="58">
        <v>381</v>
      </c>
      <c r="I51" s="58">
        <v>387</v>
      </c>
      <c r="J51" s="58">
        <v>393</v>
      </c>
      <c r="K51" s="58">
        <v>364</v>
      </c>
      <c r="L51" s="53">
        <f t="shared" si="3"/>
        <v>266.6666666666667</v>
      </c>
      <c r="M51" s="54">
        <f t="shared" si="4"/>
        <v>-2933.3333333333335</v>
      </c>
      <c r="N51" s="55">
        <f t="shared" si="5"/>
        <v>-2.933333333333333</v>
      </c>
    </row>
    <row r="52" spans="1:14" ht="15" customHeight="1">
      <c r="A52" s="57">
        <v>7</v>
      </c>
      <c r="B52" s="52">
        <v>43571</v>
      </c>
      <c r="C52" s="57" t="s">
        <v>139</v>
      </c>
      <c r="D52" s="57" t="s">
        <v>21</v>
      </c>
      <c r="E52" s="57" t="s">
        <v>288</v>
      </c>
      <c r="F52" s="58">
        <v>583</v>
      </c>
      <c r="G52" s="58">
        <v>566</v>
      </c>
      <c r="H52" s="58">
        <v>593</v>
      </c>
      <c r="I52" s="58">
        <v>603</v>
      </c>
      <c r="J52" s="58">
        <v>613</v>
      </c>
      <c r="K52" s="58">
        <v>566</v>
      </c>
      <c r="L52" s="53">
        <f t="shared" si="3"/>
        <v>171.52658662092625</v>
      </c>
      <c r="M52" s="54">
        <f t="shared" si="4"/>
        <v>-2915.951972555746</v>
      </c>
      <c r="N52" s="55">
        <f t="shared" si="5"/>
        <v>-2.915951972555746</v>
      </c>
    </row>
    <row r="53" spans="1:14" ht="15" customHeight="1">
      <c r="A53" s="57">
        <v>8</v>
      </c>
      <c r="B53" s="52">
        <v>43570</v>
      </c>
      <c r="C53" s="57" t="s">
        <v>139</v>
      </c>
      <c r="D53" s="57" t="s">
        <v>21</v>
      </c>
      <c r="E53" s="57" t="s">
        <v>289</v>
      </c>
      <c r="F53" s="58">
        <v>51</v>
      </c>
      <c r="G53" s="58">
        <v>48.5</v>
      </c>
      <c r="H53" s="58">
        <v>52.5</v>
      </c>
      <c r="I53" s="58">
        <v>54</v>
      </c>
      <c r="J53" s="58">
        <v>55.5</v>
      </c>
      <c r="K53" s="58">
        <v>52.5</v>
      </c>
      <c r="L53" s="53">
        <f t="shared" si="3"/>
        <v>1960.7843137254902</v>
      </c>
      <c r="M53" s="54">
        <f t="shared" si="4"/>
        <v>2941.176470588235</v>
      </c>
      <c r="N53" s="55">
        <f t="shared" si="5"/>
        <v>2.941176470588235</v>
      </c>
    </row>
    <row r="54" spans="1:14" ht="15" customHeight="1">
      <c r="A54" s="57">
        <v>9</v>
      </c>
      <c r="B54" s="52">
        <v>43567</v>
      </c>
      <c r="C54" s="57" t="s">
        <v>139</v>
      </c>
      <c r="D54" s="57" t="s">
        <v>21</v>
      </c>
      <c r="E54" s="57" t="s">
        <v>98</v>
      </c>
      <c r="F54" s="58">
        <v>100</v>
      </c>
      <c r="G54" s="58">
        <v>96.5</v>
      </c>
      <c r="H54" s="58">
        <v>102.5</v>
      </c>
      <c r="I54" s="58">
        <v>105</v>
      </c>
      <c r="J54" s="58">
        <v>107.5</v>
      </c>
      <c r="K54" s="58">
        <v>107.5</v>
      </c>
      <c r="L54" s="53">
        <f t="shared" si="3"/>
        <v>1000</v>
      </c>
      <c r="M54" s="54">
        <f t="shared" si="4"/>
        <v>7500</v>
      </c>
      <c r="N54" s="55">
        <f t="shared" si="5"/>
        <v>7.5</v>
      </c>
    </row>
    <row r="55" spans="1:14" ht="15" customHeight="1">
      <c r="A55" s="57">
        <v>10</v>
      </c>
      <c r="B55" s="52">
        <v>43566</v>
      </c>
      <c r="C55" s="57" t="s">
        <v>139</v>
      </c>
      <c r="D55" s="57" t="s">
        <v>21</v>
      </c>
      <c r="E55" s="57" t="s">
        <v>281</v>
      </c>
      <c r="F55" s="58">
        <v>103.5</v>
      </c>
      <c r="G55" s="58">
        <v>99.8</v>
      </c>
      <c r="H55" s="58">
        <v>105.5</v>
      </c>
      <c r="I55" s="58">
        <v>107.5</v>
      </c>
      <c r="J55" s="58">
        <v>109.5</v>
      </c>
      <c r="K55" s="58">
        <v>109.5</v>
      </c>
      <c r="L55" s="53">
        <f t="shared" si="3"/>
        <v>966.1835748792271</v>
      </c>
      <c r="M55" s="54">
        <f t="shared" si="4"/>
        <v>5797.101449275362</v>
      </c>
      <c r="N55" s="55">
        <f t="shared" si="5"/>
        <v>5.797101449275362</v>
      </c>
    </row>
    <row r="56" spans="1:14" ht="15" customHeight="1">
      <c r="A56" s="57">
        <v>11</v>
      </c>
      <c r="B56" s="52">
        <v>43565</v>
      </c>
      <c r="C56" s="57" t="s">
        <v>139</v>
      </c>
      <c r="D56" s="57" t="s">
        <v>21</v>
      </c>
      <c r="E56" s="57" t="s">
        <v>282</v>
      </c>
      <c r="F56" s="58">
        <v>109.5</v>
      </c>
      <c r="G56" s="58">
        <v>104.5</v>
      </c>
      <c r="H56" s="58">
        <v>112</v>
      </c>
      <c r="I56" s="58">
        <v>114.5</v>
      </c>
      <c r="J56" s="58">
        <v>117</v>
      </c>
      <c r="K56" s="58">
        <v>117</v>
      </c>
      <c r="L56" s="53">
        <f t="shared" si="3"/>
        <v>913.2420091324201</v>
      </c>
      <c r="M56" s="54">
        <f t="shared" si="4"/>
        <v>6849.315068493151</v>
      </c>
      <c r="N56" s="55">
        <f t="shared" si="5"/>
        <v>6.8493150684931505</v>
      </c>
    </row>
    <row r="57" spans="1:14" ht="15" customHeight="1">
      <c r="A57" s="57">
        <v>12</v>
      </c>
      <c r="B57" s="52">
        <v>43564</v>
      </c>
      <c r="C57" s="57" t="s">
        <v>139</v>
      </c>
      <c r="D57" s="57" t="s">
        <v>21</v>
      </c>
      <c r="E57" s="57" t="s">
        <v>128</v>
      </c>
      <c r="F57" s="58">
        <v>470</v>
      </c>
      <c r="G57" s="58">
        <v>456</v>
      </c>
      <c r="H57" s="58">
        <v>478</v>
      </c>
      <c r="I57" s="58">
        <v>486</v>
      </c>
      <c r="J57" s="58">
        <v>494</v>
      </c>
      <c r="K57" s="58">
        <v>478</v>
      </c>
      <c r="L57" s="53">
        <f t="shared" si="3"/>
        <v>212.7659574468085</v>
      </c>
      <c r="M57" s="54">
        <f t="shared" si="4"/>
        <v>1702.127659574468</v>
      </c>
      <c r="N57" s="55">
        <f t="shared" si="5"/>
        <v>1.702127659574468</v>
      </c>
    </row>
    <row r="58" spans="1:14" ht="15" customHeight="1">
      <c r="A58" s="57">
        <v>13</v>
      </c>
      <c r="B58" s="52">
        <v>43560</v>
      </c>
      <c r="C58" s="57" t="s">
        <v>139</v>
      </c>
      <c r="D58" s="57" t="s">
        <v>21</v>
      </c>
      <c r="E58" s="57" t="s">
        <v>272</v>
      </c>
      <c r="F58" s="58">
        <v>622</v>
      </c>
      <c r="G58" s="58">
        <v>605</v>
      </c>
      <c r="H58" s="58">
        <v>632</v>
      </c>
      <c r="I58" s="58">
        <v>642</v>
      </c>
      <c r="J58" s="58">
        <v>652</v>
      </c>
      <c r="K58" s="58">
        <v>605</v>
      </c>
      <c r="L58" s="53">
        <f t="shared" si="3"/>
        <v>160.77170418006432</v>
      </c>
      <c r="M58" s="54">
        <f t="shared" si="4"/>
        <v>-2733.1189710610934</v>
      </c>
      <c r="N58" s="55">
        <f t="shared" si="5"/>
        <v>-2.7331189710610935</v>
      </c>
    </row>
    <row r="59" spans="1:14" ht="15" customHeight="1">
      <c r="A59" s="57">
        <v>14</v>
      </c>
      <c r="B59" s="52">
        <v>43559</v>
      </c>
      <c r="C59" s="57" t="s">
        <v>139</v>
      </c>
      <c r="D59" s="57" t="s">
        <v>21</v>
      </c>
      <c r="E59" s="57" t="s">
        <v>208</v>
      </c>
      <c r="F59" s="58">
        <v>583</v>
      </c>
      <c r="G59" s="58">
        <v>566</v>
      </c>
      <c r="H59" s="58">
        <v>593</v>
      </c>
      <c r="I59" s="58">
        <v>603</v>
      </c>
      <c r="J59" s="58">
        <v>613</v>
      </c>
      <c r="K59" s="58">
        <v>603</v>
      </c>
      <c r="L59" s="53">
        <f t="shared" si="3"/>
        <v>171.52658662092625</v>
      </c>
      <c r="M59" s="54">
        <f t="shared" si="4"/>
        <v>3430.5317324185253</v>
      </c>
      <c r="N59" s="55">
        <f t="shared" si="5"/>
        <v>3.4305317324185247</v>
      </c>
    </row>
    <row r="60" spans="1:14" ht="15" customHeight="1">
      <c r="A60" s="57">
        <v>15</v>
      </c>
      <c r="B60" s="52">
        <v>43558</v>
      </c>
      <c r="C60" s="57" t="s">
        <v>139</v>
      </c>
      <c r="D60" s="57" t="s">
        <v>21</v>
      </c>
      <c r="E60" s="57" t="s">
        <v>151</v>
      </c>
      <c r="F60" s="58">
        <v>890</v>
      </c>
      <c r="G60" s="58">
        <v>862</v>
      </c>
      <c r="H60" s="58">
        <v>906</v>
      </c>
      <c r="I60" s="58">
        <v>920</v>
      </c>
      <c r="J60" s="58">
        <v>935</v>
      </c>
      <c r="K60" s="58">
        <v>906</v>
      </c>
      <c r="L60" s="53">
        <f t="shared" si="3"/>
        <v>112.35955056179775</v>
      </c>
      <c r="M60" s="54">
        <f t="shared" si="4"/>
        <v>1797.752808988764</v>
      </c>
      <c r="N60" s="55">
        <f t="shared" si="5"/>
        <v>1.797752808988764</v>
      </c>
    </row>
    <row r="61" spans="1:14" ht="15" customHeight="1">
      <c r="A61" s="57">
        <v>16</v>
      </c>
      <c r="B61" s="52">
        <v>43556</v>
      </c>
      <c r="C61" s="57" t="s">
        <v>139</v>
      </c>
      <c r="D61" s="57" t="s">
        <v>21</v>
      </c>
      <c r="E61" s="57" t="s">
        <v>135</v>
      </c>
      <c r="F61" s="58">
        <v>115</v>
      </c>
      <c r="G61" s="58">
        <v>111</v>
      </c>
      <c r="H61" s="58">
        <v>117</v>
      </c>
      <c r="I61" s="58">
        <v>119</v>
      </c>
      <c r="J61" s="58">
        <v>121</v>
      </c>
      <c r="K61" s="58">
        <v>111</v>
      </c>
      <c r="L61" s="53">
        <f t="shared" si="3"/>
        <v>869.5652173913044</v>
      </c>
      <c r="M61" s="54">
        <f t="shared" si="4"/>
        <v>-3478.2608695652175</v>
      </c>
      <c r="N61" s="55">
        <f t="shared" si="5"/>
        <v>-3.4782608695652177</v>
      </c>
    </row>
    <row r="62" spans="1:14" ht="15" customHeight="1">
      <c r="A62" s="9" t="s">
        <v>26</v>
      </c>
      <c r="B62" s="19"/>
      <c r="C62" s="11"/>
      <c r="D62" s="12"/>
      <c r="E62" s="13"/>
      <c r="F62" s="13"/>
      <c r="G62" s="14"/>
      <c r="H62" s="13"/>
      <c r="I62" s="13"/>
      <c r="J62" s="13"/>
      <c r="K62" s="16"/>
      <c r="L62" s="17"/>
      <c r="N62"/>
    </row>
    <row r="63" spans="1:14" ht="15" customHeight="1">
      <c r="A63" s="9" t="s">
        <v>26</v>
      </c>
      <c r="B63" s="19"/>
      <c r="C63" s="20"/>
      <c r="D63" s="21"/>
      <c r="E63" s="22"/>
      <c r="F63" s="22"/>
      <c r="G63" s="23"/>
      <c r="H63" s="22"/>
      <c r="I63" s="22"/>
      <c r="J63" s="22"/>
      <c r="K63" s="22"/>
      <c r="L63"/>
      <c r="M63"/>
      <c r="N63"/>
    </row>
    <row r="64" spans="1:14" ht="15" customHeight="1" thickBot="1">
      <c r="A64"/>
      <c r="B64"/>
      <c r="C64" s="22"/>
      <c r="D64" s="22"/>
      <c r="E64" s="22"/>
      <c r="F64" s="25"/>
      <c r="G64" s="26"/>
      <c r="H64" s="27" t="s">
        <v>27</v>
      </c>
      <c r="I64" s="27"/>
      <c r="J64"/>
      <c r="K64"/>
      <c r="L64"/>
      <c r="M64"/>
      <c r="N64"/>
    </row>
    <row r="65" spans="1:14" ht="15" customHeight="1">
      <c r="A65"/>
      <c r="B65"/>
      <c r="C65" s="186" t="s">
        <v>28</v>
      </c>
      <c r="D65" s="186"/>
      <c r="E65" s="29">
        <v>16</v>
      </c>
      <c r="F65" s="30">
        <f>F66+F67+F68+F69+F70+F71</f>
        <v>100</v>
      </c>
      <c r="G65" s="31">
        <v>16</v>
      </c>
      <c r="H65" s="32">
        <f>G66/G65%</f>
        <v>68.75</v>
      </c>
      <c r="I65" s="32"/>
      <c r="J65"/>
      <c r="K65"/>
      <c r="L65"/>
      <c r="M65"/>
      <c r="N65"/>
    </row>
    <row r="66" spans="1:14" ht="15" customHeight="1">
      <c r="A66"/>
      <c r="B66"/>
      <c r="C66" s="193" t="s">
        <v>29</v>
      </c>
      <c r="D66" s="193"/>
      <c r="E66" s="33">
        <v>11</v>
      </c>
      <c r="F66" s="34">
        <f>(E66/E65)*100</f>
        <v>68.75</v>
      </c>
      <c r="G66" s="31">
        <v>11</v>
      </c>
      <c r="H66" s="28"/>
      <c r="I66" s="28"/>
      <c r="J66"/>
      <c r="K66"/>
      <c r="L66"/>
      <c r="M66"/>
      <c r="N66"/>
    </row>
    <row r="67" spans="1:14" ht="15" customHeight="1">
      <c r="A67"/>
      <c r="B67"/>
      <c r="C67" s="193" t="s">
        <v>31</v>
      </c>
      <c r="D67" s="193"/>
      <c r="E67" s="33">
        <v>0</v>
      </c>
      <c r="F67" s="34">
        <f>(E67/E65)*100</f>
        <v>0</v>
      </c>
      <c r="G67" s="36"/>
      <c r="H67" s="31"/>
      <c r="I67" s="31"/>
      <c r="J67"/>
      <c r="K67"/>
      <c r="L67"/>
      <c r="M67"/>
      <c r="N67"/>
    </row>
    <row r="68" spans="1:14" ht="15" customHeight="1">
      <c r="A68"/>
      <c r="B68"/>
      <c r="C68" s="193" t="s">
        <v>32</v>
      </c>
      <c r="D68" s="193"/>
      <c r="E68" s="33">
        <v>0</v>
      </c>
      <c r="F68" s="34">
        <f>(E68/E65)*100</f>
        <v>0</v>
      </c>
      <c r="G68" s="36"/>
      <c r="H68" s="31"/>
      <c r="I68" s="31"/>
      <c r="J68"/>
      <c r="K68"/>
      <c r="L68"/>
      <c r="M68"/>
      <c r="N68"/>
    </row>
    <row r="69" spans="1:14" ht="15" customHeight="1">
      <c r="A69"/>
      <c r="B69"/>
      <c r="C69" s="193" t="s">
        <v>33</v>
      </c>
      <c r="D69" s="193"/>
      <c r="E69" s="33">
        <v>5</v>
      </c>
      <c r="F69" s="34">
        <f>(E69/E65)*100</f>
        <v>31.25</v>
      </c>
      <c r="G69" s="36"/>
      <c r="H69" s="22" t="s">
        <v>34</v>
      </c>
      <c r="I69" s="22"/>
      <c r="J69"/>
      <c r="K69"/>
      <c r="L69"/>
      <c r="M69"/>
      <c r="N69"/>
    </row>
    <row r="70" spans="1:14" ht="15" customHeight="1">
      <c r="A70"/>
      <c r="B70"/>
      <c r="C70" s="193" t="s">
        <v>35</v>
      </c>
      <c r="D70" s="193"/>
      <c r="E70" s="33">
        <v>0</v>
      </c>
      <c r="F70" s="34">
        <f>(E70/E65)*100</f>
        <v>0</v>
      </c>
      <c r="G70" s="36"/>
      <c r="H70" s="22"/>
      <c r="I70" s="22"/>
      <c r="J70"/>
      <c r="K70"/>
      <c r="L70"/>
      <c r="M70"/>
      <c r="N70"/>
    </row>
    <row r="71" spans="1:14" ht="15" customHeight="1" thickBot="1">
      <c r="A71"/>
      <c r="B71"/>
      <c r="C71" s="194" t="s">
        <v>36</v>
      </c>
      <c r="D71" s="194"/>
      <c r="E71" s="38"/>
      <c r="F71" s="39">
        <f>(E71/E65)*100</f>
        <v>0</v>
      </c>
      <c r="G71" s="36"/>
      <c r="H71" s="22"/>
      <c r="I71"/>
      <c r="J71"/>
      <c r="K71"/>
      <c r="L71"/>
      <c r="M71"/>
      <c r="N71"/>
    </row>
    <row r="72" spans="1:14" ht="15" customHeight="1">
      <c r="A72" s="41" t="s">
        <v>37</v>
      </c>
      <c r="B72" s="10"/>
      <c r="C72" s="11"/>
      <c r="D72" s="11"/>
      <c r="E72" s="13"/>
      <c r="F72" s="13"/>
      <c r="G72" s="42"/>
      <c r="H72" s="43"/>
      <c r="I72" s="22"/>
      <c r="J72"/>
      <c r="K72"/>
      <c r="L72"/>
      <c r="M72"/>
      <c r="N72"/>
    </row>
    <row r="73" spans="1:14" ht="15" customHeight="1">
      <c r="A73" s="12" t="s">
        <v>38</v>
      </c>
      <c r="B73" s="10"/>
      <c r="C73" s="44"/>
      <c r="D73" s="45"/>
      <c r="E73" s="46"/>
      <c r="F73" s="43"/>
      <c r="G73" s="42"/>
      <c r="H73" s="43"/>
      <c r="I73" s="43"/>
      <c r="J73" s="43"/>
      <c r="K73" s="13"/>
      <c r="L73"/>
      <c r="M73"/>
      <c r="N73"/>
    </row>
    <row r="74" spans="1:14" ht="15" customHeight="1">
      <c r="A74" s="12" t="s">
        <v>39</v>
      </c>
      <c r="B74" s="10"/>
      <c r="C74" s="11"/>
      <c r="D74" s="45"/>
      <c r="E74" s="46"/>
      <c r="F74" s="43"/>
      <c r="G74" s="42"/>
      <c r="H74" s="47"/>
      <c r="I74" s="47"/>
      <c r="J74" s="43"/>
      <c r="K74" s="13"/>
      <c r="L74"/>
      <c r="M74"/>
      <c r="N74"/>
    </row>
    <row r="75" spans="1:14" ht="15" customHeight="1">
      <c r="A75" s="12" t="s">
        <v>40</v>
      </c>
      <c r="B75" s="44"/>
      <c r="C75" s="11"/>
      <c r="D75" s="45"/>
      <c r="E75" s="46"/>
      <c r="F75" s="43"/>
      <c r="G75" s="48"/>
      <c r="H75" s="47"/>
      <c r="I75" s="47"/>
      <c r="J75" s="47"/>
      <c r="K75" s="13"/>
      <c r="L75" s="17"/>
      <c r="M75"/>
      <c r="N75"/>
    </row>
    <row r="76" spans="1:14" ht="15" customHeight="1" thickBot="1">
      <c r="A76" s="12" t="s">
        <v>41</v>
      </c>
      <c r="B76" s="35"/>
      <c r="C76" s="11"/>
      <c r="D76" s="49"/>
      <c r="E76" s="43"/>
      <c r="F76" s="43"/>
      <c r="G76" s="48"/>
      <c r="H76" s="47"/>
      <c r="I76" s="47"/>
      <c r="J76" s="47"/>
      <c r="K76" s="43"/>
      <c r="L76" s="17"/>
      <c r="M76"/>
      <c r="N76" s="17"/>
    </row>
    <row r="77" spans="1:14" ht="15" customHeight="1" thickBot="1">
      <c r="A77" s="195" t="s">
        <v>0</v>
      </c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</row>
    <row r="78" spans="1:14" ht="15" customHeight="1" thickBot="1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</row>
    <row r="79" spans="1:14" ht="15" customHeight="1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</row>
    <row r="80" spans="1:14" ht="15" customHeight="1">
      <c r="A80" s="196" t="s">
        <v>136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</row>
    <row r="81" spans="1:14" ht="15" customHeight="1">
      <c r="A81" s="196" t="s">
        <v>137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</row>
    <row r="82" spans="1:14" ht="15" customHeight="1" thickBot="1">
      <c r="A82" s="188" t="s">
        <v>3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</row>
    <row r="83" spans="1:14" ht="15" customHeight="1">
      <c r="A83" s="189" t="s">
        <v>251</v>
      </c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</row>
    <row r="84" spans="1:14" ht="15" customHeight="1">
      <c r="A84" s="189" t="s">
        <v>5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</row>
    <row r="85" spans="1:14" ht="15" customHeight="1">
      <c r="A85" s="190" t="s">
        <v>6</v>
      </c>
      <c r="B85" s="191" t="s">
        <v>7</v>
      </c>
      <c r="C85" s="185" t="s">
        <v>8</v>
      </c>
      <c r="D85" s="190" t="s">
        <v>9</v>
      </c>
      <c r="E85" s="185" t="s">
        <v>10</v>
      </c>
      <c r="F85" s="185" t="s">
        <v>11</v>
      </c>
      <c r="G85" s="185" t="s">
        <v>12</v>
      </c>
      <c r="H85" s="185" t="s">
        <v>13</v>
      </c>
      <c r="I85" s="185" t="s">
        <v>14</v>
      </c>
      <c r="J85" s="185" t="s">
        <v>15</v>
      </c>
      <c r="K85" s="187" t="s">
        <v>16</v>
      </c>
      <c r="L85" s="185" t="s">
        <v>17</v>
      </c>
      <c r="M85" s="185" t="s">
        <v>18</v>
      </c>
      <c r="N85" s="185" t="s">
        <v>19</v>
      </c>
    </row>
    <row r="86" spans="1:14" ht="15" customHeight="1">
      <c r="A86" s="190"/>
      <c r="B86" s="192"/>
      <c r="C86" s="185"/>
      <c r="D86" s="190"/>
      <c r="E86" s="191"/>
      <c r="F86" s="185"/>
      <c r="G86" s="185"/>
      <c r="H86" s="185"/>
      <c r="I86" s="185"/>
      <c r="J86" s="185"/>
      <c r="K86" s="187"/>
      <c r="L86" s="185"/>
      <c r="M86" s="185"/>
      <c r="N86" s="185"/>
    </row>
    <row r="87" spans="1:14" ht="15" customHeight="1">
      <c r="A87" s="57">
        <v>1</v>
      </c>
      <c r="B87" s="52">
        <v>43553</v>
      </c>
      <c r="C87" s="57" t="s">
        <v>139</v>
      </c>
      <c r="D87" s="57" t="s">
        <v>21</v>
      </c>
      <c r="E87" s="57" t="s">
        <v>273</v>
      </c>
      <c r="F87" s="58">
        <v>379</v>
      </c>
      <c r="G87" s="58">
        <v>369</v>
      </c>
      <c r="H87" s="58">
        <v>385</v>
      </c>
      <c r="I87" s="58">
        <v>391</v>
      </c>
      <c r="J87" s="58">
        <v>397</v>
      </c>
      <c r="K87" s="58">
        <v>384.2</v>
      </c>
      <c r="L87" s="53">
        <v>299</v>
      </c>
      <c r="M87" s="54">
        <f aca="true" t="shared" si="6" ref="M87:M100">IF(D87="BUY",(K87-F87)*(L87),(F87-K87)*(L87))</f>
        <v>1554.7999999999965</v>
      </c>
      <c r="N87" s="55">
        <f aca="true" t="shared" si="7" ref="N87:N104">M87/(L87)/F87%</f>
        <v>1.3720316622691262</v>
      </c>
    </row>
    <row r="88" spans="1:14" ht="15" customHeight="1">
      <c r="A88" s="57">
        <v>2</v>
      </c>
      <c r="B88" s="52">
        <v>43552</v>
      </c>
      <c r="C88" s="57" t="s">
        <v>139</v>
      </c>
      <c r="D88" s="57" t="s">
        <v>21</v>
      </c>
      <c r="E88" s="57" t="s">
        <v>133</v>
      </c>
      <c r="F88" s="58">
        <v>294</v>
      </c>
      <c r="G88" s="58">
        <v>284</v>
      </c>
      <c r="H88" s="58">
        <v>299</v>
      </c>
      <c r="I88" s="58">
        <v>304</v>
      </c>
      <c r="J88" s="58">
        <v>399</v>
      </c>
      <c r="K88" s="58">
        <v>304</v>
      </c>
      <c r="L88" s="53">
        <v>299</v>
      </c>
      <c r="M88" s="54">
        <f>IF(D88="BUY",(K88-F88)*(L88),(F88-K88)*(L88))</f>
        <v>2990</v>
      </c>
      <c r="N88" s="55">
        <f>M88/(L88)/F88%</f>
        <v>3.4013605442176873</v>
      </c>
    </row>
    <row r="89" spans="1:14" ht="15" customHeight="1">
      <c r="A89" s="57">
        <v>3</v>
      </c>
      <c r="B89" s="52">
        <v>43551</v>
      </c>
      <c r="C89" s="57" t="s">
        <v>139</v>
      </c>
      <c r="D89" s="57" t="s">
        <v>21</v>
      </c>
      <c r="E89" s="57" t="s">
        <v>233</v>
      </c>
      <c r="F89" s="58">
        <v>156</v>
      </c>
      <c r="G89" s="58">
        <v>151</v>
      </c>
      <c r="H89" s="58">
        <v>159</v>
      </c>
      <c r="I89" s="58">
        <v>162</v>
      </c>
      <c r="J89" s="58">
        <v>165</v>
      </c>
      <c r="K89" s="58">
        <v>158.5</v>
      </c>
      <c r="L89" s="53">
        <f>100000/F89</f>
        <v>641.025641025641</v>
      </c>
      <c r="M89" s="54">
        <f t="shared" si="6"/>
        <v>1602.5641025641025</v>
      </c>
      <c r="N89" s="55">
        <f t="shared" si="7"/>
        <v>1.6025641025641024</v>
      </c>
    </row>
    <row r="90" spans="1:14" ht="15" customHeight="1">
      <c r="A90" s="57">
        <v>4</v>
      </c>
      <c r="B90" s="52">
        <v>43550</v>
      </c>
      <c r="C90" s="57" t="s">
        <v>139</v>
      </c>
      <c r="D90" s="57" t="s">
        <v>21</v>
      </c>
      <c r="E90" s="57" t="s">
        <v>274</v>
      </c>
      <c r="F90" s="58">
        <v>1890</v>
      </c>
      <c r="G90" s="58">
        <v>1849</v>
      </c>
      <c r="H90" s="58">
        <v>1920</v>
      </c>
      <c r="I90" s="58">
        <v>1950</v>
      </c>
      <c r="J90" s="58">
        <v>1980</v>
      </c>
      <c r="K90" s="58">
        <v>1920</v>
      </c>
      <c r="L90" s="53">
        <f>100000/F90</f>
        <v>52.91005291005291</v>
      </c>
      <c r="M90" s="54">
        <f t="shared" si="6"/>
        <v>1587.3015873015875</v>
      </c>
      <c r="N90" s="55">
        <f t="shared" si="7"/>
        <v>1.5873015873015877</v>
      </c>
    </row>
    <row r="91" spans="1:14" ht="15" customHeight="1">
      <c r="A91" s="57">
        <v>5</v>
      </c>
      <c r="B91" s="52">
        <v>43549</v>
      </c>
      <c r="C91" s="57" t="s">
        <v>139</v>
      </c>
      <c r="D91" s="57" t="s">
        <v>21</v>
      </c>
      <c r="E91" s="57" t="s">
        <v>275</v>
      </c>
      <c r="F91" s="58">
        <v>667</v>
      </c>
      <c r="G91" s="58">
        <v>648</v>
      </c>
      <c r="H91" s="58">
        <v>677</v>
      </c>
      <c r="I91" s="58">
        <v>687</v>
      </c>
      <c r="J91" s="58">
        <v>697</v>
      </c>
      <c r="K91" s="58">
        <v>677</v>
      </c>
      <c r="L91" s="53">
        <f>100000/F91</f>
        <v>149.92503748125938</v>
      </c>
      <c r="M91" s="54">
        <f t="shared" si="6"/>
        <v>1499.2503748125937</v>
      </c>
      <c r="N91" s="55">
        <f t="shared" si="7"/>
        <v>1.4992503748125938</v>
      </c>
    </row>
    <row r="92" spans="1:14" ht="15" customHeight="1">
      <c r="A92" s="57">
        <v>6</v>
      </c>
      <c r="B92" s="52">
        <v>43546</v>
      </c>
      <c r="C92" s="57" t="s">
        <v>139</v>
      </c>
      <c r="D92" s="57" t="s">
        <v>21</v>
      </c>
      <c r="E92" s="57" t="s">
        <v>246</v>
      </c>
      <c r="F92" s="58">
        <v>1454</v>
      </c>
      <c r="G92" s="58">
        <v>1420</v>
      </c>
      <c r="H92" s="58">
        <v>1475</v>
      </c>
      <c r="I92" s="58">
        <v>1495</v>
      </c>
      <c r="J92" s="58">
        <v>1515</v>
      </c>
      <c r="K92" s="58">
        <v>1420</v>
      </c>
      <c r="L92" s="53">
        <f>100000/F92</f>
        <v>68.7757909215956</v>
      </c>
      <c r="M92" s="54">
        <f t="shared" si="6"/>
        <v>-2338.3768913342506</v>
      </c>
      <c r="N92" s="55">
        <f t="shared" si="7"/>
        <v>-2.3383768913342506</v>
      </c>
    </row>
    <row r="93" spans="1:14" ht="15" customHeight="1">
      <c r="A93" s="57">
        <v>7</v>
      </c>
      <c r="B93" s="52">
        <v>43544</v>
      </c>
      <c r="C93" s="57" t="s">
        <v>139</v>
      </c>
      <c r="D93" s="57" t="s">
        <v>21</v>
      </c>
      <c r="E93" s="57" t="s">
        <v>232</v>
      </c>
      <c r="F93" s="58">
        <v>465</v>
      </c>
      <c r="G93" s="58">
        <v>448</v>
      </c>
      <c r="H93" s="58">
        <v>473</v>
      </c>
      <c r="I93" s="58">
        <v>480</v>
      </c>
      <c r="J93" s="58">
        <v>487</v>
      </c>
      <c r="K93" s="58">
        <v>473</v>
      </c>
      <c r="L93" s="53">
        <f>100000/F93</f>
        <v>215.05376344086022</v>
      </c>
      <c r="M93" s="54">
        <f t="shared" si="6"/>
        <v>1720.4301075268818</v>
      </c>
      <c r="N93" s="55">
        <f t="shared" si="7"/>
        <v>1.7204301075268815</v>
      </c>
    </row>
    <row r="94" spans="1:14" ht="15" customHeight="1">
      <c r="A94" s="57">
        <v>8</v>
      </c>
      <c r="B94" s="52">
        <v>43542</v>
      </c>
      <c r="C94" s="57" t="s">
        <v>139</v>
      </c>
      <c r="D94" s="57" t="s">
        <v>21</v>
      </c>
      <c r="E94" s="57" t="s">
        <v>252</v>
      </c>
      <c r="F94" s="58">
        <v>90</v>
      </c>
      <c r="G94" s="58">
        <v>85</v>
      </c>
      <c r="H94" s="58">
        <v>92.5</v>
      </c>
      <c r="I94" s="58">
        <v>95</v>
      </c>
      <c r="J94" s="58">
        <v>97.5</v>
      </c>
      <c r="K94" s="58">
        <v>92.3</v>
      </c>
      <c r="L94" s="53">
        <f aca="true" t="shared" si="8" ref="L94:L99">100000/F94</f>
        <v>1111.111111111111</v>
      </c>
      <c r="M94" s="54">
        <f t="shared" si="6"/>
        <v>2555.5555555555525</v>
      </c>
      <c r="N94" s="55">
        <f t="shared" si="7"/>
        <v>2.5555555555555522</v>
      </c>
    </row>
    <row r="95" spans="1:14" ht="15" customHeight="1">
      <c r="A95" s="57">
        <v>9</v>
      </c>
      <c r="B95" s="52">
        <v>43539</v>
      </c>
      <c r="C95" s="57" t="s">
        <v>139</v>
      </c>
      <c r="D95" s="57" t="s">
        <v>21</v>
      </c>
      <c r="E95" s="57" t="s">
        <v>122</v>
      </c>
      <c r="F95" s="58">
        <v>984</v>
      </c>
      <c r="G95" s="58">
        <v>960</v>
      </c>
      <c r="H95" s="58">
        <v>1000</v>
      </c>
      <c r="I95" s="58">
        <v>1016</v>
      </c>
      <c r="J95" s="58">
        <v>1032</v>
      </c>
      <c r="K95" s="58">
        <v>1000</v>
      </c>
      <c r="L95" s="53">
        <f t="shared" si="8"/>
        <v>101.6260162601626</v>
      </c>
      <c r="M95" s="54">
        <f t="shared" si="6"/>
        <v>1626.0162601626016</v>
      </c>
      <c r="N95" s="55">
        <f t="shared" si="7"/>
        <v>1.6260162601626016</v>
      </c>
    </row>
    <row r="96" spans="1:14" ht="15" customHeight="1">
      <c r="A96" s="57">
        <v>10</v>
      </c>
      <c r="B96" s="52">
        <v>43538</v>
      </c>
      <c r="C96" s="57" t="s">
        <v>139</v>
      </c>
      <c r="D96" s="57" t="s">
        <v>21</v>
      </c>
      <c r="E96" s="57" t="s">
        <v>252</v>
      </c>
      <c r="F96" s="58">
        <v>86</v>
      </c>
      <c r="G96" s="58">
        <v>82.5</v>
      </c>
      <c r="H96" s="58">
        <v>88</v>
      </c>
      <c r="I96" s="58">
        <v>90</v>
      </c>
      <c r="J96" s="58">
        <v>92</v>
      </c>
      <c r="K96" s="58">
        <v>90</v>
      </c>
      <c r="L96" s="53">
        <f t="shared" si="8"/>
        <v>1162.7906976744187</v>
      </c>
      <c r="M96" s="54">
        <f t="shared" si="6"/>
        <v>4651.162790697675</v>
      </c>
      <c r="N96" s="55">
        <f t="shared" si="7"/>
        <v>4.651162790697675</v>
      </c>
    </row>
    <row r="97" spans="1:14" ht="15" customHeight="1">
      <c r="A97" s="57">
        <v>11</v>
      </c>
      <c r="B97" s="52">
        <v>43537</v>
      </c>
      <c r="C97" s="57" t="s">
        <v>139</v>
      </c>
      <c r="D97" s="57" t="s">
        <v>21</v>
      </c>
      <c r="E97" s="57" t="s">
        <v>142</v>
      </c>
      <c r="F97" s="58">
        <v>1081</v>
      </c>
      <c r="G97" s="58">
        <v>1050</v>
      </c>
      <c r="H97" s="58">
        <v>1100</v>
      </c>
      <c r="I97" s="58">
        <v>1120</v>
      </c>
      <c r="J97" s="58">
        <v>1140</v>
      </c>
      <c r="K97" s="58">
        <v>1100</v>
      </c>
      <c r="L97" s="53">
        <f t="shared" si="8"/>
        <v>92.50693802035153</v>
      </c>
      <c r="M97" s="54">
        <f t="shared" si="6"/>
        <v>1757.631822386679</v>
      </c>
      <c r="N97" s="55">
        <f t="shared" si="7"/>
        <v>1.757631822386679</v>
      </c>
    </row>
    <row r="98" spans="1:14" ht="15" customHeight="1">
      <c r="A98" s="57">
        <v>12</v>
      </c>
      <c r="B98" s="52">
        <v>43536</v>
      </c>
      <c r="C98" s="57" t="s">
        <v>139</v>
      </c>
      <c r="D98" s="57" t="s">
        <v>21</v>
      </c>
      <c r="E98" s="57" t="s">
        <v>197</v>
      </c>
      <c r="F98" s="58">
        <v>362</v>
      </c>
      <c r="G98" s="58">
        <v>350</v>
      </c>
      <c r="H98" s="58">
        <v>368</v>
      </c>
      <c r="I98" s="58">
        <v>374</v>
      </c>
      <c r="J98" s="58">
        <v>380</v>
      </c>
      <c r="K98" s="58">
        <v>368</v>
      </c>
      <c r="L98" s="53">
        <f t="shared" si="8"/>
        <v>276.24309392265195</v>
      </c>
      <c r="M98" s="54">
        <f t="shared" si="6"/>
        <v>1657.4585635359117</v>
      </c>
      <c r="N98" s="55">
        <f t="shared" si="7"/>
        <v>1.6574585635359116</v>
      </c>
    </row>
    <row r="99" spans="1:14" ht="15" customHeight="1">
      <c r="A99" s="57">
        <v>13</v>
      </c>
      <c r="B99" s="52">
        <v>43535</v>
      </c>
      <c r="C99" s="57" t="s">
        <v>139</v>
      </c>
      <c r="D99" s="57" t="s">
        <v>21</v>
      </c>
      <c r="E99" s="57" t="s">
        <v>253</v>
      </c>
      <c r="F99" s="58">
        <v>435</v>
      </c>
      <c r="G99" s="58">
        <v>420</v>
      </c>
      <c r="H99" s="58">
        <v>445</v>
      </c>
      <c r="I99" s="58">
        <v>455</v>
      </c>
      <c r="J99" s="58">
        <v>465</v>
      </c>
      <c r="K99" s="58">
        <v>455</v>
      </c>
      <c r="L99" s="53">
        <f t="shared" si="8"/>
        <v>229.88505747126436</v>
      </c>
      <c r="M99" s="54">
        <f t="shared" si="6"/>
        <v>4597.701149425287</v>
      </c>
      <c r="N99" s="55">
        <f t="shared" si="7"/>
        <v>4.597701149425288</v>
      </c>
    </row>
    <row r="100" spans="1:14" ht="15" customHeight="1">
      <c r="A100" s="57">
        <v>14</v>
      </c>
      <c r="B100" s="52">
        <v>43532</v>
      </c>
      <c r="C100" s="57" t="s">
        <v>139</v>
      </c>
      <c r="D100" s="57" t="s">
        <v>21</v>
      </c>
      <c r="E100" s="57" t="s">
        <v>135</v>
      </c>
      <c r="F100" s="58">
        <v>101.1</v>
      </c>
      <c r="G100" s="58">
        <v>97.5</v>
      </c>
      <c r="H100" s="58">
        <v>103</v>
      </c>
      <c r="I100" s="58">
        <v>105</v>
      </c>
      <c r="J100" s="58">
        <v>107</v>
      </c>
      <c r="K100" s="58">
        <v>103</v>
      </c>
      <c r="L100" s="53">
        <f>100000/F100</f>
        <v>989.1196834817014</v>
      </c>
      <c r="M100" s="54">
        <f t="shared" si="6"/>
        <v>1879.3273986152383</v>
      </c>
      <c r="N100" s="55">
        <f t="shared" si="7"/>
        <v>1.8793273986152383</v>
      </c>
    </row>
    <row r="101" spans="1:14" ht="15" customHeight="1">
      <c r="A101" s="57">
        <v>15</v>
      </c>
      <c r="B101" s="52">
        <v>43530</v>
      </c>
      <c r="C101" s="57" t="s">
        <v>139</v>
      </c>
      <c r="D101" s="57" t="s">
        <v>21</v>
      </c>
      <c r="E101" s="57" t="s">
        <v>158</v>
      </c>
      <c r="F101" s="58">
        <v>618</v>
      </c>
      <c r="G101" s="58">
        <v>599</v>
      </c>
      <c r="H101" s="58">
        <v>628</v>
      </c>
      <c r="I101" s="58">
        <v>638</v>
      </c>
      <c r="J101" s="58">
        <v>648</v>
      </c>
      <c r="K101" s="58">
        <v>618</v>
      </c>
      <c r="L101" s="53">
        <f>100000/F101</f>
        <v>161.81229773462783</v>
      </c>
      <c r="M101" s="54">
        <v>0</v>
      </c>
      <c r="N101" s="55">
        <f t="shared" si="7"/>
        <v>0</v>
      </c>
    </row>
    <row r="102" spans="1:14" ht="15" customHeight="1">
      <c r="A102" s="57">
        <v>16</v>
      </c>
      <c r="B102" s="52">
        <v>43529</v>
      </c>
      <c r="C102" s="57" t="s">
        <v>139</v>
      </c>
      <c r="D102" s="57" t="s">
        <v>21</v>
      </c>
      <c r="E102" s="57" t="s">
        <v>169</v>
      </c>
      <c r="F102" s="58">
        <v>143.5</v>
      </c>
      <c r="G102" s="58">
        <v>138</v>
      </c>
      <c r="H102" s="58">
        <v>146.5</v>
      </c>
      <c r="I102" s="58">
        <v>149.5</v>
      </c>
      <c r="J102" s="58">
        <v>152.5</v>
      </c>
      <c r="K102" s="58">
        <v>138</v>
      </c>
      <c r="L102" s="53">
        <f>100000/F102</f>
        <v>696.8641114982578</v>
      </c>
      <c r="M102" s="54">
        <f>IF(D102="BUY",(K102-F102)*(L102),(F102-K102)*(L102))</f>
        <v>-3832.7526132404178</v>
      </c>
      <c r="N102" s="55">
        <f t="shared" si="7"/>
        <v>-3.832752613240418</v>
      </c>
    </row>
    <row r="103" spans="1:14" ht="15" customHeight="1">
      <c r="A103" s="57">
        <v>17</v>
      </c>
      <c r="B103" s="52">
        <v>43529</v>
      </c>
      <c r="C103" s="57" t="s">
        <v>139</v>
      </c>
      <c r="D103" s="57" t="s">
        <v>21</v>
      </c>
      <c r="E103" s="57" t="s">
        <v>254</v>
      </c>
      <c r="F103" s="58">
        <v>106</v>
      </c>
      <c r="G103" s="58">
        <v>102.5</v>
      </c>
      <c r="H103" s="58">
        <v>108.5</v>
      </c>
      <c r="I103" s="58">
        <v>111</v>
      </c>
      <c r="J103" s="58">
        <v>113.5</v>
      </c>
      <c r="K103" s="58">
        <v>108.5</v>
      </c>
      <c r="L103" s="53">
        <f>100000/F103</f>
        <v>943.3962264150944</v>
      </c>
      <c r="M103" s="54">
        <f>IF(D103="BUY",(K103-F103)*(L103),(F103-K103)*(L103))</f>
        <v>2358.490566037736</v>
      </c>
      <c r="N103" s="55">
        <f t="shared" si="7"/>
        <v>2.3584905660377355</v>
      </c>
    </row>
    <row r="104" spans="1:14" ht="15" customHeight="1">
      <c r="A104" s="57">
        <v>18</v>
      </c>
      <c r="B104" s="52">
        <v>43525</v>
      </c>
      <c r="C104" s="57" t="s">
        <v>139</v>
      </c>
      <c r="D104" s="57" t="s">
        <v>21</v>
      </c>
      <c r="E104" s="57" t="s">
        <v>255</v>
      </c>
      <c r="F104" s="58">
        <v>40.5</v>
      </c>
      <c r="G104" s="58">
        <v>38.5</v>
      </c>
      <c r="H104" s="58">
        <v>41.5</v>
      </c>
      <c r="I104" s="58">
        <v>42.5</v>
      </c>
      <c r="J104" s="58">
        <v>43.5</v>
      </c>
      <c r="K104" s="58">
        <v>41.5</v>
      </c>
      <c r="L104" s="53">
        <f>100000/F104</f>
        <v>2469.135802469136</v>
      </c>
      <c r="M104" s="54">
        <f>IF(D104="BUY",(K104-F104)*(L104),(F104-K104)*(L104))</f>
        <v>2469.135802469136</v>
      </c>
      <c r="N104" s="55">
        <f t="shared" si="7"/>
        <v>2.4691358024691357</v>
      </c>
    </row>
    <row r="105" spans="1:14" ht="15" customHeight="1">
      <c r="A105" s="9" t="s">
        <v>26</v>
      </c>
      <c r="B105" s="19"/>
      <c r="C105" s="11"/>
      <c r="D105" s="12"/>
      <c r="E105" s="13"/>
      <c r="F105" s="13"/>
      <c r="G105" s="14"/>
      <c r="H105" s="13"/>
      <c r="I105" s="13"/>
      <c r="J105" s="13"/>
      <c r="K105" s="16"/>
      <c r="L105" s="17"/>
      <c r="N105"/>
    </row>
    <row r="106" spans="1:14" ht="15" customHeight="1">
      <c r="A106" s="9" t="s">
        <v>26</v>
      </c>
      <c r="B106" s="19"/>
      <c r="C106" s="20"/>
      <c r="D106" s="21"/>
      <c r="E106" s="22"/>
      <c r="F106" s="22"/>
      <c r="G106" s="23"/>
      <c r="H106" s="22"/>
      <c r="I106" s="22"/>
      <c r="J106" s="22"/>
      <c r="K106" s="22"/>
      <c r="L106"/>
      <c r="M106"/>
      <c r="N106"/>
    </row>
    <row r="107" spans="1:14" ht="15" customHeight="1" thickBot="1">
      <c r="A107"/>
      <c r="B107"/>
      <c r="C107" s="22"/>
      <c r="D107" s="22"/>
      <c r="E107" s="22"/>
      <c r="F107" s="25"/>
      <c r="G107" s="26"/>
      <c r="H107" s="27" t="s">
        <v>27</v>
      </c>
      <c r="I107" s="27"/>
      <c r="J107"/>
      <c r="K107"/>
      <c r="L107"/>
      <c r="M107"/>
      <c r="N107"/>
    </row>
    <row r="108" spans="1:14" ht="15" customHeight="1">
      <c r="A108"/>
      <c r="B108"/>
      <c r="C108" s="186" t="s">
        <v>28</v>
      </c>
      <c r="D108" s="186"/>
      <c r="E108" s="29">
        <v>17</v>
      </c>
      <c r="F108" s="30">
        <f>F109+F110+F111+F112+F113+F114</f>
        <v>100</v>
      </c>
      <c r="G108" s="31">
        <v>17</v>
      </c>
      <c r="H108" s="32">
        <f>G109/G108%</f>
        <v>88.23529411764706</v>
      </c>
      <c r="I108" s="32"/>
      <c r="J108"/>
      <c r="K108"/>
      <c r="L108"/>
      <c r="M108"/>
      <c r="N108"/>
    </row>
    <row r="109" spans="1:14" ht="15" customHeight="1">
      <c r="A109"/>
      <c r="B109"/>
      <c r="C109" s="193" t="s">
        <v>29</v>
      </c>
      <c r="D109" s="193"/>
      <c r="E109" s="33">
        <v>15</v>
      </c>
      <c r="F109" s="34">
        <f>(E109/E108)*100</f>
        <v>88.23529411764706</v>
      </c>
      <c r="G109" s="31">
        <v>15</v>
      </c>
      <c r="H109" s="28"/>
      <c r="I109" s="28"/>
      <c r="J109"/>
      <c r="K109"/>
      <c r="L109"/>
      <c r="M109"/>
      <c r="N109"/>
    </row>
    <row r="110" spans="1:14" ht="15" customHeight="1">
      <c r="A110"/>
      <c r="B110"/>
      <c r="C110" s="193" t="s">
        <v>31</v>
      </c>
      <c r="D110" s="193"/>
      <c r="E110" s="33">
        <v>0</v>
      </c>
      <c r="F110" s="34">
        <f>(E110/E108)*100</f>
        <v>0</v>
      </c>
      <c r="G110" s="36"/>
      <c r="H110" s="31"/>
      <c r="I110" s="31"/>
      <c r="J110"/>
      <c r="K110"/>
      <c r="L110"/>
      <c r="M110"/>
      <c r="N110"/>
    </row>
    <row r="111" spans="1:14" ht="15" customHeight="1">
      <c r="A111"/>
      <c r="B111"/>
      <c r="C111" s="193" t="s">
        <v>32</v>
      </c>
      <c r="D111" s="193"/>
      <c r="E111" s="33">
        <v>0</v>
      </c>
      <c r="F111" s="34">
        <f>(E111/E108)*100</f>
        <v>0</v>
      </c>
      <c r="G111" s="36"/>
      <c r="H111" s="31"/>
      <c r="I111" s="31"/>
      <c r="J111"/>
      <c r="L111"/>
      <c r="M111"/>
      <c r="N111"/>
    </row>
    <row r="112" spans="1:14" ht="15" customHeight="1">
      <c r="A112"/>
      <c r="B112"/>
      <c r="C112" s="193" t="s">
        <v>33</v>
      </c>
      <c r="D112" s="193"/>
      <c r="E112" s="33">
        <v>2</v>
      </c>
      <c r="F112" s="34">
        <f>(E112/E108)*100</f>
        <v>11.76470588235294</v>
      </c>
      <c r="G112" s="36"/>
      <c r="H112" s="22" t="s">
        <v>34</v>
      </c>
      <c r="I112" s="22"/>
      <c r="J112"/>
      <c r="K112"/>
      <c r="L112"/>
      <c r="M112"/>
      <c r="N112"/>
    </row>
    <row r="113" spans="1:14" ht="15" customHeight="1">
      <c r="A113"/>
      <c r="B113"/>
      <c r="C113" s="193" t="s">
        <v>35</v>
      </c>
      <c r="D113" s="193"/>
      <c r="E113" s="33">
        <v>0</v>
      </c>
      <c r="F113" s="34">
        <f>(E113/E108)*100</f>
        <v>0</v>
      </c>
      <c r="G113" s="36"/>
      <c r="H113" s="22"/>
      <c r="I113" s="22"/>
      <c r="J113"/>
      <c r="K113"/>
      <c r="L113"/>
      <c r="N113"/>
    </row>
    <row r="114" spans="1:14" ht="15" customHeight="1" thickBot="1">
      <c r="A114"/>
      <c r="B114"/>
      <c r="C114" s="194" t="s">
        <v>36</v>
      </c>
      <c r="D114" s="194"/>
      <c r="E114" s="38"/>
      <c r="F114" s="39">
        <f>(E114/E108)*100</f>
        <v>0</v>
      </c>
      <c r="G114" s="36"/>
      <c r="H114" s="22"/>
      <c r="I114"/>
      <c r="J114"/>
      <c r="K114"/>
      <c r="L114"/>
      <c r="N114"/>
    </row>
    <row r="115" spans="1:14" ht="15" customHeight="1">
      <c r="A115" s="41" t="s">
        <v>37</v>
      </c>
      <c r="B115" s="10"/>
      <c r="C115" s="11"/>
      <c r="D115" s="11"/>
      <c r="E115" s="13"/>
      <c r="F115" s="13"/>
      <c r="G115" s="42"/>
      <c r="H115" s="43"/>
      <c r="I115" s="22"/>
      <c r="J115" s="43"/>
      <c r="K115" s="13"/>
      <c r="L115"/>
      <c r="M115"/>
      <c r="N115"/>
    </row>
    <row r="116" spans="1:14" ht="15" customHeight="1">
      <c r="A116" s="12" t="s">
        <v>38</v>
      </c>
      <c r="B116" s="10"/>
      <c r="C116" s="44"/>
      <c r="D116" s="45"/>
      <c r="E116" s="46"/>
      <c r="F116" s="43"/>
      <c r="G116" s="42"/>
      <c r="H116" s="43"/>
      <c r="I116" s="43"/>
      <c r="J116" s="43"/>
      <c r="K116" s="13"/>
      <c r="L116"/>
      <c r="M116"/>
      <c r="N116"/>
    </row>
    <row r="117" spans="1:14" ht="15" customHeight="1">
      <c r="A117" s="12" t="s">
        <v>39</v>
      </c>
      <c r="B117" s="10"/>
      <c r="C117" s="11"/>
      <c r="D117" s="45"/>
      <c r="E117" s="46"/>
      <c r="F117" s="43"/>
      <c r="G117" s="42"/>
      <c r="H117" s="47"/>
      <c r="I117" s="47"/>
      <c r="J117" s="47"/>
      <c r="K117" s="13"/>
      <c r="L117"/>
      <c r="M117"/>
      <c r="N117"/>
    </row>
    <row r="118" spans="1:14" ht="15" customHeight="1">
      <c r="A118" s="12" t="s">
        <v>40</v>
      </c>
      <c r="B118" s="44"/>
      <c r="C118" s="11"/>
      <c r="D118" s="45"/>
      <c r="E118" s="46"/>
      <c r="F118" s="43"/>
      <c r="G118" s="48"/>
      <c r="H118" s="47"/>
      <c r="I118" s="47"/>
      <c r="J118" s="47"/>
      <c r="K118" s="13"/>
      <c r="L118" s="17"/>
      <c r="M118"/>
      <c r="N118" s="24"/>
    </row>
    <row r="119" spans="1:14" ht="15" customHeight="1">
      <c r="A119" s="12" t="s">
        <v>41</v>
      </c>
      <c r="B119" s="35"/>
      <c r="C119" s="11"/>
      <c r="D119" s="49"/>
      <c r="E119" s="43"/>
      <c r="F119" s="43"/>
      <c r="G119" s="48"/>
      <c r="H119" s="47"/>
      <c r="I119" s="47"/>
      <c r="J119" s="47"/>
      <c r="K119" s="43"/>
      <c r="L119" s="17"/>
      <c r="M119"/>
      <c r="N119" s="17"/>
    </row>
    <row r="120" spans="1:14" ht="15" customHeight="1" thickBot="1">
      <c r="A120" s="12" t="s">
        <v>41</v>
      </c>
      <c r="B120" s="35"/>
      <c r="C120" s="11"/>
      <c r="D120" s="49"/>
      <c r="E120" s="43"/>
      <c r="F120" s="43"/>
      <c r="G120" s="48"/>
      <c r="H120" s="47"/>
      <c r="I120" s="47"/>
      <c r="J120" s="47"/>
      <c r="K120" s="43"/>
      <c r="L120" s="17"/>
      <c r="M120" s="17"/>
      <c r="N120" s="17"/>
    </row>
    <row r="121" spans="1:14" ht="15" customHeight="1" thickBot="1">
      <c r="A121" s="195" t="s">
        <v>0</v>
      </c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</row>
    <row r="122" spans="1:14" ht="15" customHeight="1" thickBot="1">
      <c r="A122" s="195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</row>
    <row r="123" spans="1:14" ht="15" customHeight="1">
      <c r="A123" s="195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</row>
    <row r="124" spans="1:14" ht="15" customHeight="1">
      <c r="A124" s="196" t="s">
        <v>136</v>
      </c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</row>
    <row r="125" spans="1:14" ht="15" customHeight="1">
      <c r="A125" s="196" t="s">
        <v>137</v>
      </c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</row>
    <row r="126" spans="1:14" ht="15" customHeight="1" thickBot="1">
      <c r="A126" s="188" t="s">
        <v>3</v>
      </c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</row>
    <row r="127" spans="1:14" ht="15" customHeight="1">
      <c r="A127" s="189" t="s">
        <v>231</v>
      </c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</row>
    <row r="128" spans="1:14" ht="15" customHeight="1">
      <c r="A128" s="189" t="s">
        <v>5</v>
      </c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</row>
    <row r="129" spans="1:14" ht="15" customHeight="1">
      <c r="A129" s="190" t="s">
        <v>6</v>
      </c>
      <c r="B129" s="191" t="s">
        <v>7</v>
      </c>
      <c r="C129" s="185" t="s">
        <v>8</v>
      </c>
      <c r="D129" s="190" t="s">
        <v>9</v>
      </c>
      <c r="E129" s="185" t="s">
        <v>10</v>
      </c>
      <c r="F129" s="185" t="s">
        <v>11</v>
      </c>
      <c r="G129" s="185" t="s">
        <v>12</v>
      </c>
      <c r="H129" s="185" t="s">
        <v>13</v>
      </c>
      <c r="I129" s="185" t="s">
        <v>14</v>
      </c>
      <c r="J129" s="185" t="s">
        <v>15</v>
      </c>
      <c r="K129" s="187" t="s">
        <v>16</v>
      </c>
      <c r="L129" s="185" t="s">
        <v>17</v>
      </c>
      <c r="M129" s="185" t="s">
        <v>18</v>
      </c>
      <c r="N129" s="185" t="s">
        <v>19</v>
      </c>
    </row>
    <row r="130" spans="1:14" ht="15" customHeight="1">
      <c r="A130" s="190"/>
      <c r="B130" s="192"/>
      <c r="C130" s="185"/>
      <c r="D130" s="190"/>
      <c r="E130" s="191"/>
      <c r="F130" s="185"/>
      <c r="G130" s="185"/>
      <c r="H130" s="185"/>
      <c r="I130" s="185"/>
      <c r="J130" s="185"/>
      <c r="K130" s="187"/>
      <c r="L130" s="185"/>
      <c r="M130" s="185"/>
      <c r="N130" s="185"/>
    </row>
    <row r="131" spans="1:14" ht="15" customHeight="1">
      <c r="A131" s="57">
        <v>1</v>
      </c>
      <c r="B131" s="52">
        <v>43524</v>
      </c>
      <c r="C131" s="57" t="s">
        <v>139</v>
      </c>
      <c r="D131" s="57" t="s">
        <v>21</v>
      </c>
      <c r="E131" s="57" t="s">
        <v>254</v>
      </c>
      <c r="F131" s="58">
        <v>97</v>
      </c>
      <c r="G131" s="58">
        <v>94</v>
      </c>
      <c r="H131" s="58">
        <v>99</v>
      </c>
      <c r="I131" s="58">
        <v>101</v>
      </c>
      <c r="J131" s="58">
        <v>103</v>
      </c>
      <c r="K131" s="58">
        <v>98.8</v>
      </c>
      <c r="L131" s="53">
        <f aca="true" t="shared" si="9" ref="L131:L144">100000/F131</f>
        <v>1030.9278350515465</v>
      </c>
      <c r="M131" s="54">
        <f>IF(D131="BUY",(K131-F131)*(L131),(F131-K131)*(L131))</f>
        <v>1855.6701030927807</v>
      </c>
      <c r="N131" s="55">
        <f>M131/(L131)/F131%</f>
        <v>1.8556701030927807</v>
      </c>
    </row>
    <row r="132" spans="1:14" ht="15" customHeight="1">
      <c r="A132" s="57">
        <v>2</v>
      </c>
      <c r="B132" s="52">
        <v>43524</v>
      </c>
      <c r="C132" s="57" t="s">
        <v>139</v>
      </c>
      <c r="D132" s="57" t="s">
        <v>21</v>
      </c>
      <c r="E132" s="57" t="s">
        <v>256</v>
      </c>
      <c r="F132" s="58">
        <v>87.5</v>
      </c>
      <c r="G132" s="58">
        <v>83</v>
      </c>
      <c r="H132" s="58">
        <v>90</v>
      </c>
      <c r="I132" s="58">
        <v>92.5</v>
      </c>
      <c r="J132" s="58">
        <v>95</v>
      </c>
      <c r="K132" s="58">
        <v>90</v>
      </c>
      <c r="L132" s="53">
        <f>100000/F132</f>
        <v>1142.857142857143</v>
      </c>
      <c r="M132" s="54">
        <f>IF(D132="BUY",(K132-F132)*(L132),(F132-K132)*(L132))</f>
        <v>2857.1428571428573</v>
      </c>
      <c r="N132" s="55">
        <f>M132/(L132)/F132%</f>
        <v>2.857142857142857</v>
      </c>
    </row>
    <row r="133" spans="1:14" ht="15" customHeight="1">
      <c r="A133" s="57">
        <v>3</v>
      </c>
      <c r="B133" s="52">
        <v>43523</v>
      </c>
      <c r="C133" s="57" t="s">
        <v>139</v>
      </c>
      <c r="D133" s="57" t="s">
        <v>21</v>
      </c>
      <c r="E133" s="57" t="s">
        <v>158</v>
      </c>
      <c r="F133" s="58">
        <v>585</v>
      </c>
      <c r="G133" s="58">
        <v>568</v>
      </c>
      <c r="H133" s="58">
        <v>595</v>
      </c>
      <c r="I133" s="58">
        <v>605</v>
      </c>
      <c r="J133" s="58">
        <v>615</v>
      </c>
      <c r="K133" s="58">
        <v>595</v>
      </c>
      <c r="L133" s="53">
        <f>100000/F133</f>
        <v>170.94017094017093</v>
      </c>
      <c r="M133" s="54">
        <f>IF(D133="BUY",(K133-F133)*(L133),(F133-K133)*(L133))</f>
        <v>1709.4017094017092</v>
      </c>
      <c r="N133" s="55">
        <f>M133/(L133)/F133%</f>
        <v>1.7094017094017095</v>
      </c>
    </row>
    <row r="134" spans="1:14" ht="15" customHeight="1">
      <c r="A134" s="57">
        <v>4</v>
      </c>
      <c r="B134" s="52">
        <v>43522</v>
      </c>
      <c r="C134" s="57" t="s">
        <v>139</v>
      </c>
      <c r="D134" s="57" t="s">
        <v>21</v>
      </c>
      <c r="E134" s="57" t="s">
        <v>156</v>
      </c>
      <c r="F134" s="58">
        <v>854</v>
      </c>
      <c r="G134" s="58">
        <v>826</v>
      </c>
      <c r="H134" s="58">
        <v>868</v>
      </c>
      <c r="I134" s="58">
        <v>883</v>
      </c>
      <c r="J134" s="58">
        <v>898</v>
      </c>
      <c r="K134" s="58">
        <v>868</v>
      </c>
      <c r="L134" s="53">
        <f t="shared" si="9"/>
        <v>117.096018735363</v>
      </c>
      <c r="M134" s="54">
        <f>IF(D134="BUY",(K134-F134)*(L134),(F134-K134)*(L134))</f>
        <v>1639.344262295082</v>
      </c>
      <c r="N134" s="55">
        <f>M134/(L134)/F134%</f>
        <v>1.6393442622950822</v>
      </c>
    </row>
    <row r="135" spans="1:14" ht="15" customHeight="1">
      <c r="A135" s="57">
        <v>5</v>
      </c>
      <c r="B135" s="52">
        <v>43521</v>
      </c>
      <c r="C135" s="57" t="s">
        <v>139</v>
      </c>
      <c r="D135" s="57" t="s">
        <v>21</v>
      </c>
      <c r="E135" s="57" t="s">
        <v>257</v>
      </c>
      <c r="F135" s="58">
        <v>322</v>
      </c>
      <c r="G135" s="58">
        <v>314</v>
      </c>
      <c r="H135" s="58">
        <v>328</v>
      </c>
      <c r="I135" s="58">
        <v>334</v>
      </c>
      <c r="J135" s="58">
        <v>340</v>
      </c>
      <c r="K135" s="58">
        <v>328</v>
      </c>
      <c r="L135" s="53">
        <f t="shared" si="9"/>
        <v>310.55900621118013</v>
      </c>
      <c r="M135" s="54">
        <f aca="true" t="shared" si="10" ref="M135:M149">IF(D135="BUY",(K135-F135)*(L135),(F135-K135)*(L135))</f>
        <v>1863.354037267081</v>
      </c>
      <c r="N135" s="55">
        <f aca="true" t="shared" si="11" ref="N135:N148">M135/(L135)/F135%</f>
        <v>1.8633540372670807</v>
      </c>
    </row>
    <row r="136" spans="1:14" ht="15" customHeight="1">
      <c r="A136" s="57">
        <v>6</v>
      </c>
      <c r="B136" s="52">
        <v>43518</v>
      </c>
      <c r="C136" s="57" t="s">
        <v>139</v>
      </c>
      <c r="D136" s="57" t="s">
        <v>21</v>
      </c>
      <c r="E136" s="57" t="s">
        <v>44</v>
      </c>
      <c r="F136" s="58">
        <v>597</v>
      </c>
      <c r="G136" s="58">
        <v>579</v>
      </c>
      <c r="H136" s="58">
        <v>607</v>
      </c>
      <c r="I136" s="58">
        <v>617</v>
      </c>
      <c r="J136" s="58">
        <v>627</v>
      </c>
      <c r="K136" s="58">
        <v>607</v>
      </c>
      <c r="L136" s="53">
        <f t="shared" si="9"/>
        <v>167.50418760469012</v>
      </c>
      <c r="M136" s="54">
        <f t="shared" si="10"/>
        <v>1675.041876046901</v>
      </c>
      <c r="N136" s="55">
        <f t="shared" si="11"/>
        <v>1.6750418760469012</v>
      </c>
    </row>
    <row r="137" spans="1:14" ht="15" customHeight="1">
      <c r="A137" s="57">
        <v>7</v>
      </c>
      <c r="B137" s="52">
        <v>43517</v>
      </c>
      <c r="C137" s="57" t="s">
        <v>139</v>
      </c>
      <c r="D137" s="57" t="s">
        <v>21</v>
      </c>
      <c r="E137" s="57" t="s">
        <v>220</v>
      </c>
      <c r="F137" s="58">
        <v>153</v>
      </c>
      <c r="G137" s="58">
        <v>148</v>
      </c>
      <c r="H137" s="58">
        <v>156</v>
      </c>
      <c r="I137" s="58">
        <v>159</v>
      </c>
      <c r="J137" s="58">
        <v>162</v>
      </c>
      <c r="K137" s="58">
        <v>156</v>
      </c>
      <c r="L137" s="53">
        <f t="shared" si="9"/>
        <v>653.59477124183</v>
      </c>
      <c r="M137" s="54">
        <f t="shared" si="10"/>
        <v>1960.78431372549</v>
      </c>
      <c r="N137" s="55">
        <f t="shared" si="11"/>
        <v>1.9607843137254901</v>
      </c>
    </row>
    <row r="138" spans="1:14" ht="15" customHeight="1">
      <c r="A138" s="57">
        <v>8</v>
      </c>
      <c r="B138" s="52">
        <v>43516</v>
      </c>
      <c r="C138" s="57" t="s">
        <v>139</v>
      </c>
      <c r="D138" s="57" t="s">
        <v>21</v>
      </c>
      <c r="E138" s="57" t="s">
        <v>240</v>
      </c>
      <c r="F138" s="58">
        <v>554</v>
      </c>
      <c r="G138" s="58">
        <v>536</v>
      </c>
      <c r="H138" s="58">
        <v>564</v>
      </c>
      <c r="I138" s="58">
        <v>574</v>
      </c>
      <c r="J138" s="58">
        <v>584</v>
      </c>
      <c r="K138" s="58">
        <v>564</v>
      </c>
      <c r="L138" s="53">
        <f t="shared" si="9"/>
        <v>180.50541516245488</v>
      </c>
      <c r="M138" s="54">
        <f t="shared" si="10"/>
        <v>1805.054151624549</v>
      </c>
      <c r="N138" s="55">
        <f t="shared" si="11"/>
        <v>1.8050541516245486</v>
      </c>
    </row>
    <row r="139" spans="1:14" ht="15" customHeight="1">
      <c r="A139" s="57">
        <v>9</v>
      </c>
      <c r="B139" s="52">
        <v>43515</v>
      </c>
      <c r="C139" s="57" t="s">
        <v>139</v>
      </c>
      <c r="D139" s="57" t="s">
        <v>21</v>
      </c>
      <c r="E139" s="57" t="s">
        <v>84</v>
      </c>
      <c r="F139" s="58">
        <v>165</v>
      </c>
      <c r="G139" s="58">
        <v>160</v>
      </c>
      <c r="H139" s="58">
        <v>168</v>
      </c>
      <c r="I139" s="58">
        <v>171</v>
      </c>
      <c r="J139" s="58">
        <v>174</v>
      </c>
      <c r="K139" s="58">
        <v>168</v>
      </c>
      <c r="L139" s="53">
        <f t="shared" si="9"/>
        <v>606.060606060606</v>
      </c>
      <c r="M139" s="54">
        <f t="shared" si="10"/>
        <v>1818.181818181818</v>
      </c>
      <c r="N139" s="55">
        <f t="shared" si="11"/>
        <v>1.8181818181818183</v>
      </c>
    </row>
    <row r="140" spans="1:14" ht="15" customHeight="1">
      <c r="A140" s="57">
        <v>10</v>
      </c>
      <c r="B140" s="52">
        <v>43514</v>
      </c>
      <c r="C140" s="57" t="s">
        <v>139</v>
      </c>
      <c r="D140" s="57" t="s">
        <v>21</v>
      </c>
      <c r="E140" s="57" t="s">
        <v>241</v>
      </c>
      <c r="F140" s="58">
        <v>828</v>
      </c>
      <c r="G140" s="58">
        <v>800</v>
      </c>
      <c r="H140" s="58">
        <v>845</v>
      </c>
      <c r="I140" s="58">
        <v>862</v>
      </c>
      <c r="J140" s="58">
        <v>878</v>
      </c>
      <c r="K140" s="58">
        <v>800</v>
      </c>
      <c r="L140" s="53">
        <f t="shared" si="9"/>
        <v>120.77294685990339</v>
      </c>
      <c r="M140" s="54">
        <f t="shared" si="10"/>
        <v>-3381.6425120772947</v>
      </c>
      <c r="N140" s="55">
        <f t="shared" si="11"/>
        <v>-3.381642512077295</v>
      </c>
    </row>
    <row r="141" spans="1:14" ht="15" customHeight="1">
      <c r="A141" s="57">
        <v>11</v>
      </c>
      <c r="B141" s="52">
        <v>43509</v>
      </c>
      <c r="C141" s="57" t="s">
        <v>139</v>
      </c>
      <c r="D141" s="57" t="s">
        <v>21</v>
      </c>
      <c r="E141" s="57" t="s">
        <v>242</v>
      </c>
      <c r="F141" s="58">
        <v>1040</v>
      </c>
      <c r="G141" s="58">
        <v>1015</v>
      </c>
      <c r="H141" s="58">
        <v>1060</v>
      </c>
      <c r="I141" s="58">
        <v>1080</v>
      </c>
      <c r="J141" s="58">
        <v>1100</v>
      </c>
      <c r="K141" s="58">
        <v>1060</v>
      </c>
      <c r="L141" s="53">
        <f t="shared" si="9"/>
        <v>96.15384615384616</v>
      </c>
      <c r="M141" s="54">
        <f t="shared" si="10"/>
        <v>1923.0769230769233</v>
      </c>
      <c r="N141" s="55">
        <f t="shared" si="11"/>
        <v>1.923076923076923</v>
      </c>
    </row>
    <row r="142" spans="1:14" ht="15" customHeight="1">
      <c r="A142" s="57">
        <v>12</v>
      </c>
      <c r="B142" s="52">
        <v>43508</v>
      </c>
      <c r="C142" s="57" t="s">
        <v>139</v>
      </c>
      <c r="D142" s="57" t="s">
        <v>21</v>
      </c>
      <c r="E142" s="57" t="s">
        <v>243</v>
      </c>
      <c r="F142" s="58">
        <v>1020</v>
      </c>
      <c r="G142" s="58">
        <v>987</v>
      </c>
      <c r="H142" s="58">
        <v>1040</v>
      </c>
      <c r="I142" s="58">
        <v>1060</v>
      </c>
      <c r="J142" s="58">
        <v>1080</v>
      </c>
      <c r="K142" s="58">
        <v>987</v>
      </c>
      <c r="L142" s="53">
        <f t="shared" si="9"/>
        <v>98.03921568627452</v>
      </c>
      <c r="M142" s="54">
        <f t="shared" si="10"/>
        <v>-3235.294117647059</v>
      </c>
      <c r="N142" s="55">
        <f t="shared" si="11"/>
        <v>-3.235294117647059</v>
      </c>
    </row>
    <row r="143" spans="1:14" ht="15" customHeight="1">
      <c r="A143" s="57">
        <v>13</v>
      </c>
      <c r="B143" s="52">
        <v>43507</v>
      </c>
      <c r="C143" s="57" t="s">
        <v>139</v>
      </c>
      <c r="D143" s="57" t="s">
        <v>21</v>
      </c>
      <c r="E143" s="57" t="s">
        <v>170</v>
      </c>
      <c r="F143" s="58">
        <v>1326</v>
      </c>
      <c r="G143" s="58">
        <v>1296</v>
      </c>
      <c r="H143" s="58">
        <v>1346</v>
      </c>
      <c r="I143" s="58">
        <v>1366</v>
      </c>
      <c r="J143" s="58">
        <v>1386</v>
      </c>
      <c r="K143" s="58">
        <v>1296</v>
      </c>
      <c r="L143" s="53">
        <f t="shared" si="9"/>
        <v>75.41478129713424</v>
      </c>
      <c r="M143" s="54">
        <f t="shared" si="10"/>
        <v>-2262.4434389140274</v>
      </c>
      <c r="N143" s="55">
        <f t="shared" si="11"/>
        <v>-2.2624434389140275</v>
      </c>
    </row>
    <row r="144" spans="1:14" ht="15" customHeight="1">
      <c r="A144" s="57">
        <v>14</v>
      </c>
      <c r="B144" s="52">
        <v>43504</v>
      </c>
      <c r="C144" s="57" t="s">
        <v>139</v>
      </c>
      <c r="D144" s="57" t="s">
        <v>21</v>
      </c>
      <c r="E144" s="57" t="s">
        <v>244</v>
      </c>
      <c r="F144" s="58">
        <v>760</v>
      </c>
      <c r="G144" s="58">
        <v>738</v>
      </c>
      <c r="H144" s="58">
        <v>775</v>
      </c>
      <c r="I144" s="58">
        <v>790</v>
      </c>
      <c r="J144" s="58">
        <v>800</v>
      </c>
      <c r="K144" s="58">
        <v>738</v>
      </c>
      <c r="L144" s="53">
        <f t="shared" si="9"/>
        <v>131.57894736842104</v>
      </c>
      <c r="M144" s="54">
        <f t="shared" si="10"/>
        <v>-2894.736842105263</v>
      </c>
      <c r="N144" s="55">
        <f t="shared" si="11"/>
        <v>-2.8947368421052633</v>
      </c>
    </row>
    <row r="145" spans="1:14" ht="15" customHeight="1">
      <c r="A145" s="57">
        <v>15</v>
      </c>
      <c r="B145" s="52">
        <v>43503</v>
      </c>
      <c r="C145" s="57" t="s">
        <v>139</v>
      </c>
      <c r="D145" s="57" t="s">
        <v>21</v>
      </c>
      <c r="E145" s="57" t="s">
        <v>245</v>
      </c>
      <c r="F145" s="58">
        <v>305</v>
      </c>
      <c r="G145" s="58">
        <v>293</v>
      </c>
      <c r="H145" s="58">
        <v>311</v>
      </c>
      <c r="I145" s="58">
        <v>317</v>
      </c>
      <c r="J145" s="58">
        <v>323</v>
      </c>
      <c r="K145" s="58">
        <v>317</v>
      </c>
      <c r="L145" s="53">
        <f>100000/F145</f>
        <v>327.8688524590164</v>
      </c>
      <c r="M145" s="54">
        <f t="shared" si="10"/>
        <v>3934.426229508197</v>
      </c>
      <c r="N145" s="55">
        <f t="shared" si="11"/>
        <v>3.934426229508197</v>
      </c>
    </row>
    <row r="146" spans="1:14" ht="15" customHeight="1">
      <c r="A146" s="57">
        <v>16</v>
      </c>
      <c r="B146" s="52">
        <v>43502</v>
      </c>
      <c r="C146" s="57" t="s">
        <v>139</v>
      </c>
      <c r="D146" s="57" t="s">
        <v>21</v>
      </c>
      <c r="E146" s="57" t="s">
        <v>246</v>
      </c>
      <c r="F146" s="58">
        <v>1205</v>
      </c>
      <c r="G146" s="58">
        <v>1170</v>
      </c>
      <c r="H146" s="58">
        <v>1225</v>
      </c>
      <c r="I146" s="58">
        <v>1245</v>
      </c>
      <c r="J146" s="58">
        <v>1265</v>
      </c>
      <c r="K146" s="58">
        <v>1170</v>
      </c>
      <c r="L146" s="53">
        <f>100000/F146</f>
        <v>82.98755186721992</v>
      </c>
      <c r="M146" s="54">
        <f t="shared" si="10"/>
        <v>-2904.564315352697</v>
      </c>
      <c r="N146" s="55">
        <f t="shared" si="11"/>
        <v>-2.904564315352697</v>
      </c>
    </row>
    <row r="147" spans="1:14" ht="15" customHeight="1">
      <c r="A147" s="57">
        <v>17</v>
      </c>
      <c r="B147" s="52">
        <v>43501</v>
      </c>
      <c r="C147" s="57" t="s">
        <v>139</v>
      </c>
      <c r="D147" s="57" t="s">
        <v>21</v>
      </c>
      <c r="E147" s="57" t="s">
        <v>247</v>
      </c>
      <c r="F147" s="58">
        <v>1300</v>
      </c>
      <c r="G147" s="58">
        <v>1272</v>
      </c>
      <c r="H147" s="58">
        <v>1315</v>
      </c>
      <c r="I147" s="58">
        <v>1330</v>
      </c>
      <c r="J147" s="58">
        <v>1345</v>
      </c>
      <c r="K147" s="58">
        <v>1315</v>
      </c>
      <c r="L147" s="53">
        <f>100000/F147</f>
        <v>76.92307692307692</v>
      </c>
      <c r="M147" s="54">
        <f t="shared" si="10"/>
        <v>1153.8461538461538</v>
      </c>
      <c r="N147" s="55">
        <f t="shared" si="11"/>
        <v>1.1538461538461537</v>
      </c>
    </row>
    <row r="148" spans="1:14" ht="15" customHeight="1">
      <c r="A148" s="57">
        <v>18</v>
      </c>
      <c r="B148" s="52">
        <v>43500</v>
      </c>
      <c r="C148" s="57" t="s">
        <v>139</v>
      </c>
      <c r="D148" s="57" t="s">
        <v>21</v>
      </c>
      <c r="E148" s="57" t="s">
        <v>201</v>
      </c>
      <c r="F148" s="58">
        <v>438</v>
      </c>
      <c r="G148" s="58">
        <v>423</v>
      </c>
      <c r="H148" s="58">
        <v>446</v>
      </c>
      <c r="I148" s="58">
        <v>454</v>
      </c>
      <c r="J148" s="58">
        <v>460</v>
      </c>
      <c r="K148" s="58">
        <v>445.8</v>
      </c>
      <c r="L148" s="53">
        <f>100000/F148</f>
        <v>228.31050228310502</v>
      </c>
      <c r="M148" s="54">
        <f t="shared" si="10"/>
        <v>1780.8219178082218</v>
      </c>
      <c r="N148" s="55">
        <f t="shared" si="11"/>
        <v>1.7808219178082219</v>
      </c>
    </row>
    <row r="149" spans="1:14" ht="15" customHeight="1">
      <c r="A149" s="57">
        <v>19</v>
      </c>
      <c r="B149" s="52">
        <v>43497</v>
      </c>
      <c r="C149" s="57" t="s">
        <v>139</v>
      </c>
      <c r="D149" s="57" t="s">
        <v>21</v>
      </c>
      <c r="E149" s="57" t="s">
        <v>232</v>
      </c>
      <c r="F149" s="58">
        <v>615</v>
      </c>
      <c r="G149" s="58">
        <v>593</v>
      </c>
      <c r="H149" s="58">
        <v>627</v>
      </c>
      <c r="I149" s="58">
        <v>639</v>
      </c>
      <c r="J149" s="58">
        <v>650</v>
      </c>
      <c r="K149" s="58">
        <v>593</v>
      </c>
      <c r="L149" s="53">
        <f>100000/F149</f>
        <v>162.60162601626016</v>
      </c>
      <c r="M149" s="54">
        <f t="shared" si="10"/>
        <v>-3577.2357723577234</v>
      </c>
      <c r="N149" s="55">
        <f>M149/(L149)/F149%</f>
        <v>-3.5772357723577235</v>
      </c>
    </row>
    <row r="150" spans="1:12" ht="15" customHeight="1">
      <c r="A150" s="9" t="s">
        <v>26</v>
      </c>
      <c r="B150" s="19"/>
      <c r="C150" s="11"/>
      <c r="D150" s="12"/>
      <c r="E150" s="13"/>
      <c r="F150" s="13"/>
      <c r="G150" s="14"/>
      <c r="H150" s="13"/>
      <c r="I150" s="13"/>
      <c r="J150" s="13"/>
      <c r="K150" s="16"/>
      <c r="L150" s="17"/>
    </row>
    <row r="151" spans="1:12" ht="15" customHeight="1">
      <c r="A151" s="9" t="s">
        <v>26</v>
      </c>
      <c r="B151" s="19"/>
      <c r="C151" s="20"/>
      <c r="D151" s="21"/>
      <c r="E151" s="22"/>
      <c r="F151" s="22"/>
      <c r="G151" s="23"/>
      <c r="H151" s="22"/>
      <c r="I151" s="22"/>
      <c r="J151" s="22"/>
      <c r="K151" s="22"/>
      <c r="L151"/>
    </row>
    <row r="152" spans="1:12" ht="15" customHeight="1" thickBot="1">
      <c r="A152"/>
      <c r="B152"/>
      <c r="C152" s="22"/>
      <c r="D152" s="22"/>
      <c r="E152" s="22"/>
      <c r="F152" s="25"/>
      <c r="G152" s="26"/>
      <c r="H152" s="27" t="s">
        <v>27</v>
      </c>
      <c r="I152" s="27"/>
      <c r="J152"/>
      <c r="K152"/>
      <c r="L152"/>
    </row>
    <row r="153" spans="1:14" ht="15" customHeight="1">
      <c r="A153"/>
      <c r="B153"/>
      <c r="C153" s="186" t="s">
        <v>28</v>
      </c>
      <c r="D153" s="186"/>
      <c r="E153" s="29">
        <v>19</v>
      </c>
      <c r="F153" s="30">
        <f>F154+F155+F156+F157+F158+F159</f>
        <v>100</v>
      </c>
      <c r="G153" s="31">
        <v>19</v>
      </c>
      <c r="H153" s="32">
        <f>G154/G153%</f>
        <v>68.42105263157895</v>
      </c>
      <c r="I153" s="32"/>
      <c r="J153"/>
      <c r="K153"/>
      <c r="L153"/>
      <c r="N153"/>
    </row>
    <row r="154" spans="1:14" ht="15" customHeight="1">
      <c r="A154"/>
      <c r="B154"/>
      <c r="C154" s="193" t="s">
        <v>29</v>
      </c>
      <c r="D154" s="193"/>
      <c r="E154" s="33">
        <v>13</v>
      </c>
      <c r="F154" s="34">
        <f>(E154/E153)*100</f>
        <v>68.42105263157895</v>
      </c>
      <c r="G154" s="31">
        <v>13</v>
      </c>
      <c r="H154" s="28"/>
      <c r="I154" s="28"/>
      <c r="J154"/>
      <c r="K154"/>
      <c r="L154"/>
      <c r="M154"/>
      <c r="N154"/>
    </row>
    <row r="155" spans="1:14" ht="15" customHeight="1">
      <c r="A155"/>
      <c r="B155"/>
      <c r="C155" s="193" t="s">
        <v>31</v>
      </c>
      <c r="D155" s="193"/>
      <c r="E155" s="33">
        <v>0</v>
      </c>
      <c r="F155" s="34">
        <f>(E155/E153)*100</f>
        <v>0</v>
      </c>
      <c r="G155" s="36"/>
      <c r="H155" s="31"/>
      <c r="I155" s="31"/>
      <c r="J155"/>
      <c r="K155"/>
      <c r="L155"/>
      <c r="M155"/>
      <c r="N155"/>
    </row>
    <row r="156" spans="1:14" ht="15" customHeight="1">
      <c r="A156"/>
      <c r="B156"/>
      <c r="C156" s="193" t="s">
        <v>32</v>
      </c>
      <c r="D156" s="193"/>
      <c r="E156" s="33">
        <v>0</v>
      </c>
      <c r="F156" s="34">
        <f>(E156/E153)*100</f>
        <v>0</v>
      </c>
      <c r="G156" s="36"/>
      <c r="H156" s="31"/>
      <c r="I156" s="31"/>
      <c r="J156"/>
      <c r="K156"/>
      <c r="L156"/>
      <c r="M156"/>
      <c r="N156"/>
    </row>
    <row r="157" spans="1:14" ht="15" customHeight="1">
      <c r="A157"/>
      <c r="B157"/>
      <c r="C157" s="193" t="s">
        <v>33</v>
      </c>
      <c r="D157" s="193"/>
      <c r="E157" s="33">
        <v>6</v>
      </c>
      <c r="F157" s="34">
        <f>(E157/E153)*100</f>
        <v>31.57894736842105</v>
      </c>
      <c r="G157" s="36"/>
      <c r="H157" s="22" t="s">
        <v>34</v>
      </c>
      <c r="I157" s="22"/>
      <c r="J157"/>
      <c r="K157"/>
      <c r="L157"/>
      <c r="M157"/>
      <c r="N157"/>
    </row>
    <row r="158" spans="1:14" ht="15" customHeight="1">
      <c r="A158"/>
      <c r="B158"/>
      <c r="C158" s="193" t="s">
        <v>35</v>
      </c>
      <c r="D158" s="193"/>
      <c r="E158" s="33">
        <v>0</v>
      </c>
      <c r="F158" s="34">
        <f>(E158/E153)*100</f>
        <v>0</v>
      </c>
      <c r="G158" s="36"/>
      <c r="H158" s="22"/>
      <c r="I158" s="22"/>
      <c r="J158"/>
      <c r="K158"/>
      <c r="L158"/>
      <c r="M158"/>
      <c r="N158"/>
    </row>
    <row r="159" spans="1:14" ht="15" customHeight="1" thickBot="1">
      <c r="A159"/>
      <c r="B159"/>
      <c r="C159" s="194" t="s">
        <v>36</v>
      </c>
      <c r="D159" s="194"/>
      <c r="E159" s="38"/>
      <c r="F159" s="39">
        <f>(E159/E153)*100</f>
        <v>0</v>
      </c>
      <c r="G159" s="36"/>
      <c r="H159" s="22"/>
      <c r="I159"/>
      <c r="J159"/>
      <c r="K159"/>
      <c r="L159"/>
      <c r="M159"/>
      <c r="N159"/>
    </row>
    <row r="160" spans="1:14" ht="15" customHeight="1">
      <c r="A160" s="41" t="s">
        <v>37</v>
      </c>
      <c r="B160" s="10"/>
      <c r="C160" s="11"/>
      <c r="D160" s="11"/>
      <c r="E160" s="13"/>
      <c r="F160" s="13"/>
      <c r="G160" s="42"/>
      <c r="H160" s="43"/>
      <c r="I160" s="22"/>
      <c r="J160" s="43"/>
      <c r="K160" s="13"/>
      <c r="L160" s="17"/>
      <c r="M160"/>
      <c r="N160"/>
    </row>
    <row r="161" spans="1:14" ht="15" customHeight="1">
      <c r="A161" s="12" t="s">
        <v>38</v>
      </c>
      <c r="B161" s="10"/>
      <c r="C161" s="44"/>
      <c r="D161" s="45"/>
      <c r="E161" s="46"/>
      <c r="F161" s="43"/>
      <c r="G161" s="42"/>
      <c r="H161" s="43"/>
      <c r="I161" s="43"/>
      <c r="J161" s="43"/>
      <c r="K161" s="13"/>
      <c r="L161" s="17"/>
      <c r="M161"/>
      <c r="N161"/>
    </row>
    <row r="162" spans="1:14" ht="15" customHeight="1">
      <c r="A162" s="12" t="s">
        <v>39</v>
      </c>
      <c r="B162" s="10"/>
      <c r="C162" s="11"/>
      <c r="D162" s="45"/>
      <c r="E162" s="46"/>
      <c r="F162" s="43"/>
      <c r="G162" s="42"/>
      <c r="H162" s="47"/>
      <c r="I162" s="47"/>
      <c r="J162" s="47"/>
      <c r="K162" s="13"/>
      <c r="L162" s="17"/>
      <c r="M162"/>
      <c r="N162"/>
    </row>
    <row r="163" spans="1:14" ht="15" customHeight="1">
      <c r="A163" s="12" t="s">
        <v>40</v>
      </c>
      <c r="B163" s="44"/>
      <c r="C163" s="11"/>
      <c r="D163" s="45"/>
      <c r="E163" s="46"/>
      <c r="F163" s="43"/>
      <c r="G163" s="48"/>
      <c r="H163" s="47"/>
      <c r="I163" s="47"/>
      <c r="J163" s="47"/>
      <c r="K163" s="13"/>
      <c r="L163" s="17"/>
      <c r="M163"/>
      <c r="N163" s="24"/>
    </row>
    <row r="164" spans="1:14" ht="15" customHeight="1">
      <c r="A164" s="12" t="s">
        <v>41</v>
      </c>
      <c r="B164" s="35"/>
      <c r="C164" s="11"/>
      <c r="D164" s="49"/>
      <c r="E164" s="43"/>
      <c r="F164" s="43"/>
      <c r="G164" s="48"/>
      <c r="H164" s="47"/>
      <c r="I164" s="47"/>
      <c r="J164" s="47"/>
      <c r="K164" s="43"/>
      <c r="L164" s="17"/>
      <c r="M164"/>
      <c r="N164" s="17"/>
    </row>
    <row r="165" spans="1:14" ht="15" customHeight="1" thickBot="1">
      <c r="A165" s="12" t="s">
        <v>41</v>
      </c>
      <c r="B165" s="35"/>
      <c r="C165" s="11"/>
      <c r="D165" s="49"/>
      <c r="E165" s="43"/>
      <c r="F165" s="43"/>
      <c r="G165" s="48"/>
      <c r="H165" s="47"/>
      <c r="I165" s="47"/>
      <c r="J165" s="47"/>
      <c r="K165" s="43"/>
      <c r="L165" s="17"/>
      <c r="M165" s="17"/>
      <c r="N165" s="17"/>
    </row>
    <row r="166" spans="1:14" ht="15" customHeight="1" thickBot="1">
      <c r="A166" s="195" t="s">
        <v>0</v>
      </c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</row>
    <row r="167" spans="1:14" ht="15" customHeight="1" thickBot="1">
      <c r="A167" s="195"/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</row>
    <row r="168" spans="1:14" ht="15" customHeight="1">
      <c r="A168" s="195"/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</row>
    <row r="169" spans="1:14" ht="15" customHeight="1">
      <c r="A169" s="196" t="s">
        <v>136</v>
      </c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</row>
    <row r="170" spans="1:14" ht="15" customHeight="1">
      <c r="A170" s="196" t="s">
        <v>137</v>
      </c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</row>
    <row r="171" spans="1:14" ht="15" customHeight="1" thickBot="1">
      <c r="A171" s="188" t="s">
        <v>3</v>
      </c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</row>
    <row r="172" spans="1:14" ht="15" customHeight="1">
      <c r="A172" s="189" t="s">
        <v>207</v>
      </c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</row>
    <row r="173" spans="1:14" ht="15" customHeight="1">
      <c r="A173" s="189" t="s">
        <v>5</v>
      </c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</row>
    <row r="174" spans="1:14" ht="15" customHeight="1">
      <c r="A174" s="190" t="s">
        <v>6</v>
      </c>
      <c r="B174" s="191" t="s">
        <v>7</v>
      </c>
      <c r="C174" s="185" t="s">
        <v>8</v>
      </c>
      <c r="D174" s="190" t="s">
        <v>9</v>
      </c>
      <c r="E174" s="185" t="s">
        <v>10</v>
      </c>
      <c r="F174" s="185" t="s">
        <v>11</v>
      </c>
      <c r="G174" s="185" t="s">
        <v>12</v>
      </c>
      <c r="H174" s="185" t="s">
        <v>13</v>
      </c>
      <c r="I174" s="185" t="s">
        <v>14</v>
      </c>
      <c r="J174" s="185" t="s">
        <v>15</v>
      </c>
      <c r="K174" s="187" t="s">
        <v>16</v>
      </c>
      <c r="L174" s="185" t="s">
        <v>17</v>
      </c>
      <c r="M174" s="185" t="s">
        <v>18</v>
      </c>
      <c r="N174" s="185" t="s">
        <v>19</v>
      </c>
    </row>
    <row r="175" spans="1:14" ht="15" customHeight="1">
      <c r="A175" s="190"/>
      <c r="B175" s="192"/>
      <c r="C175" s="185"/>
      <c r="D175" s="190"/>
      <c r="E175" s="191"/>
      <c r="F175" s="185"/>
      <c r="G175" s="185"/>
      <c r="H175" s="185"/>
      <c r="I175" s="185"/>
      <c r="J175" s="185"/>
      <c r="K175" s="187"/>
      <c r="L175" s="185"/>
      <c r="M175" s="185"/>
      <c r="N175" s="185"/>
    </row>
    <row r="176" spans="1:14" ht="15" customHeight="1">
      <c r="A176" s="57">
        <v>1</v>
      </c>
      <c r="B176" s="52">
        <v>43496</v>
      </c>
      <c r="C176" s="57" t="s">
        <v>139</v>
      </c>
      <c r="D176" s="57" t="s">
        <v>21</v>
      </c>
      <c r="E176" s="57" t="s">
        <v>219</v>
      </c>
      <c r="F176" s="58">
        <v>995</v>
      </c>
      <c r="G176" s="58">
        <v>967</v>
      </c>
      <c r="H176" s="58">
        <v>1015</v>
      </c>
      <c r="I176" s="58">
        <v>1035</v>
      </c>
      <c r="J176" s="58">
        <v>1055</v>
      </c>
      <c r="K176" s="58" t="s">
        <v>116</v>
      </c>
      <c r="L176" s="53">
        <f aca="true" t="shared" si="12" ref="L176:L190">100000/F176</f>
        <v>100.50251256281408</v>
      </c>
      <c r="M176" s="54">
        <v>0</v>
      </c>
      <c r="N176" s="55">
        <v>0</v>
      </c>
    </row>
    <row r="177" spans="1:14" ht="15" customHeight="1">
      <c r="A177" s="57">
        <v>2</v>
      </c>
      <c r="B177" s="52">
        <v>43496</v>
      </c>
      <c r="C177" s="57" t="s">
        <v>139</v>
      </c>
      <c r="D177" s="57" t="s">
        <v>21</v>
      </c>
      <c r="E177" s="57" t="s">
        <v>94</v>
      </c>
      <c r="F177" s="58">
        <v>2010</v>
      </c>
      <c r="G177" s="58">
        <v>1960</v>
      </c>
      <c r="H177" s="58">
        <v>2040</v>
      </c>
      <c r="I177" s="58">
        <v>2070</v>
      </c>
      <c r="J177" s="58">
        <v>2100</v>
      </c>
      <c r="K177" s="58" t="s">
        <v>116</v>
      </c>
      <c r="L177" s="53">
        <f>100000/F177</f>
        <v>49.75124378109453</v>
      </c>
      <c r="M177" s="54">
        <v>0</v>
      </c>
      <c r="N177" s="55">
        <v>0</v>
      </c>
    </row>
    <row r="178" spans="1:14" ht="15" customHeight="1">
      <c r="A178" s="57">
        <v>3</v>
      </c>
      <c r="B178" s="52">
        <v>43495</v>
      </c>
      <c r="C178" s="57" t="s">
        <v>139</v>
      </c>
      <c r="D178" s="57" t="s">
        <v>21</v>
      </c>
      <c r="E178" s="57" t="s">
        <v>156</v>
      </c>
      <c r="F178" s="58">
        <v>768</v>
      </c>
      <c r="G178" s="58">
        <v>748</v>
      </c>
      <c r="H178" s="58">
        <v>780</v>
      </c>
      <c r="I178" s="58">
        <v>792</v>
      </c>
      <c r="J178" s="58">
        <v>804</v>
      </c>
      <c r="K178" s="58">
        <v>780</v>
      </c>
      <c r="L178" s="53">
        <f>100000/F178</f>
        <v>130.20833333333334</v>
      </c>
      <c r="M178" s="54">
        <f>IF(D178="BUY",(K178-F178)*(L178),(F178-K178)*(L178))</f>
        <v>1562.5</v>
      </c>
      <c r="N178" s="55">
        <f>M178/(L178)/F178%</f>
        <v>1.5625</v>
      </c>
    </row>
    <row r="179" spans="1:14" ht="15" customHeight="1">
      <c r="A179" s="57">
        <v>4</v>
      </c>
      <c r="B179" s="52">
        <v>43494</v>
      </c>
      <c r="C179" s="57" t="s">
        <v>139</v>
      </c>
      <c r="D179" s="57" t="s">
        <v>21</v>
      </c>
      <c r="E179" s="57" t="s">
        <v>111</v>
      </c>
      <c r="F179" s="58">
        <v>148</v>
      </c>
      <c r="G179" s="58">
        <v>142</v>
      </c>
      <c r="H179" s="58">
        <v>151</v>
      </c>
      <c r="I179" s="58">
        <v>154</v>
      </c>
      <c r="J179" s="58">
        <v>157</v>
      </c>
      <c r="K179" s="58" t="s">
        <v>116</v>
      </c>
      <c r="L179" s="53">
        <f>100000/F179</f>
        <v>675.6756756756756</v>
      </c>
      <c r="M179" s="54">
        <v>0</v>
      </c>
      <c r="N179" s="55">
        <f aca="true" t="shared" si="13" ref="N179:N190">M179/(L179)/F179%</f>
        <v>0</v>
      </c>
    </row>
    <row r="180" spans="1:14" ht="15" customHeight="1">
      <c r="A180" s="57">
        <v>5</v>
      </c>
      <c r="B180" s="52">
        <v>43489</v>
      </c>
      <c r="C180" s="57" t="s">
        <v>139</v>
      </c>
      <c r="D180" s="57" t="s">
        <v>53</v>
      </c>
      <c r="E180" s="57" t="s">
        <v>52</v>
      </c>
      <c r="F180" s="58">
        <v>225</v>
      </c>
      <c r="G180" s="58">
        <v>233</v>
      </c>
      <c r="H180" s="58">
        <v>220</v>
      </c>
      <c r="I180" s="58">
        <v>215</v>
      </c>
      <c r="J180" s="58">
        <v>210</v>
      </c>
      <c r="K180" s="58">
        <v>220</v>
      </c>
      <c r="L180" s="53">
        <f>100000/F180</f>
        <v>444.44444444444446</v>
      </c>
      <c r="M180" s="54">
        <f aca="true" t="shared" si="14" ref="M180:M195">IF(D180="BUY",(K180-F180)*(L180),(F180-K180)*(L180))</f>
        <v>2222.222222222222</v>
      </c>
      <c r="N180" s="55">
        <f t="shared" si="13"/>
        <v>2.2222222222222223</v>
      </c>
    </row>
    <row r="181" spans="1:14" ht="15" customHeight="1">
      <c r="A181" s="57">
        <v>6</v>
      </c>
      <c r="B181" s="52">
        <v>43489</v>
      </c>
      <c r="C181" s="57" t="s">
        <v>139</v>
      </c>
      <c r="D181" s="57" t="s">
        <v>21</v>
      </c>
      <c r="E181" s="57" t="s">
        <v>186</v>
      </c>
      <c r="F181" s="58">
        <v>728</v>
      </c>
      <c r="G181" s="58">
        <v>702</v>
      </c>
      <c r="H181" s="58">
        <v>742</v>
      </c>
      <c r="I181" s="58">
        <v>756</v>
      </c>
      <c r="J181" s="58">
        <v>770</v>
      </c>
      <c r="K181" s="58">
        <v>742</v>
      </c>
      <c r="L181" s="53">
        <f t="shared" si="12"/>
        <v>137.36263736263737</v>
      </c>
      <c r="M181" s="54">
        <f t="shared" si="14"/>
        <v>1923.0769230769233</v>
      </c>
      <c r="N181" s="55">
        <f t="shared" si="13"/>
        <v>1.923076923076923</v>
      </c>
    </row>
    <row r="182" spans="1:14" ht="15" customHeight="1">
      <c r="A182" s="57">
        <v>7</v>
      </c>
      <c r="B182" s="52">
        <v>43487</v>
      </c>
      <c r="C182" s="57" t="s">
        <v>139</v>
      </c>
      <c r="D182" s="57" t="s">
        <v>21</v>
      </c>
      <c r="E182" s="57" t="s">
        <v>170</v>
      </c>
      <c r="F182" s="58">
        <v>1300</v>
      </c>
      <c r="G182" s="58">
        <v>1268</v>
      </c>
      <c r="H182" s="58">
        <v>1320</v>
      </c>
      <c r="I182" s="58">
        <v>1340</v>
      </c>
      <c r="J182" s="58">
        <v>1360</v>
      </c>
      <c r="K182" s="58">
        <v>1320</v>
      </c>
      <c r="L182" s="53">
        <f t="shared" si="12"/>
        <v>76.92307692307692</v>
      </c>
      <c r="M182" s="54">
        <f t="shared" si="14"/>
        <v>1538.4615384615383</v>
      </c>
      <c r="N182" s="55">
        <f t="shared" si="13"/>
        <v>1.5384615384615385</v>
      </c>
    </row>
    <row r="183" spans="1:14" ht="15" customHeight="1">
      <c r="A183" s="57">
        <v>8</v>
      </c>
      <c r="B183" s="52">
        <v>43487</v>
      </c>
      <c r="C183" s="57" t="s">
        <v>139</v>
      </c>
      <c r="D183" s="57" t="s">
        <v>21</v>
      </c>
      <c r="E183" s="57" t="s">
        <v>219</v>
      </c>
      <c r="F183" s="58">
        <v>977</v>
      </c>
      <c r="G183" s="58">
        <v>947</v>
      </c>
      <c r="H183" s="58">
        <v>995</v>
      </c>
      <c r="I183" s="58">
        <v>1013</v>
      </c>
      <c r="J183" s="58">
        <v>1030</v>
      </c>
      <c r="K183" s="58">
        <v>995</v>
      </c>
      <c r="L183" s="53">
        <f t="shared" si="12"/>
        <v>102.35414534288638</v>
      </c>
      <c r="M183" s="54">
        <f t="shared" si="14"/>
        <v>1842.3746161719548</v>
      </c>
      <c r="N183" s="55">
        <f t="shared" si="13"/>
        <v>1.842374616171955</v>
      </c>
    </row>
    <row r="184" spans="1:14" ht="15" customHeight="1">
      <c r="A184" s="57">
        <v>9</v>
      </c>
      <c r="B184" s="52">
        <v>43486</v>
      </c>
      <c r="C184" s="57" t="s">
        <v>139</v>
      </c>
      <c r="D184" s="57" t="s">
        <v>21</v>
      </c>
      <c r="E184" s="57" t="s">
        <v>118</v>
      </c>
      <c r="F184" s="58">
        <v>1260</v>
      </c>
      <c r="G184" s="58">
        <v>1228</v>
      </c>
      <c r="H184" s="58">
        <v>1280</v>
      </c>
      <c r="I184" s="58">
        <v>1300</v>
      </c>
      <c r="J184" s="58">
        <v>1320</v>
      </c>
      <c r="K184" s="58">
        <v>1280</v>
      </c>
      <c r="L184" s="53">
        <f t="shared" si="12"/>
        <v>79.36507936507937</v>
      </c>
      <c r="M184" s="54">
        <f t="shared" si="14"/>
        <v>1587.3015873015875</v>
      </c>
      <c r="N184" s="55">
        <f t="shared" si="13"/>
        <v>1.5873015873015874</v>
      </c>
    </row>
    <row r="185" spans="1:14" ht="15" customHeight="1">
      <c r="A185" s="57">
        <v>10</v>
      </c>
      <c r="B185" s="52">
        <v>43482</v>
      </c>
      <c r="C185" s="57" t="s">
        <v>139</v>
      </c>
      <c r="D185" s="57" t="s">
        <v>53</v>
      </c>
      <c r="E185" s="57" t="s">
        <v>233</v>
      </c>
      <c r="F185" s="58">
        <v>147</v>
      </c>
      <c r="G185" s="58">
        <v>153</v>
      </c>
      <c r="H185" s="58">
        <v>144</v>
      </c>
      <c r="I185" s="58">
        <v>141</v>
      </c>
      <c r="J185" s="58">
        <v>138</v>
      </c>
      <c r="K185" s="58">
        <v>144</v>
      </c>
      <c r="L185" s="53">
        <f t="shared" si="12"/>
        <v>680.2721088435375</v>
      </c>
      <c r="M185" s="54">
        <f t="shared" si="14"/>
        <v>2040.8163265306125</v>
      </c>
      <c r="N185" s="55">
        <f t="shared" si="13"/>
        <v>2.0408163265306123</v>
      </c>
    </row>
    <row r="186" spans="1:14" ht="15" customHeight="1">
      <c r="A186" s="57">
        <v>11</v>
      </c>
      <c r="B186" s="52">
        <v>43481</v>
      </c>
      <c r="C186" s="57" t="s">
        <v>139</v>
      </c>
      <c r="D186" s="57" t="s">
        <v>53</v>
      </c>
      <c r="E186" s="57" t="s">
        <v>226</v>
      </c>
      <c r="F186" s="58">
        <v>275.5</v>
      </c>
      <c r="G186" s="58">
        <v>285.5</v>
      </c>
      <c r="H186" s="58">
        <v>270.5</v>
      </c>
      <c r="I186" s="58">
        <v>265.5</v>
      </c>
      <c r="J186" s="58">
        <v>260.5</v>
      </c>
      <c r="K186" s="58">
        <v>265.5</v>
      </c>
      <c r="L186" s="53">
        <f t="shared" si="12"/>
        <v>362.9764065335753</v>
      </c>
      <c r="M186" s="54">
        <f t="shared" si="14"/>
        <v>3629.764065335753</v>
      </c>
      <c r="N186" s="55">
        <f t="shared" si="13"/>
        <v>3.6297640653357535</v>
      </c>
    </row>
    <row r="187" spans="1:14" ht="15" customHeight="1">
      <c r="A187" s="57">
        <v>12</v>
      </c>
      <c r="B187" s="52">
        <v>43480</v>
      </c>
      <c r="C187" s="57" t="s">
        <v>139</v>
      </c>
      <c r="D187" s="57" t="s">
        <v>21</v>
      </c>
      <c r="E187" s="57" t="s">
        <v>61</v>
      </c>
      <c r="F187" s="58">
        <v>208</v>
      </c>
      <c r="G187" s="58">
        <v>200</v>
      </c>
      <c r="H187" s="58">
        <v>212</v>
      </c>
      <c r="I187" s="58">
        <v>216</v>
      </c>
      <c r="J187" s="58">
        <v>220</v>
      </c>
      <c r="K187" s="58">
        <v>200</v>
      </c>
      <c r="L187" s="53">
        <f t="shared" si="12"/>
        <v>480.7692307692308</v>
      </c>
      <c r="M187" s="54">
        <f t="shared" si="14"/>
        <v>-3846.153846153846</v>
      </c>
      <c r="N187" s="55">
        <f t="shared" si="13"/>
        <v>-3.846153846153846</v>
      </c>
    </row>
    <row r="188" spans="1:14" ht="15" customHeight="1">
      <c r="A188" s="57">
        <v>13</v>
      </c>
      <c r="B188" s="52">
        <v>43479</v>
      </c>
      <c r="C188" s="57" t="s">
        <v>139</v>
      </c>
      <c r="D188" s="57" t="s">
        <v>21</v>
      </c>
      <c r="E188" s="57" t="s">
        <v>227</v>
      </c>
      <c r="F188" s="58">
        <v>509</v>
      </c>
      <c r="G188" s="58">
        <v>489</v>
      </c>
      <c r="H188" s="58">
        <v>519</v>
      </c>
      <c r="I188" s="58">
        <v>529</v>
      </c>
      <c r="J188" s="58">
        <v>539</v>
      </c>
      <c r="K188" s="58">
        <v>519</v>
      </c>
      <c r="L188" s="53">
        <f t="shared" si="12"/>
        <v>196.46365422396858</v>
      </c>
      <c r="M188" s="54">
        <f t="shared" si="14"/>
        <v>1964.6365422396857</v>
      </c>
      <c r="N188" s="55">
        <f t="shared" si="13"/>
        <v>1.9646365422396856</v>
      </c>
    </row>
    <row r="189" spans="1:14" ht="15" customHeight="1">
      <c r="A189" s="57">
        <v>14</v>
      </c>
      <c r="B189" s="52">
        <v>43476</v>
      </c>
      <c r="C189" s="57" t="s">
        <v>139</v>
      </c>
      <c r="D189" s="57" t="s">
        <v>21</v>
      </c>
      <c r="E189" s="57" t="s">
        <v>228</v>
      </c>
      <c r="F189" s="58">
        <v>228.5</v>
      </c>
      <c r="G189" s="58">
        <v>220.5</v>
      </c>
      <c r="H189" s="58">
        <v>232.5</v>
      </c>
      <c r="I189" s="58">
        <v>236.5</v>
      </c>
      <c r="J189" s="58">
        <v>240.5</v>
      </c>
      <c r="K189" s="58">
        <v>220.5</v>
      </c>
      <c r="L189" s="53">
        <f t="shared" si="12"/>
        <v>437.636761487965</v>
      </c>
      <c r="M189" s="54">
        <f t="shared" si="14"/>
        <v>-3501.09409190372</v>
      </c>
      <c r="N189" s="55">
        <f t="shared" si="13"/>
        <v>-3.50109409190372</v>
      </c>
    </row>
    <row r="190" spans="1:14" ht="15" customHeight="1">
      <c r="A190" s="57">
        <v>15</v>
      </c>
      <c r="B190" s="52">
        <v>43474</v>
      </c>
      <c r="C190" s="57" t="s">
        <v>139</v>
      </c>
      <c r="D190" s="57" t="s">
        <v>21</v>
      </c>
      <c r="E190" s="57" t="s">
        <v>208</v>
      </c>
      <c r="F190" s="58">
        <v>500</v>
      </c>
      <c r="G190" s="58">
        <v>480</v>
      </c>
      <c r="H190" s="58">
        <v>510</v>
      </c>
      <c r="I190" s="58">
        <v>520</v>
      </c>
      <c r="J190" s="58">
        <v>530</v>
      </c>
      <c r="K190" s="58">
        <v>480</v>
      </c>
      <c r="L190" s="53">
        <f t="shared" si="12"/>
        <v>200</v>
      </c>
      <c r="M190" s="54">
        <f t="shared" si="14"/>
        <v>-4000</v>
      </c>
      <c r="N190" s="55">
        <f t="shared" si="13"/>
        <v>-4</v>
      </c>
    </row>
    <row r="191" spans="1:14" ht="15" customHeight="1">
      <c r="A191" s="57">
        <v>16</v>
      </c>
      <c r="B191" s="52">
        <v>43473</v>
      </c>
      <c r="C191" s="57" t="s">
        <v>139</v>
      </c>
      <c r="D191" s="57" t="s">
        <v>21</v>
      </c>
      <c r="E191" s="57" t="s">
        <v>209</v>
      </c>
      <c r="F191" s="58">
        <v>743</v>
      </c>
      <c r="G191" s="58">
        <v>720</v>
      </c>
      <c r="H191" s="58">
        <v>755</v>
      </c>
      <c r="I191" s="58">
        <v>767</v>
      </c>
      <c r="J191" s="58">
        <v>779</v>
      </c>
      <c r="K191" s="58">
        <v>755</v>
      </c>
      <c r="L191" s="53">
        <f>100000/F191</f>
        <v>134.58950201884252</v>
      </c>
      <c r="M191" s="54">
        <f t="shared" si="14"/>
        <v>1615.0740242261104</v>
      </c>
      <c r="N191" s="55">
        <f>M191/(L191)/F191%</f>
        <v>1.6150740242261103</v>
      </c>
    </row>
    <row r="192" spans="1:14" ht="15" customHeight="1">
      <c r="A192" s="57">
        <v>17</v>
      </c>
      <c r="B192" s="52">
        <v>43472</v>
      </c>
      <c r="C192" s="57" t="s">
        <v>139</v>
      </c>
      <c r="D192" s="57" t="s">
        <v>21</v>
      </c>
      <c r="E192" s="57" t="s">
        <v>210</v>
      </c>
      <c r="F192" s="58">
        <v>233</v>
      </c>
      <c r="G192" s="58">
        <v>223</v>
      </c>
      <c r="H192" s="58">
        <v>238</v>
      </c>
      <c r="I192" s="58">
        <v>243</v>
      </c>
      <c r="J192" s="58">
        <v>248</v>
      </c>
      <c r="K192" s="58">
        <v>238</v>
      </c>
      <c r="L192" s="53">
        <f>100000/F192</f>
        <v>429.18454935622316</v>
      </c>
      <c r="M192" s="54">
        <f t="shared" si="14"/>
        <v>2145.9227467811156</v>
      </c>
      <c r="N192" s="55">
        <f>M192/(L192)/F192%</f>
        <v>2.1459227467811157</v>
      </c>
    </row>
    <row r="193" spans="1:14" ht="15" customHeight="1">
      <c r="A193" s="57">
        <v>18</v>
      </c>
      <c r="B193" s="52">
        <v>43468</v>
      </c>
      <c r="C193" s="57" t="s">
        <v>139</v>
      </c>
      <c r="D193" s="57" t="s">
        <v>21</v>
      </c>
      <c r="E193" s="57" t="s">
        <v>144</v>
      </c>
      <c r="F193" s="58">
        <v>725</v>
      </c>
      <c r="G193" s="58">
        <v>695</v>
      </c>
      <c r="H193" s="58">
        <v>740</v>
      </c>
      <c r="I193" s="58">
        <v>755</v>
      </c>
      <c r="J193" s="58">
        <v>770</v>
      </c>
      <c r="K193" s="58">
        <v>740</v>
      </c>
      <c r="L193" s="53">
        <f>100000/F193</f>
        <v>137.93103448275863</v>
      </c>
      <c r="M193" s="54">
        <f t="shared" si="14"/>
        <v>2068.9655172413795</v>
      </c>
      <c r="N193" s="55">
        <f>M193/(L193)/F193%</f>
        <v>2.0689655172413794</v>
      </c>
    </row>
    <row r="194" spans="1:14" ht="15" customHeight="1">
      <c r="A194" s="57">
        <v>19</v>
      </c>
      <c r="B194" s="52">
        <v>43467</v>
      </c>
      <c r="C194" s="57" t="s">
        <v>139</v>
      </c>
      <c r="D194" s="57" t="s">
        <v>21</v>
      </c>
      <c r="E194" s="57" t="s">
        <v>211</v>
      </c>
      <c r="F194" s="58">
        <v>462</v>
      </c>
      <c r="G194" s="58">
        <v>446</v>
      </c>
      <c r="H194" s="58">
        <v>770</v>
      </c>
      <c r="I194" s="58">
        <v>478</v>
      </c>
      <c r="J194" s="58">
        <v>486</v>
      </c>
      <c r="K194" s="58">
        <v>446</v>
      </c>
      <c r="L194" s="53">
        <f>100000/F194</f>
        <v>216.45021645021646</v>
      </c>
      <c r="M194" s="54">
        <f t="shared" si="14"/>
        <v>-3463.2034632034633</v>
      </c>
      <c r="N194" s="55">
        <f>M194/(L194)/F194%</f>
        <v>-3.463203463203463</v>
      </c>
    </row>
    <row r="195" spans="1:14" ht="15" customHeight="1">
      <c r="A195" s="57">
        <v>20</v>
      </c>
      <c r="B195" s="52">
        <v>43466</v>
      </c>
      <c r="C195" s="57" t="s">
        <v>139</v>
      </c>
      <c r="D195" s="57" t="s">
        <v>21</v>
      </c>
      <c r="E195" s="57" t="s">
        <v>212</v>
      </c>
      <c r="F195" s="58">
        <v>319</v>
      </c>
      <c r="G195" s="58">
        <v>307</v>
      </c>
      <c r="H195" s="58">
        <v>325</v>
      </c>
      <c r="I195" s="58">
        <v>331</v>
      </c>
      <c r="J195" s="58">
        <v>337</v>
      </c>
      <c r="K195" s="58">
        <v>337</v>
      </c>
      <c r="L195" s="53">
        <f>100000/F195</f>
        <v>313.47962382445144</v>
      </c>
      <c r="M195" s="54">
        <f t="shared" si="14"/>
        <v>5642.633228840126</v>
      </c>
      <c r="N195" s="55">
        <f>M195/(L195)/F195%</f>
        <v>5.6426332288401255</v>
      </c>
    </row>
    <row r="196" spans="1:14" ht="15" customHeight="1">
      <c r="A196" s="9" t="s">
        <v>26</v>
      </c>
      <c r="B196" s="19"/>
      <c r="C196" s="11"/>
      <c r="D196" s="12"/>
      <c r="E196" s="13"/>
      <c r="F196" s="13"/>
      <c r="G196" s="14"/>
      <c r="H196" s="13"/>
      <c r="I196" s="13"/>
      <c r="J196" s="13"/>
      <c r="K196" s="16"/>
      <c r="L196" s="17"/>
      <c r="N196"/>
    </row>
    <row r="197" spans="1:14" ht="15" customHeight="1">
      <c r="A197" s="9" t="s">
        <v>26</v>
      </c>
      <c r="B197" s="19"/>
      <c r="C197" s="20"/>
      <c r="D197" s="21"/>
      <c r="E197" s="22"/>
      <c r="F197" s="22"/>
      <c r="G197" s="23"/>
      <c r="H197" s="22"/>
      <c r="I197" s="22"/>
      <c r="J197" s="22"/>
      <c r="K197" s="22"/>
      <c r="L197"/>
      <c r="M197"/>
      <c r="N197"/>
    </row>
    <row r="198" spans="1:14" ht="15" customHeight="1">
      <c r="A198"/>
      <c r="B198"/>
      <c r="C198"/>
      <c r="D198"/>
      <c r="E198"/>
      <c r="F198"/>
      <c r="G198"/>
      <c r="H198"/>
      <c r="I198"/>
      <c r="J198"/>
      <c r="K198"/>
      <c r="L198" s="17"/>
      <c r="M198"/>
      <c r="N198"/>
    </row>
    <row r="199" spans="1:14" ht="15" customHeight="1" thickBot="1">
      <c r="A199"/>
      <c r="B199"/>
      <c r="C199" s="22"/>
      <c r="D199" s="22"/>
      <c r="E199" s="22"/>
      <c r="F199" s="25"/>
      <c r="G199" s="26"/>
      <c r="H199" s="27" t="s">
        <v>27</v>
      </c>
      <c r="I199" s="27"/>
      <c r="J199"/>
      <c r="K199"/>
      <c r="L199"/>
      <c r="M199"/>
      <c r="N199"/>
    </row>
    <row r="200" spans="1:14" ht="15" customHeight="1">
      <c r="A200"/>
      <c r="B200"/>
      <c r="C200" s="186" t="s">
        <v>28</v>
      </c>
      <c r="D200" s="186"/>
      <c r="E200" s="29">
        <v>15</v>
      </c>
      <c r="F200" s="30">
        <f>F201+F202+F203+F204+F205+F206</f>
        <v>100</v>
      </c>
      <c r="G200" s="31">
        <v>15</v>
      </c>
      <c r="H200" s="32">
        <f>G201/G200%</f>
        <v>73.33333333333334</v>
      </c>
      <c r="I200" s="32"/>
      <c r="J200"/>
      <c r="K200"/>
      <c r="L200"/>
      <c r="M200"/>
      <c r="N200"/>
    </row>
    <row r="201" spans="1:14" ht="15" customHeight="1">
      <c r="A201"/>
      <c r="B201"/>
      <c r="C201" s="193" t="s">
        <v>29</v>
      </c>
      <c r="D201" s="193"/>
      <c r="E201" s="33">
        <v>11</v>
      </c>
      <c r="F201" s="34">
        <f>(E201/E200)*100</f>
        <v>73.33333333333333</v>
      </c>
      <c r="G201" s="31">
        <v>11</v>
      </c>
      <c r="H201" s="28"/>
      <c r="I201" s="28"/>
      <c r="J201"/>
      <c r="K201"/>
      <c r="L201"/>
      <c r="M201"/>
      <c r="N201"/>
    </row>
    <row r="202" spans="1:14" ht="15" customHeight="1">
      <c r="A202"/>
      <c r="B202"/>
      <c r="C202" s="193" t="s">
        <v>31</v>
      </c>
      <c r="D202" s="193"/>
      <c r="E202" s="33">
        <v>0</v>
      </c>
      <c r="F202" s="34">
        <f>(E202/E200)*100</f>
        <v>0</v>
      </c>
      <c r="G202" s="36"/>
      <c r="H202" s="31"/>
      <c r="I202" s="31"/>
      <c r="J202"/>
      <c r="K202"/>
      <c r="L202"/>
      <c r="M202"/>
      <c r="N202"/>
    </row>
    <row r="203" spans="1:14" ht="15" customHeight="1">
      <c r="A203"/>
      <c r="B203"/>
      <c r="C203" s="193" t="s">
        <v>32</v>
      </c>
      <c r="D203" s="193"/>
      <c r="E203" s="33">
        <v>0</v>
      </c>
      <c r="F203" s="34">
        <f>(E203/E200)*100</f>
        <v>0</v>
      </c>
      <c r="G203" s="36"/>
      <c r="H203" s="31"/>
      <c r="I203" s="31"/>
      <c r="J203"/>
      <c r="K203"/>
      <c r="L203"/>
      <c r="M203"/>
      <c r="N203"/>
    </row>
    <row r="204" spans="1:14" ht="15" customHeight="1">
      <c r="A204"/>
      <c r="B204"/>
      <c r="C204" s="193" t="s">
        <v>33</v>
      </c>
      <c r="D204" s="193"/>
      <c r="E204" s="33">
        <v>4</v>
      </c>
      <c r="F204" s="34">
        <f>(E204/E200)*100</f>
        <v>26.666666666666668</v>
      </c>
      <c r="G204" s="36"/>
      <c r="H204" s="22" t="s">
        <v>34</v>
      </c>
      <c r="I204" s="22"/>
      <c r="J204"/>
      <c r="K204"/>
      <c r="L204"/>
      <c r="M204"/>
      <c r="N204"/>
    </row>
    <row r="205" spans="1:14" ht="15" customHeight="1">
      <c r="A205"/>
      <c r="B205"/>
      <c r="C205" s="193" t="s">
        <v>35</v>
      </c>
      <c r="D205" s="193"/>
      <c r="E205" s="33">
        <v>0</v>
      </c>
      <c r="F205" s="34">
        <f>(E205/E200)*100</f>
        <v>0</v>
      </c>
      <c r="G205" s="36"/>
      <c r="H205" s="22"/>
      <c r="I205" s="22"/>
      <c r="J205"/>
      <c r="K205"/>
      <c r="L205"/>
      <c r="M205"/>
      <c r="N205"/>
    </row>
    <row r="206" spans="1:14" ht="15" customHeight="1" thickBot="1">
      <c r="A206"/>
      <c r="B206"/>
      <c r="C206" s="194" t="s">
        <v>36</v>
      </c>
      <c r="D206" s="194"/>
      <c r="E206" s="38"/>
      <c r="F206" s="39">
        <f>(E206/E200)*100</f>
        <v>0</v>
      </c>
      <c r="G206" s="36"/>
      <c r="H206" s="22"/>
      <c r="I206" s="22"/>
      <c r="J206"/>
      <c r="K206"/>
      <c r="L206"/>
      <c r="M206"/>
      <c r="N206"/>
    </row>
    <row r="207" spans="1:14" ht="15" customHeight="1">
      <c r="A207" s="41" t="s">
        <v>37</v>
      </c>
      <c r="B207" s="10"/>
      <c r="C207" s="11"/>
      <c r="D207" s="11"/>
      <c r="E207" s="13"/>
      <c r="F207" s="13"/>
      <c r="G207" s="42"/>
      <c r="H207" s="43"/>
      <c r="I207" s="43"/>
      <c r="J207" s="43"/>
      <c r="K207" s="13"/>
      <c r="L207" s="17"/>
      <c r="M207"/>
      <c r="N207"/>
    </row>
    <row r="208" spans="1:14" ht="15" customHeight="1">
      <c r="A208" s="12" t="s">
        <v>38</v>
      </c>
      <c r="B208" s="10"/>
      <c r="C208" s="44"/>
      <c r="D208" s="45"/>
      <c r="E208" s="46"/>
      <c r="F208" s="43"/>
      <c r="G208" s="42"/>
      <c r="H208" s="43"/>
      <c r="I208" s="43"/>
      <c r="J208" s="43"/>
      <c r="K208" s="13"/>
      <c r="L208" s="17"/>
      <c r="M208"/>
      <c r="N208"/>
    </row>
    <row r="209" spans="1:14" ht="15" customHeight="1">
      <c r="A209" s="12" t="s">
        <v>39</v>
      </c>
      <c r="B209" s="10"/>
      <c r="C209" s="11"/>
      <c r="D209" s="45"/>
      <c r="E209" s="46"/>
      <c r="F209" s="43"/>
      <c r="G209" s="42"/>
      <c r="H209" s="47"/>
      <c r="I209" s="47"/>
      <c r="J209" s="47"/>
      <c r="K209" s="13"/>
      <c r="L209" s="17"/>
      <c r="M209"/>
      <c r="N209"/>
    </row>
    <row r="210" spans="1:14" ht="15" customHeight="1">
      <c r="A210" s="12" t="s">
        <v>40</v>
      </c>
      <c r="B210" s="44"/>
      <c r="C210" s="11"/>
      <c r="D210" s="45"/>
      <c r="E210" s="46"/>
      <c r="F210" s="43"/>
      <c r="G210" s="48"/>
      <c r="H210" s="47"/>
      <c r="I210" s="47"/>
      <c r="J210" s="47"/>
      <c r="K210" s="13"/>
      <c r="L210" s="17"/>
      <c r="M210"/>
      <c r="N210" s="24"/>
    </row>
    <row r="211" spans="1:14" ht="15" customHeight="1">
      <c r="A211" s="12" t="s">
        <v>41</v>
      </c>
      <c r="B211" s="35"/>
      <c r="C211" s="11"/>
      <c r="D211" s="49"/>
      <c r="E211" s="43"/>
      <c r="F211" s="43"/>
      <c r="G211" s="48"/>
      <c r="H211" s="47"/>
      <c r="I211" s="47"/>
      <c r="J211" s="47"/>
      <c r="K211" s="43"/>
      <c r="L211" s="17"/>
      <c r="M211"/>
      <c r="N211" s="17"/>
    </row>
    <row r="212" spans="1:14" ht="15" customHeight="1" thickBot="1">
      <c r="A212" s="12" t="s">
        <v>41</v>
      </c>
      <c r="B212" s="35"/>
      <c r="C212" s="11"/>
      <c r="D212" s="49"/>
      <c r="E212" s="43"/>
      <c r="F212" s="43"/>
      <c r="G212" s="48"/>
      <c r="H212" s="47"/>
      <c r="I212" s="47"/>
      <c r="J212" s="47"/>
      <c r="K212" s="43"/>
      <c r="L212" s="17"/>
      <c r="M212" s="17"/>
      <c r="N212" s="17"/>
    </row>
    <row r="213" spans="1:14" ht="15" customHeight="1" thickBot="1">
      <c r="A213" s="195" t="s">
        <v>0</v>
      </c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</row>
    <row r="214" spans="1:14" ht="15" customHeight="1" thickBot="1">
      <c r="A214" s="195"/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</row>
    <row r="215" spans="1:14" ht="15" customHeight="1">
      <c r="A215" s="195"/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</row>
    <row r="216" spans="1:14" ht="15" customHeight="1">
      <c r="A216" s="196" t="s">
        <v>136</v>
      </c>
      <c r="B216" s="196"/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</row>
    <row r="217" spans="1:14" ht="15" customHeight="1">
      <c r="A217" s="196" t="s">
        <v>137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</row>
    <row r="218" spans="1:14" ht="15" customHeight="1" thickBot="1">
      <c r="A218" s="188" t="s">
        <v>3</v>
      </c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</row>
    <row r="219" spans="1:14" ht="15" customHeight="1">
      <c r="A219" s="189" t="s">
        <v>199</v>
      </c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</row>
    <row r="220" spans="1:14" ht="15" customHeight="1">
      <c r="A220" s="189" t="s">
        <v>5</v>
      </c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</row>
    <row r="221" spans="1:14" ht="15" customHeight="1">
      <c r="A221" s="190" t="s">
        <v>6</v>
      </c>
      <c r="B221" s="191" t="s">
        <v>7</v>
      </c>
      <c r="C221" s="185" t="s">
        <v>8</v>
      </c>
      <c r="D221" s="190" t="s">
        <v>9</v>
      </c>
      <c r="E221" s="185" t="s">
        <v>10</v>
      </c>
      <c r="F221" s="185" t="s">
        <v>11</v>
      </c>
      <c r="G221" s="185" t="s">
        <v>12</v>
      </c>
      <c r="H221" s="185" t="s">
        <v>13</v>
      </c>
      <c r="I221" s="185" t="s">
        <v>14</v>
      </c>
      <c r="J221" s="185" t="s">
        <v>15</v>
      </c>
      <c r="K221" s="187" t="s">
        <v>16</v>
      </c>
      <c r="L221" s="185" t="s">
        <v>17</v>
      </c>
      <c r="M221" s="185" t="s">
        <v>18</v>
      </c>
      <c r="N221" s="185" t="s">
        <v>19</v>
      </c>
    </row>
    <row r="222" spans="1:14" ht="15" customHeight="1">
      <c r="A222" s="190"/>
      <c r="B222" s="192"/>
      <c r="C222" s="185"/>
      <c r="D222" s="190"/>
      <c r="E222" s="191"/>
      <c r="F222" s="185"/>
      <c r="G222" s="185"/>
      <c r="H222" s="185"/>
      <c r="I222" s="185"/>
      <c r="J222" s="185"/>
      <c r="K222" s="187"/>
      <c r="L222" s="185"/>
      <c r="M222" s="185"/>
      <c r="N222" s="185"/>
    </row>
    <row r="223" spans="1:14" ht="15" customHeight="1">
      <c r="A223" s="57">
        <v>1</v>
      </c>
      <c r="B223" s="52">
        <v>43465</v>
      </c>
      <c r="C223" s="57" t="s">
        <v>139</v>
      </c>
      <c r="D223" s="57" t="s">
        <v>21</v>
      </c>
      <c r="E223" s="57" t="s">
        <v>154</v>
      </c>
      <c r="F223" s="58">
        <v>424</v>
      </c>
      <c r="G223" s="58">
        <v>407</v>
      </c>
      <c r="H223" s="58">
        <v>432</v>
      </c>
      <c r="I223" s="58">
        <v>440</v>
      </c>
      <c r="J223" s="58">
        <v>448</v>
      </c>
      <c r="K223" s="58">
        <v>440</v>
      </c>
      <c r="L223" s="53">
        <f>100000/F223</f>
        <v>235.8490566037736</v>
      </c>
      <c r="M223" s="54">
        <f>IF(D223="BUY",(K223-F223)*(L223),(F223-K223)*(L223))</f>
        <v>3773.5849056603774</v>
      </c>
      <c r="N223" s="55">
        <f>M223/(L223)/F223%</f>
        <v>3.773584905660377</v>
      </c>
    </row>
    <row r="224" spans="1:14" ht="15" customHeight="1">
      <c r="A224" s="57">
        <v>2</v>
      </c>
      <c r="B224" s="52">
        <v>43462</v>
      </c>
      <c r="C224" s="57" t="s">
        <v>139</v>
      </c>
      <c r="D224" s="57" t="s">
        <v>21</v>
      </c>
      <c r="E224" s="57" t="s">
        <v>44</v>
      </c>
      <c r="F224" s="58">
        <v>610</v>
      </c>
      <c r="G224" s="58">
        <v>590</v>
      </c>
      <c r="H224" s="58">
        <v>622</v>
      </c>
      <c r="I224" s="58">
        <v>634</v>
      </c>
      <c r="J224" s="58">
        <v>646</v>
      </c>
      <c r="K224" s="58" t="s">
        <v>116</v>
      </c>
      <c r="L224" s="53">
        <f>100000/F224</f>
        <v>163.9344262295082</v>
      </c>
      <c r="M224" s="54">
        <v>0</v>
      </c>
      <c r="N224" s="55">
        <v>0</v>
      </c>
    </row>
    <row r="225" spans="1:14" ht="15" customHeight="1">
      <c r="A225" s="57">
        <v>3</v>
      </c>
      <c r="B225" s="52">
        <v>43461</v>
      </c>
      <c r="C225" s="57" t="s">
        <v>139</v>
      </c>
      <c r="D225" s="57" t="s">
        <v>21</v>
      </c>
      <c r="E225" s="57" t="s">
        <v>213</v>
      </c>
      <c r="F225" s="58">
        <v>500</v>
      </c>
      <c r="G225" s="58">
        <v>482</v>
      </c>
      <c r="H225" s="58">
        <v>510</v>
      </c>
      <c r="I225" s="58">
        <v>520</v>
      </c>
      <c r="J225" s="58">
        <v>530</v>
      </c>
      <c r="K225" s="58">
        <v>510</v>
      </c>
      <c r="L225" s="53">
        <f>100000/F225</f>
        <v>200</v>
      </c>
      <c r="M225" s="54">
        <f aca="true" t="shared" si="15" ref="M225:M238">IF(D225="BUY",(K225-F225)*(L225),(F225-K225)*(L225))</f>
        <v>2000</v>
      </c>
      <c r="N225" s="55">
        <f aca="true" t="shared" si="16" ref="N225:N238">M225/(L225)/F225%</f>
        <v>2</v>
      </c>
    </row>
    <row r="226" spans="1:14" ht="15" customHeight="1">
      <c r="A226" s="57">
        <v>4</v>
      </c>
      <c r="B226" s="52">
        <v>43460</v>
      </c>
      <c r="C226" s="57" t="s">
        <v>139</v>
      </c>
      <c r="D226" s="57" t="s">
        <v>21</v>
      </c>
      <c r="E226" s="57" t="s">
        <v>45</v>
      </c>
      <c r="F226" s="58">
        <v>890</v>
      </c>
      <c r="G226" s="58">
        <v>858</v>
      </c>
      <c r="H226" s="58">
        <v>910</v>
      </c>
      <c r="I226" s="58">
        <v>930</v>
      </c>
      <c r="J226" s="58">
        <v>950</v>
      </c>
      <c r="K226" s="58">
        <v>910</v>
      </c>
      <c r="L226" s="53">
        <f>100000/F226</f>
        <v>112.35955056179775</v>
      </c>
      <c r="M226" s="54">
        <f t="shared" si="15"/>
        <v>2247.191011235955</v>
      </c>
      <c r="N226" s="55">
        <f t="shared" si="16"/>
        <v>2.2471910112359548</v>
      </c>
    </row>
    <row r="227" spans="1:14" ht="15" customHeight="1">
      <c r="A227" s="57">
        <v>5</v>
      </c>
      <c r="B227" s="52">
        <v>43454</v>
      </c>
      <c r="C227" s="57" t="s">
        <v>139</v>
      </c>
      <c r="D227" s="57" t="s">
        <v>21</v>
      </c>
      <c r="E227" s="57" t="s">
        <v>91</v>
      </c>
      <c r="F227" s="58">
        <v>584</v>
      </c>
      <c r="G227" s="58">
        <v>567</v>
      </c>
      <c r="H227" s="58">
        <v>594</v>
      </c>
      <c r="I227" s="58">
        <v>604</v>
      </c>
      <c r="J227" s="58">
        <v>614</v>
      </c>
      <c r="K227" s="58">
        <v>567</v>
      </c>
      <c r="L227" s="53">
        <f>100000/F227</f>
        <v>171.23287671232876</v>
      </c>
      <c r="M227" s="54">
        <f t="shared" si="15"/>
        <v>-2910.9589041095887</v>
      </c>
      <c r="N227" s="55">
        <f t="shared" si="16"/>
        <v>-2.910958904109589</v>
      </c>
    </row>
    <row r="228" spans="1:14" ht="15" customHeight="1">
      <c r="A228" s="57">
        <v>6</v>
      </c>
      <c r="B228" s="52">
        <v>43454</v>
      </c>
      <c r="C228" s="57" t="s">
        <v>139</v>
      </c>
      <c r="D228" s="57" t="s">
        <v>21</v>
      </c>
      <c r="E228" s="57" t="s">
        <v>149</v>
      </c>
      <c r="F228" s="58">
        <v>314</v>
      </c>
      <c r="G228" s="58">
        <v>303</v>
      </c>
      <c r="H228" s="58">
        <v>320</v>
      </c>
      <c r="I228" s="58">
        <v>326</v>
      </c>
      <c r="J228" s="58">
        <v>332</v>
      </c>
      <c r="K228" s="58">
        <v>320</v>
      </c>
      <c r="L228" s="53">
        <f aca="true" t="shared" si="17" ref="L228:L233">100000/F228</f>
        <v>318.47133757961785</v>
      </c>
      <c r="M228" s="54">
        <f t="shared" si="15"/>
        <v>1910.8280254777071</v>
      </c>
      <c r="N228" s="55">
        <f t="shared" si="16"/>
        <v>1.910828025477707</v>
      </c>
    </row>
    <row r="229" spans="1:14" ht="15" customHeight="1">
      <c r="A229" s="57">
        <v>7</v>
      </c>
      <c r="B229" s="52">
        <v>43453</v>
      </c>
      <c r="C229" s="57" t="s">
        <v>139</v>
      </c>
      <c r="D229" s="57" t="s">
        <v>21</v>
      </c>
      <c r="E229" s="57" t="s">
        <v>111</v>
      </c>
      <c r="F229" s="58">
        <v>159</v>
      </c>
      <c r="G229" s="58">
        <v>151</v>
      </c>
      <c r="H229" s="58">
        <v>163</v>
      </c>
      <c r="I229" s="58">
        <v>167</v>
      </c>
      <c r="J229" s="58">
        <v>171</v>
      </c>
      <c r="K229" s="58">
        <v>163</v>
      </c>
      <c r="L229" s="53">
        <f t="shared" si="17"/>
        <v>628.930817610063</v>
      </c>
      <c r="M229" s="54">
        <f t="shared" si="15"/>
        <v>2515.723270440252</v>
      </c>
      <c r="N229" s="55">
        <f t="shared" si="16"/>
        <v>2.5157232704402515</v>
      </c>
    </row>
    <row r="230" spans="1:16" ht="16.5" customHeight="1">
      <c r="A230" s="57">
        <v>8</v>
      </c>
      <c r="B230" s="52">
        <v>43452</v>
      </c>
      <c r="C230" s="57" t="s">
        <v>139</v>
      </c>
      <c r="D230" s="57" t="s">
        <v>21</v>
      </c>
      <c r="E230" s="57" t="s">
        <v>200</v>
      </c>
      <c r="F230" s="58">
        <v>1286</v>
      </c>
      <c r="G230" s="58">
        <v>1252</v>
      </c>
      <c r="H230" s="58">
        <v>1306</v>
      </c>
      <c r="I230" s="58">
        <v>1326</v>
      </c>
      <c r="J230" s="58">
        <v>1346</v>
      </c>
      <c r="K230" s="58">
        <v>1346</v>
      </c>
      <c r="L230" s="53">
        <f t="shared" si="17"/>
        <v>77.76049766718506</v>
      </c>
      <c r="M230" s="54">
        <f t="shared" si="15"/>
        <v>4665.629860031104</v>
      </c>
      <c r="N230" s="55">
        <f t="shared" si="16"/>
        <v>4.665629860031104</v>
      </c>
      <c r="P230"/>
    </row>
    <row r="231" spans="1:14" ht="15" customHeight="1">
      <c r="A231" s="57">
        <v>9</v>
      </c>
      <c r="B231" s="52">
        <v>43451</v>
      </c>
      <c r="C231" s="57" t="s">
        <v>139</v>
      </c>
      <c r="D231" s="57" t="s">
        <v>21</v>
      </c>
      <c r="E231" s="57" t="s">
        <v>45</v>
      </c>
      <c r="F231" s="58">
        <v>842</v>
      </c>
      <c r="G231" s="58">
        <v>805</v>
      </c>
      <c r="H231" s="58">
        <v>860</v>
      </c>
      <c r="I231" s="58">
        <v>878</v>
      </c>
      <c r="J231" s="58">
        <v>900</v>
      </c>
      <c r="K231" s="58">
        <v>860</v>
      </c>
      <c r="L231" s="53">
        <f t="shared" si="17"/>
        <v>118.76484560570071</v>
      </c>
      <c r="M231" s="54">
        <f t="shared" si="15"/>
        <v>2137.7672209026127</v>
      </c>
      <c r="N231" s="55">
        <f t="shared" si="16"/>
        <v>2.137767220902613</v>
      </c>
    </row>
    <row r="232" spans="1:14" ht="15" customHeight="1">
      <c r="A232" s="57">
        <v>10</v>
      </c>
      <c r="B232" s="52">
        <v>43447</v>
      </c>
      <c r="C232" s="57" t="s">
        <v>139</v>
      </c>
      <c r="D232" s="57" t="s">
        <v>21</v>
      </c>
      <c r="E232" s="57" t="s">
        <v>88</v>
      </c>
      <c r="F232" s="58">
        <v>690</v>
      </c>
      <c r="G232" s="58">
        <v>665</v>
      </c>
      <c r="H232" s="58">
        <v>704</v>
      </c>
      <c r="I232" s="58">
        <v>718</v>
      </c>
      <c r="J232" s="58">
        <v>733</v>
      </c>
      <c r="K232" s="58">
        <v>704</v>
      </c>
      <c r="L232" s="53">
        <f t="shared" si="17"/>
        <v>144.92753623188406</v>
      </c>
      <c r="M232" s="54">
        <f t="shared" si="15"/>
        <v>2028.985507246377</v>
      </c>
      <c r="N232" s="55">
        <f t="shared" si="16"/>
        <v>2.0289855072463765</v>
      </c>
    </row>
    <row r="233" spans="1:14" ht="15" customHeight="1">
      <c r="A233" s="57">
        <v>11</v>
      </c>
      <c r="B233" s="52">
        <v>43446</v>
      </c>
      <c r="C233" s="57" t="s">
        <v>139</v>
      </c>
      <c r="D233" s="57" t="s">
        <v>21</v>
      </c>
      <c r="E233" s="57" t="s">
        <v>52</v>
      </c>
      <c r="F233" s="58">
        <v>187</v>
      </c>
      <c r="G233" s="58">
        <v>181</v>
      </c>
      <c r="H233" s="58">
        <v>190</v>
      </c>
      <c r="I233" s="58">
        <v>193</v>
      </c>
      <c r="J233" s="58">
        <v>196</v>
      </c>
      <c r="K233" s="58">
        <v>193</v>
      </c>
      <c r="L233" s="53">
        <f t="shared" si="17"/>
        <v>534.75935828877</v>
      </c>
      <c r="M233" s="54">
        <f t="shared" si="15"/>
        <v>3208.5561497326203</v>
      </c>
      <c r="N233" s="55">
        <f t="shared" si="16"/>
        <v>3.2085561497326203</v>
      </c>
    </row>
    <row r="234" spans="1:14" ht="15" customHeight="1">
      <c r="A234" s="57">
        <v>12</v>
      </c>
      <c r="B234" s="52">
        <v>43441</v>
      </c>
      <c r="C234" s="57" t="s">
        <v>139</v>
      </c>
      <c r="D234" s="57" t="s">
        <v>21</v>
      </c>
      <c r="E234" s="57" t="s">
        <v>202</v>
      </c>
      <c r="F234" s="58">
        <v>1077</v>
      </c>
      <c r="G234" s="58">
        <v>1049</v>
      </c>
      <c r="H234" s="58">
        <v>1077</v>
      </c>
      <c r="I234" s="58">
        <v>1087</v>
      </c>
      <c r="J234" s="58">
        <v>1097</v>
      </c>
      <c r="K234" s="58">
        <v>1049</v>
      </c>
      <c r="L234" s="53">
        <f>100000/F234</f>
        <v>92.85051067780873</v>
      </c>
      <c r="M234" s="54">
        <f t="shared" si="15"/>
        <v>-2599.8142989786443</v>
      </c>
      <c r="N234" s="55">
        <f t="shared" si="16"/>
        <v>-2.5998142989786444</v>
      </c>
    </row>
    <row r="235" spans="1:14" ht="15" customHeight="1">
      <c r="A235" s="57">
        <v>13</v>
      </c>
      <c r="B235" s="52">
        <v>43440</v>
      </c>
      <c r="C235" s="57" t="s">
        <v>139</v>
      </c>
      <c r="D235" s="57" t="s">
        <v>53</v>
      </c>
      <c r="E235" s="57" t="s">
        <v>129</v>
      </c>
      <c r="F235" s="58">
        <v>209</v>
      </c>
      <c r="G235" s="58">
        <v>215</v>
      </c>
      <c r="H235" s="58">
        <v>205</v>
      </c>
      <c r="I235" s="58">
        <v>201</v>
      </c>
      <c r="J235" s="58">
        <v>197</v>
      </c>
      <c r="K235" s="58">
        <v>207</v>
      </c>
      <c r="L235" s="53">
        <f>100000/F235</f>
        <v>478.4688995215311</v>
      </c>
      <c r="M235" s="54">
        <f t="shared" si="15"/>
        <v>956.9377990430622</v>
      </c>
      <c r="N235" s="55">
        <f t="shared" si="16"/>
        <v>0.9569377990430623</v>
      </c>
    </row>
    <row r="236" spans="1:14" ht="15" customHeight="1">
      <c r="A236" s="57">
        <v>14</v>
      </c>
      <c r="B236" s="52">
        <v>43439</v>
      </c>
      <c r="C236" s="57" t="s">
        <v>139</v>
      </c>
      <c r="D236" s="57" t="s">
        <v>53</v>
      </c>
      <c r="E236" s="57" t="s">
        <v>43</v>
      </c>
      <c r="F236" s="58">
        <v>429</v>
      </c>
      <c r="G236" s="58">
        <v>444</v>
      </c>
      <c r="H236" s="58">
        <v>423</v>
      </c>
      <c r="I236" s="58">
        <v>415</v>
      </c>
      <c r="J236" s="58">
        <v>407</v>
      </c>
      <c r="K236" s="58">
        <v>415</v>
      </c>
      <c r="L236" s="53">
        <f>100000/F236</f>
        <v>233.1002331002331</v>
      </c>
      <c r="M236" s="54">
        <f t="shared" si="15"/>
        <v>3263.4032634032637</v>
      </c>
      <c r="N236" s="55">
        <f t="shared" si="16"/>
        <v>3.2634032634032635</v>
      </c>
    </row>
    <row r="237" spans="1:14" ht="15" customHeight="1">
      <c r="A237" s="57">
        <v>15</v>
      </c>
      <c r="B237" s="52">
        <v>43438</v>
      </c>
      <c r="C237" s="57" t="s">
        <v>139</v>
      </c>
      <c r="D237" s="57" t="s">
        <v>21</v>
      </c>
      <c r="E237" s="57" t="s">
        <v>203</v>
      </c>
      <c r="F237" s="58">
        <v>815</v>
      </c>
      <c r="G237" s="58">
        <v>785</v>
      </c>
      <c r="H237" s="58">
        <v>830</v>
      </c>
      <c r="I237" s="58">
        <v>845</v>
      </c>
      <c r="J237" s="58">
        <v>860</v>
      </c>
      <c r="K237" s="58">
        <v>785</v>
      </c>
      <c r="L237" s="53">
        <f>100000/F237</f>
        <v>122.69938650306749</v>
      </c>
      <c r="M237" s="54">
        <f t="shared" si="15"/>
        <v>-3680.9815950920247</v>
      </c>
      <c r="N237" s="55">
        <f t="shared" si="16"/>
        <v>-3.680981595092024</v>
      </c>
    </row>
    <row r="238" spans="1:14" ht="15" customHeight="1">
      <c r="A238" s="57">
        <v>16</v>
      </c>
      <c r="B238" s="52">
        <v>43437</v>
      </c>
      <c r="C238" s="57" t="s">
        <v>139</v>
      </c>
      <c r="D238" s="57" t="s">
        <v>21</v>
      </c>
      <c r="E238" s="57" t="s">
        <v>200</v>
      </c>
      <c r="F238" s="58">
        <v>1330</v>
      </c>
      <c r="G238" s="58">
        <v>1295</v>
      </c>
      <c r="H238" s="58">
        <v>1350</v>
      </c>
      <c r="I238" s="58">
        <v>1370</v>
      </c>
      <c r="J238" s="58">
        <v>1390</v>
      </c>
      <c r="K238" s="58">
        <v>1350</v>
      </c>
      <c r="L238" s="53">
        <f>100000/F238</f>
        <v>75.18796992481202</v>
      </c>
      <c r="M238" s="54">
        <f t="shared" si="15"/>
        <v>1503.7593984962405</v>
      </c>
      <c r="N238" s="55">
        <f t="shared" si="16"/>
        <v>1.5037593984962405</v>
      </c>
    </row>
    <row r="239" spans="1:14" ht="15" customHeight="1">
      <c r="A239" s="9" t="s">
        <v>26</v>
      </c>
      <c r="B239" s="19"/>
      <c r="C239" s="11"/>
      <c r="D239" s="12"/>
      <c r="E239" s="13"/>
      <c r="F239" s="13"/>
      <c r="G239" s="14"/>
      <c r="H239" s="13"/>
      <c r="I239" s="13"/>
      <c r="J239" s="13"/>
      <c r="K239" s="16"/>
      <c r="L239" s="17"/>
      <c r="N239"/>
    </row>
    <row r="240" spans="1:14" ht="15" customHeight="1">
      <c r="A240" s="9" t="s">
        <v>26</v>
      </c>
      <c r="B240" s="19"/>
      <c r="C240" s="20"/>
      <c r="D240" s="21"/>
      <c r="E240" s="22"/>
      <c r="F240" s="22"/>
      <c r="G240" s="23"/>
      <c r="H240" s="22"/>
      <c r="I240" s="22"/>
      <c r="J240" s="22"/>
      <c r="K240" s="22"/>
      <c r="L240"/>
      <c r="M240"/>
      <c r="N240"/>
    </row>
    <row r="241" spans="1:14" ht="15" customHeight="1">
      <c r="A241"/>
      <c r="B241"/>
      <c r="C241"/>
      <c r="D241"/>
      <c r="E241"/>
      <c r="F241"/>
      <c r="G241"/>
      <c r="H241"/>
      <c r="I241"/>
      <c r="J241"/>
      <c r="K241"/>
      <c r="L241" s="17"/>
      <c r="M241"/>
      <c r="N241"/>
    </row>
    <row r="242" spans="1:14" ht="15" customHeight="1" thickBot="1">
      <c r="A242"/>
      <c r="B242"/>
      <c r="C242" s="22"/>
      <c r="D242" s="22"/>
      <c r="E242" s="22"/>
      <c r="F242" s="25"/>
      <c r="G242" s="26"/>
      <c r="H242" s="27" t="s">
        <v>27</v>
      </c>
      <c r="I242" s="27"/>
      <c r="J242"/>
      <c r="K242"/>
      <c r="L242"/>
      <c r="M242"/>
      <c r="N242"/>
    </row>
    <row r="243" spans="1:14" ht="15" customHeight="1">
      <c r="A243"/>
      <c r="B243"/>
      <c r="C243" s="186" t="s">
        <v>28</v>
      </c>
      <c r="D243" s="186"/>
      <c r="E243" s="29">
        <v>15</v>
      </c>
      <c r="F243" s="30">
        <f>F244+F245+F246+F247+F248+F249</f>
        <v>100</v>
      </c>
      <c r="G243" s="31">
        <v>15</v>
      </c>
      <c r="H243" s="32">
        <f>G244/G243%</f>
        <v>80</v>
      </c>
      <c r="I243" s="32"/>
      <c r="J243"/>
      <c r="K243"/>
      <c r="L243"/>
      <c r="M243"/>
      <c r="N243"/>
    </row>
    <row r="244" spans="1:14" ht="15" customHeight="1">
      <c r="A244"/>
      <c r="B244"/>
      <c r="C244" s="193" t="s">
        <v>29</v>
      </c>
      <c r="D244" s="193"/>
      <c r="E244" s="33">
        <v>12</v>
      </c>
      <c r="F244" s="34">
        <f>(E244/E243)*100</f>
        <v>80</v>
      </c>
      <c r="G244" s="31">
        <v>12</v>
      </c>
      <c r="H244" s="28"/>
      <c r="I244" s="28"/>
      <c r="J244"/>
      <c r="K244"/>
      <c r="L244"/>
      <c r="M244"/>
      <c r="N244"/>
    </row>
    <row r="245" spans="1:14" ht="15" customHeight="1">
      <c r="A245"/>
      <c r="B245"/>
      <c r="C245" s="193" t="s">
        <v>31</v>
      </c>
      <c r="D245" s="193"/>
      <c r="E245" s="33">
        <v>0</v>
      </c>
      <c r="F245" s="34">
        <f>(E245/E243)*100</f>
        <v>0</v>
      </c>
      <c r="G245" s="36"/>
      <c r="H245" s="31"/>
      <c r="I245" s="31"/>
      <c r="J245"/>
      <c r="K245"/>
      <c r="L245"/>
      <c r="M245"/>
      <c r="N245"/>
    </row>
    <row r="246" spans="1:14" ht="15" customHeight="1">
      <c r="A246"/>
      <c r="B246"/>
      <c r="C246" s="193" t="s">
        <v>32</v>
      </c>
      <c r="D246" s="193"/>
      <c r="E246" s="33">
        <v>0</v>
      </c>
      <c r="F246" s="34">
        <f>(E246/E243)*100</f>
        <v>0</v>
      </c>
      <c r="G246" s="36"/>
      <c r="H246" s="31"/>
      <c r="I246" s="31"/>
      <c r="J246"/>
      <c r="K246"/>
      <c r="L246"/>
      <c r="M246"/>
      <c r="N246"/>
    </row>
    <row r="247" spans="1:14" ht="15" customHeight="1">
      <c r="A247"/>
      <c r="B247"/>
      <c r="C247" s="193" t="s">
        <v>33</v>
      </c>
      <c r="D247" s="193"/>
      <c r="E247" s="33">
        <v>3</v>
      </c>
      <c r="F247" s="34">
        <f>(E247/E243)*100</f>
        <v>20</v>
      </c>
      <c r="G247" s="36"/>
      <c r="H247" s="22" t="s">
        <v>34</v>
      </c>
      <c r="I247" s="22"/>
      <c r="J247"/>
      <c r="K247"/>
      <c r="L247"/>
      <c r="M247"/>
      <c r="N247"/>
    </row>
    <row r="248" spans="1:14" ht="15" customHeight="1">
      <c r="A248"/>
      <c r="B248"/>
      <c r="C248" s="193" t="s">
        <v>35</v>
      </c>
      <c r="D248" s="193"/>
      <c r="E248" s="33">
        <v>0</v>
      </c>
      <c r="F248" s="34">
        <f>(E248/E243)*100</f>
        <v>0</v>
      </c>
      <c r="G248" s="36"/>
      <c r="H248" s="22"/>
      <c r="I248" s="22"/>
      <c r="J248"/>
      <c r="K248"/>
      <c r="L248"/>
      <c r="M248"/>
      <c r="N248"/>
    </row>
    <row r="249" spans="1:14" ht="15" customHeight="1" thickBot="1">
      <c r="A249"/>
      <c r="B249"/>
      <c r="C249" s="194" t="s">
        <v>36</v>
      </c>
      <c r="D249" s="194"/>
      <c r="E249" s="38"/>
      <c r="F249" s="39">
        <f>(E249/E243)*100</f>
        <v>0</v>
      </c>
      <c r="G249" s="36"/>
      <c r="H249" s="22"/>
      <c r="I249" s="22"/>
      <c r="J249"/>
      <c r="K249"/>
      <c r="L249"/>
      <c r="M249"/>
      <c r="N249"/>
    </row>
    <row r="250" spans="1:14" ht="15" customHeight="1">
      <c r="A250" s="41" t="s">
        <v>37</v>
      </c>
      <c r="B250" s="10"/>
      <c r="C250" s="11"/>
      <c r="D250" s="11"/>
      <c r="E250" s="13"/>
      <c r="F250" s="13"/>
      <c r="G250" s="42"/>
      <c r="H250" s="43"/>
      <c r="I250" s="43"/>
      <c r="J250" s="43"/>
      <c r="K250" s="13"/>
      <c r="L250" s="17"/>
      <c r="M250"/>
      <c r="N250" s="40"/>
    </row>
    <row r="251" spans="1:14" ht="15" customHeight="1">
      <c r="A251" s="12" t="s">
        <v>38</v>
      </c>
      <c r="B251" s="10"/>
      <c r="C251" s="44"/>
      <c r="D251" s="45"/>
      <c r="E251" s="46"/>
      <c r="F251" s="43"/>
      <c r="G251" s="42"/>
      <c r="H251" s="43"/>
      <c r="I251" s="43"/>
      <c r="J251" s="43"/>
      <c r="K251" s="13"/>
      <c r="L251" s="17"/>
      <c r="M251" s="24"/>
      <c r="N251"/>
    </row>
    <row r="252" spans="1:14" ht="15" customHeight="1">
      <c r="A252" s="12" t="s">
        <v>39</v>
      </c>
      <c r="B252" s="10"/>
      <c r="C252" s="11"/>
      <c r="D252" s="45"/>
      <c r="E252" s="46"/>
      <c r="F252" s="43"/>
      <c r="G252" s="42"/>
      <c r="H252" s="47"/>
      <c r="I252" s="47"/>
      <c r="J252" s="47"/>
      <c r="K252" s="13"/>
      <c r="L252" s="17"/>
      <c r="M252"/>
      <c r="N252" s="24"/>
    </row>
    <row r="253" spans="1:14" ht="15" customHeight="1">
      <c r="A253" s="12" t="s">
        <v>40</v>
      </c>
      <c r="B253" s="44"/>
      <c r="C253" s="11"/>
      <c r="D253" s="45"/>
      <c r="E253" s="46"/>
      <c r="F253" s="43"/>
      <c r="G253" s="48"/>
      <c r="H253" s="47"/>
      <c r="I253" s="47"/>
      <c r="J253" s="47"/>
      <c r="K253" s="13"/>
      <c r="L253" s="17"/>
      <c r="M253"/>
      <c r="N253" s="17"/>
    </row>
    <row r="254" spans="1:14" ht="15" customHeight="1">
      <c r="A254" s="12" t="s">
        <v>41</v>
      </c>
      <c r="B254" s="35"/>
      <c r="C254" s="11"/>
      <c r="D254" s="49"/>
      <c r="E254" s="43"/>
      <c r="F254" s="43"/>
      <c r="G254" s="48"/>
      <c r="H254" s="47"/>
      <c r="I254" s="47"/>
      <c r="J254" s="47"/>
      <c r="K254" s="43"/>
      <c r="L254" s="17"/>
      <c r="M254" s="17"/>
      <c r="N254" s="17"/>
    </row>
    <row r="255" spans="1:14" ht="15" customHeight="1" thickBot="1">
      <c r="A255" s="12" t="s">
        <v>41</v>
      </c>
      <c r="B255" s="35"/>
      <c r="C255" s="11"/>
      <c r="D255" s="49"/>
      <c r="E255" s="43"/>
      <c r="F255" s="43"/>
      <c r="G255" s="48"/>
      <c r="H255" s="47"/>
      <c r="I255" s="47"/>
      <c r="J255" s="47"/>
      <c r="K255" s="43"/>
      <c r="L255" s="17"/>
      <c r="M255" s="17"/>
      <c r="N255" s="17"/>
    </row>
    <row r="256" spans="1:14" ht="15" customHeight="1" thickBot="1">
      <c r="A256" s="195" t="s">
        <v>0</v>
      </c>
      <c r="B256" s="195"/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</row>
    <row r="257" spans="1:14" ht="15" customHeight="1" thickBot="1">
      <c r="A257" s="195"/>
      <c r="B257" s="195"/>
      <c r="C257" s="195"/>
      <c r="D257" s="195"/>
      <c r="E257" s="195"/>
      <c r="F257" s="195"/>
      <c r="G257" s="195"/>
      <c r="H257" s="195"/>
      <c r="I257" s="195"/>
      <c r="J257" s="195"/>
      <c r="K257" s="195"/>
      <c r="L257" s="195"/>
      <c r="M257" s="195"/>
      <c r="N257" s="195"/>
    </row>
    <row r="258" spans="1:14" ht="15" customHeight="1">
      <c r="A258" s="195"/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</row>
    <row r="259" spans="1:14" ht="15" customHeight="1">
      <c r="A259" s="196" t="s">
        <v>136</v>
      </c>
      <c r="B259" s="196"/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</row>
    <row r="260" spans="1:14" ht="15" customHeight="1">
      <c r="A260" s="196" t="s">
        <v>137</v>
      </c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</row>
    <row r="261" spans="1:14" ht="15" customHeight="1" thickBot="1">
      <c r="A261" s="188" t="s">
        <v>3</v>
      </c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</row>
    <row r="262" spans="1:14" ht="15" customHeight="1">
      <c r="A262" s="189" t="s">
        <v>138</v>
      </c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</row>
    <row r="263" spans="1:14" ht="15" customHeight="1">
      <c r="A263" s="189" t="s">
        <v>5</v>
      </c>
      <c r="B263" s="189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</row>
    <row r="264" spans="1:14" ht="15" customHeight="1">
      <c r="A264" s="190" t="s">
        <v>6</v>
      </c>
      <c r="B264" s="191" t="s">
        <v>7</v>
      </c>
      <c r="C264" s="185" t="s">
        <v>8</v>
      </c>
      <c r="D264" s="190" t="s">
        <v>9</v>
      </c>
      <c r="E264" s="185" t="s">
        <v>10</v>
      </c>
      <c r="F264" s="185" t="s">
        <v>11</v>
      </c>
      <c r="G264" s="185" t="s">
        <v>12</v>
      </c>
      <c r="H264" s="185" t="s">
        <v>13</v>
      </c>
      <c r="I264" s="185" t="s">
        <v>14</v>
      </c>
      <c r="J264" s="185" t="s">
        <v>15</v>
      </c>
      <c r="K264" s="187" t="s">
        <v>16</v>
      </c>
      <c r="L264" s="185" t="s">
        <v>17</v>
      </c>
      <c r="M264" s="185" t="s">
        <v>18</v>
      </c>
      <c r="N264" s="185" t="s">
        <v>19</v>
      </c>
    </row>
    <row r="265" spans="1:14" ht="15" customHeight="1">
      <c r="A265" s="190"/>
      <c r="B265" s="192"/>
      <c r="C265" s="185"/>
      <c r="D265" s="190"/>
      <c r="E265" s="191"/>
      <c r="F265" s="185"/>
      <c r="G265" s="185"/>
      <c r="H265" s="185"/>
      <c r="I265" s="185"/>
      <c r="J265" s="185"/>
      <c r="K265" s="187"/>
      <c r="L265" s="185"/>
      <c r="M265" s="185"/>
      <c r="N265" s="185"/>
    </row>
    <row r="266" spans="1:14" ht="15" customHeight="1">
      <c r="A266" s="57">
        <v>1</v>
      </c>
      <c r="B266" s="52">
        <v>43434</v>
      </c>
      <c r="C266" s="57" t="s">
        <v>139</v>
      </c>
      <c r="D266" s="57" t="s">
        <v>21</v>
      </c>
      <c r="E266" s="57" t="s">
        <v>201</v>
      </c>
      <c r="F266" s="58">
        <v>405</v>
      </c>
      <c r="G266" s="58">
        <v>390</v>
      </c>
      <c r="H266" s="58">
        <v>415</v>
      </c>
      <c r="I266" s="58">
        <v>425</v>
      </c>
      <c r="J266" s="58">
        <v>435</v>
      </c>
      <c r="K266" s="58">
        <v>415</v>
      </c>
      <c r="L266" s="53">
        <f aca="true" t="shared" si="18" ref="L266:L284">100000/F266</f>
        <v>246.91358024691357</v>
      </c>
      <c r="M266" s="54">
        <f>IF(D266="BUY",(K266-F266)*(L266),(F266-K266)*(L266))</f>
        <v>2469.135802469136</v>
      </c>
      <c r="N266" s="55">
        <f>M266/(L266)/F266%</f>
        <v>2.469135802469136</v>
      </c>
    </row>
    <row r="267" spans="1:14" ht="15" customHeight="1">
      <c r="A267" s="57">
        <v>2</v>
      </c>
      <c r="B267" s="52">
        <v>43433</v>
      </c>
      <c r="C267" s="57" t="s">
        <v>139</v>
      </c>
      <c r="D267" s="57" t="s">
        <v>21</v>
      </c>
      <c r="E267" s="57" t="s">
        <v>193</v>
      </c>
      <c r="F267" s="58">
        <v>159</v>
      </c>
      <c r="G267" s="58">
        <v>153</v>
      </c>
      <c r="H267" s="58">
        <v>162</v>
      </c>
      <c r="I267" s="58">
        <v>165</v>
      </c>
      <c r="J267" s="58">
        <v>167</v>
      </c>
      <c r="K267" s="58">
        <v>153</v>
      </c>
      <c r="L267" s="53">
        <f>100000/F267</f>
        <v>628.930817610063</v>
      </c>
      <c r="M267" s="54">
        <f>IF(D267="BUY",(K267-F267)*(L267),(F267-K267)*(L267))</f>
        <v>-3773.5849056603774</v>
      </c>
      <c r="N267" s="55">
        <f>M267/(L267)/F267%</f>
        <v>-3.773584905660377</v>
      </c>
    </row>
    <row r="268" spans="1:14" ht="15" customHeight="1">
      <c r="A268" s="57">
        <v>3</v>
      </c>
      <c r="B268" s="52">
        <v>43433</v>
      </c>
      <c r="C268" s="57" t="s">
        <v>139</v>
      </c>
      <c r="D268" s="57" t="s">
        <v>21</v>
      </c>
      <c r="E268" s="57" t="s">
        <v>169</v>
      </c>
      <c r="F268" s="58">
        <v>170</v>
      </c>
      <c r="G268" s="58">
        <v>164</v>
      </c>
      <c r="H268" s="58">
        <v>173</v>
      </c>
      <c r="I268" s="58">
        <v>176</v>
      </c>
      <c r="J268" s="58">
        <v>179</v>
      </c>
      <c r="K268" s="58">
        <v>173</v>
      </c>
      <c r="L268" s="53">
        <f>100000/F268</f>
        <v>588.2352941176471</v>
      </c>
      <c r="M268" s="54">
        <f>IF(D268="BUY",(K268-F268)*(L268),(F268-K268)*(L268))</f>
        <v>1764.7058823529412</v>
      </c>
      <c r="N268" s="55">
        <f>M268/(L268)/F268%</f>
        <v>1.7647058823529411</v>
      </c>
    </row>
    <row r="269" spans="1:14" ht="15" customHeight="1">
      <c r="A269" s="57">
        <v>4</v>
      </c>
      <c r="B269" s="52">
        <v>43432</v>
      </c>
      <c r="C269" s="57" t="s">
        <v>139</v>
      </c>
      <c r="D269" s="57" t="s">
        <v>21</v>
      </c>
      <c r="E269" s="57" t="s">
        <v>170</v>
      </c>
      <c r="F269" s="58">
        <v>1120</v>
      </c>
      <c r="G269" s="58">
        <v>1085</v>
      </c>
      <c r="H269" s="58">
        <v>1140</v>
      </c>
      <c r="I269" s="58">
        <v>1160</v>
      </c>
      <c r="J269" s="58">
        <v>1180</v>
      </c>
      <c r="K269" s="58">
        <v>1085</v>
      </c>
      <c r="L269" s="53">
        <f t="shared" si="18"/>
        <v>89.28571428571429</v>
      </c>
      <c r="M269" s="54">
        <f>IF(D269="BUY",(K269-F269)*(L269),(F269-K269)*(L269))</f>
        <v>-3125</v>
      </c>
      <c r="N269" s="55">
        <f>M269/(L269)/F269%</f>
        <v>-3.125</v>
      </c>
    </row>
    <row r="270" spans="1:14" ht="15" customHeight="1">
      <c r="A270" s="57">
        <v>5</v>
      </c>
      <c r="B270" s="52">
        <v>43431</v>
      </c>
      <c r="C270" s="57" t="s">
        <v>139</v>
      </c>
      <c r="D270" s="57" t="s">
        <v>21</v>
      </c>
      <c r="E270" s="57" t="s">
        <v>194</v>
      </c>
      <c r="F270" s="58">
        <v>980</v>
      </c>
      <c r="G270" s="58">
        <v>950</v>
      </c>
      <c r="H270" s="58">
        <v>1000</v>
      </c>
      <c r="I270" s="58">
        <v>1020</v>
      </c>
      <c r="J270" s="58">
        <v>1040</v>
      </c>
      <c r="K270" s="58">
        <v>1000</v>
      </c>
      <c r="L270" s="53">
        <f t="shared" si="18"/>
        <v>102.04081632653062</v>
      </c>
      <c r="M270" s="54">
        <f>IF(D270="BUY",(K270-F270)*(L270),(F270-K270)*(L270))</f>
        <v>2040.8163265306123</v>
      </c>
      <c r="N270" s="55">
        <f>M270/(L270)/F270%</f>
        <v>2.0408163265306123</v>
      </c>
    </row>
    <row r="271" spans="1:14" ht="15" customHeight="1">
      <c r="A271" s="57">
        <v>6</v>
      </c>
      <c r="B271" s="52">
        <v>43430</v>
      </c>
      <c r="C271" s="57" t="s">
        <v>139</v>
      </c>
      <c r="D271" s="57" t="s">
        <v>21</v>
      </c>
      <c r="E271" s="57" t="s">
        <v>190</v>
      </c>
      <c r="F271" s="58">
        <v>413</v>
      </c>
      <c r="G271" s="58">
        <v>390</v>
      </c>
      <c r="H271" s="58">
        <v>420</v>
      </c>
      <c r="I271" s="58">
        <v>427</v>
      </c>
      <c r="J271" s="58">
        <v>434</v>
      </c>
      <c r="K271" s="58">
        <v>420</v>
      </c>
      <c r="L271" s="53">
        <f t="shared" si="18"/>
        <v>242.13075060532688</v>
      </c>
      <c r="M271" s="54">
        <f aca="true" t="shared" si="19" ref="M271:M284">IF(D271="BUY",(K271-F271)*(L271),(F271-K271)*(L271))</f>
        <v>1694.915254237288</v>
      </c>
      <c r="N271" s="55">
        <f aca="true" t="shared" si="20" ref="N271:N284">M271/(L271)/F271%</f>
        <v>1.6949152542372883</v>
      </c>
    </row>
    <row r="272" spans="1:14" ht="15" customHeight="1">
      <c r="A272" s="57">
        <v>7</v>
      </c>
      <c r="B272" s="52">
        <v>43426</v>
      </c>
      <c r="C272" s="57" t="s">
        <v>139</v>
      </c>
      <c r="D272" s="57" t="s">
        <v>21</v>
      </c>
      <c r="E272" s="57" t="s">
        <v>188</v>
      </c>
      <c r="F272" s="58">
        <v>533</v>
      </c>
      <c r="G272" s="58">
        <v>515</v>
      </c>
      <c r="H272" s="58">
        <v>543</v>
      </c>
      <c r="I272" s="58">
        <v>553</v>
      </c>
      <c r="J272" s="58">
        <v>563</v>
      </c>
      <c r="K272" s="58">
        <v>543</v>
      </c>
      <c r="L272" s="53">
        <f t="shared" si="18"/>
        <v>187.6172607879925</v>
      </c>
      <c r="M272" s="54">
        <f t="shared" si="19"/>
        <v>1876.1726078799252</v>
      </c>
      <c r="N272" s="55">
        <f t="shared" si="20"/>
        <v>1.876172607879925</v>
      </c>
    </row>
    <row r="273" spans="1:14" ht="15" customHeight="1">
      <c r="A273" s="57">
        <v>8</v>
      </c>
      <c r="B273" s="52">
        <v>43425</v>
      </c>
      <c r="C273" s="57" t="s">
        <v>139</v>
      </c>
      <c r="D273" s="57" t="s">
        <v>21</v>
      </c>
      <c r="E273" s="57" t="s">
        <v>121</v>
      </c>
      <c r="F273" s="58">
        <v>2415</v>
      </c>
      <c r="G273" s="58">
        <v>2365</v>
      </c>
      <c r="H273" s="58">
        <v>2445</v>
      </c>
      <c r="I273" s="58">
        <v>2475</v>
      </c>
      <c r="J273" s="58">
        <v>2505</v>
      </c>
      <c r="K273" s="58">
        <v>2445</v>
      </c>
      <c r="L273" s="53">
        <f t="shared" si="18"/>
        <v>41.40786749482402</v>
      </c>
      <c r="M273" s="54">
        <f t="shared" si="19"/>
        <v>1242.2360248447205</v>
      </c>
      <c r="N273" s="55">
        <f t="shared" si="20"/>
        <v>1.2422360248447206</v>
      </c>
    </row>
    <row r="274" spans="1:14" ht="15" customHeight="1">
      <c r="A274" s="57">
        <v>9</v>
      </c>
      <c r="B274" s="52">
        <v>43425</v>
      </c>
      <c r="C274" s="57" t="s">
        <v>139</v>
      </c>
      <c r="D274" s="57" t="s">
        <v>21</v>
      </c>
      <c r="E274" s="57" t="s">
        <v>187</v>
      </c>
      <c r="F274" s="58">
        <v>182</v>
      </c>
      <c r="G274" s="58">
        <v>175</v>
      </c>
      <c r="H274" s="58">
        <v>186</v>
      </c>
      <c r="I274" s="58">
        <v>190</v>
      </c>
      <c r="J274" s="58">
        <v>194</v>
      </c>
      <c r="K274" s="58">
        <v>175</v>
      </c>
      <c r="L274" s="53">
        <f t="shared" si="18"/>
        <v>549.4505494505495</v>
      </c>
      <c r="M274" s="54">
        <f t="shared" si="19"/>
        <v>-3846.1538461538466</v>
      </c>
      <c r="N274" s="55">
        <f t="shared" si="20"/>
        <v>-3.846153846153846</v>
      </c>
    </row>
    <row r="275" spans="1:14" ht="15" customHeight="1">
      <c r="A275" s="57">
        <v>10</v>
      </c>
      <c r="B275" s="52">
        <v>43424</v>
      </c>
      <c r="C275" s="57" t="s">
        <v>139</v>
      </c>
      <c r="D275" s="57" t="s">
        <v>21</v>
      </c>
      <c r="E275" s="57" t="s">
        <v>189</v>
      </c>
      <c r="F275" s="58">
        <v>339</v>
      </c>
      <c r="G275" s="58">
        <v>328</v>
      </c>
      <c r="H275" s="58">
        <v>345</v>
      </c>
      <c r="I275" s="58">
        <v>351</v>
      </c>
      <c r="J275" s="58">
        <v>357</v>
      </c>
      <c r="K275" s="58">
        <v>328</v>
      </c>
      <c r="L275" s="53">
        <f t="shared" si="18"/>
        <v>294.9852507374631</v>
      </c>
      <c r="M275" s="54">
        <f t="shared" si="19"/>
        <v>-3244.837758112094</v>
      </c>
      <c r="N275" s="55">
        <f t="shared" si="20"/>
        <v>-3.2448377581120944</v>
      </c>
    </row>
    <row r="276" spans="1:14" ht="15" customHeight="1">
      <c r="A276" s="57">
        <v>11</v>
      </c>
      <c r="B276" s="52">
        <v>43423</v>
      </c>
      <c r="C276" s="57" t="s">
        <v>139</v>
      </c>
      <c r="D276" s="57" t="s">
        <v>21</v>
      </c>
      <c r="E276" s="57" t="s">
        <v>190</v>
      </c>
      <c r="F276" s="58">
        <v>405</v>
      </c>
      <c r="G276" s="58">
        <v>391</v>
      </c>
      <c r="H276" s="58">
        <v>412</v>
      </c>
      <c r="I276" s="58">
        <v>420</v>
      </c>
      <c r="J276" s="58">
        <v>428</v>
      </c>
      <c r="K276" s="58">
        <v>412</v>
      </c>
      <c r="L276" s="53">
        <f t="shared" si="18"/>
        <v>246.91358024691357</v>
      </c>
      <c r="M276" s="54">
        <f t="shared" si="19"/>
        <v>1728.395061728395</v>
      </c>
      <c r="N276" s="55">
        <f t="shared" si="20"/>
        <v>1.7283950617283952</v>
      </c>
    </row>
    <row r="277" spans="1:14" ht="15" customHeight="1">
      <c r="A277" s="57">
        <v>12</v>
      </c>
      <c r="B277" s="52">
        <v>43420</v>
      </c>
      <c r="C277" s="57" t="s">
        <v>139</v>
      </c>
      <c r="D277" s="57" t="s">
        <v>21</v>
      </c>
      <c r="E277" s="57" t="s">
        <v>92</v>
      </c>
      <c r="F277" s="58">
        <v>289</v>
      </c>
      <c r="G277" s="58">
        <v>280</v>
      </c>
      <c r="H277" s="58">
        <v>294</v>
      </c>
      <c r="I277" s="58">
        <v>299</v>
      </c>
      <c r="J277" s="58">
        <v>302</v>
      </c>
      <c r="K277" s="58">
        <v>293.6</v>
      </c>
      <c r="L277" s="53">
        <f t="shared" si="18"/>
        <v>346.02076124567475</v>
      </c>
      <c r="M277" s="54">
        <f t="shared" si="19"/>
        <v>1591.6955017301118</v>
      </c>
      <c r="N277" s="55">
        <f t="shared" si="20"/>
        <v>1.5916955017301115</v>
      </c>
    </row>
    <row r="278" spans="1:14" ht="15" customHeight="1">
      <c r="A278" s="57">
        <v>13</v>
      </c>
      <c r="B278" s="52">
        <v>43419</v>
      </c>
      <c r="C278" s="57" t="s">
        <v>139</v>
      </c>
      <c r="D278" s="57" t="s">
        <v>21</v>
      </c>
      <c r="E278" s="57" t="s">
        <v>140</v>
      </c>
      <c r="F278" s="58">
        <v>220</v>
      </c>
      <c r="G278" s="58">
        <v>230</v>
      </c>
      <c r="H278" s="58">
        <v>225</v>
      </c>
      <c r="I278" s="58">
        <v>230</v>
      </c>
      <c r="J278" s="58">
        <v>235</v>
      </c>
      <c r="K278" s="58">
        <v>235</v>
      </c>
      <c r="L278" s="53">
        <f t="shared" si="18"/>
        <v>454.54545454545456</v>
      </c>
      <c r="M278" s="54">
        <f t="shared" si="19"/>
        <v>6818.181818181818</v>
      </c>
      <c r="N278" s="55">
        <f t="shared" si="20"/>
        <v>6.8181818181818175</v>
      </c>
    </row>
    <row r="279" spans="1:14" ht="15" customHeight="1">
      <c r="A279" s="57">
        <v>14</v>
      </c>
      <c r="B279" s="52">
        <v>43418</v>
      </c>
      <c r="C279" s="57" t="s">
        <v>139</v>
      </c>
      <c r="D279" s="57" t="s">
        <v>21</v>
      </c>
      <c r="E279" s="57" t="s">
        <v>141</v>
      </c>
      <c r="F279" s="58">
        <v>714</v>
      </c>
      <c r="G279" s="58">
        <v>690</v>
      </c>
      <c r="H279" s="58">
        <v>726</v>
      </c>
      <c r="I279" s="58">
        <v>738</v>
      </c>
      <c r="J279" s="58">
        <v>750</v>
      </c>
      <c r="K279" s="58">
        <v>725.5</v>
      </c>
      <c r="L279" s="53">
        <f t="shared" si="18"/>
        <v>140.0560224089636</v>
      </c>
      <c r="M279" s="54">
        <f t="shared" si="19"/>
        <v>1610.6442577030814</v>
      </c>
      <c r="N279" s="55">
        <f t="shared" si="20"/>
        <v>1.6106442577030813</v>
      </c>
    </row>
    <row r="280" spans="1:14" ht="15" customHeight="1">
      <c r="A280" s="57">
        <v>15</v>
      </c>
      <c r="B280" s="52">
        <v>43417</v>
      </c>
      <c r="C280" s="57" t="s">
        <v>139</v>
      </c>
      <c r="D280" s="57" t="s">
        <v>21</v>
      </c>
      <c r="E280" s="57" t="s">
        <v>131</v>
      </c>
      <c r="F280" s="58">
        <v>218.5</v>
      </c>
      <c r="G280" s="58">
        <v>211</v>
      </c>
      <c r="H280" s="58">
        <v>223</v>
      </c>
      <c r="I280" s="58">
        <v>227</v>
      </c>
      <c r="J280" s="58">
        <v>231</v>
      </c>
      <c r="K280" s="58">
        <v>222</v>
      </c>
      <c r="L280" s="53">
        <f t="shared" si="18"/>
        <v>457.66590389016017</v>
      </c>
      <c r="M280" s="54">
        <f t="shared" si="19"/>
        <v>1601.8306636155605</v>
      </c>
      <c r="N280" s="55">
        <f t="shared" si="20"/>
        <v>1.6018306636155606</v>
      </c>
    </row>
    <row r="281" spans="1:14" ht="15" customHeight="1">
      <c r="A281" s="57">
        <v>16</v>
      </c>
      <c r="B281" s="52">
        <v>43413</v>
      </c>
      <c r="C281" s="57" t="s">
        <v>139</v>
      </c>
      <c r="D281" s="57" t="s">
        <v>21</v>
      </c>
      <c r="E281" s="57" t="s">
        <v>142</v>
      </c>
      <c r="F281" s="58">
        <v>820</v>
      </c>
      <c r="G281" s="58">
        <v>795</v>
      </c>
      <c r="H281" s="58">
        <v>835</v>
      </c>
      <c r="I281" s="58">
        <v>850</v>
      </c>
      <c r="J281" s="58">
        <v>865</v>
      </c>
      <c r="K281" s="58">
        <v>865</v>
      </c>
      <c r="L281" s="53">
        <f t="shared" si="18"/>
        <v>121.95121951219512</v>
      </c>
      <c r="M281" s="54">
        <f t="shared" si="19"/>
        <v>5487.804878048781</v>
      </c>
      <c r="N281" s="55">
        <f t="shared" si="20"/>
        <v>5.487804878048781</v>
      </c>
    </row>
    <row r="282" spans="1:14" ht="15" customHeight="1">
      <c r="A282" s="57">
        <v>17</v>
      </c>
      <c r="B282" s="52">
        <v>43409</v>
      </c>
      <c r="C282" s="57" t="s">
        <v>139</v>
      </c>
      <c r="D282" s="57" t="s">
        <v>21</v>
      </c>
      <c r="E282" s="57" t="s">
        <v>143</v>
      </c>
      <c r="F282" s="58">
        <v>2206</v>
      </c>
      <c r="G282" s="58">
        <v>2140</v>
      </c>
      <c r="H282" s="58">
        <v>2246</v>
      </c>
      <c r="I282" s="58">
        <v>2286</v>
      </c>
      <c r="J282" s="58">
        <v>2326</v>
      </c>
      <c r="K282" s="58">
        <v>2245</v>
      </c>
      <c r="L282" s="53">
        <f t="shared" si="18"/>
        <v>45.33091568449683</v>
      </c>
      <c r="M282" s="54">
        <f t="shared" si="19"/>
        <v>1767.9057116953763</v>
      </c>
      <c r="N282" s="55">
        <f t="shared" si="20"/>
        <v>1.7679057116953762</v>
      </c>
    </row>
    <row r="283" spans="1:14" ht="15" customHeight="1">
      <c r="A283" s="57">
        <v>18</v>
      </c>
      <c r="B283" s="52">
        <v>43406</v>
      </c>
      <c r="C283" s="57" t="s">
        <v>139</v>
      </c>
      <c r="D283" s="57" t="s">
        <v>21</v>
      </c>
      <c r="E283" s="57" t="s">
        <v>195</v>
      </c>
      <c r="F283" s="58">
        <v>116</v>
      </c>
      <c r="G283" s="58">
        <v>112</v>
      </c>
      <c r="H283" s="58">
        <v>118.5</v>
      </c>
      <c r="I283" s="58">
        <v>121</v>
      </c>
      <c r="J283" s="58">
        <v>123</v>
      </c>
      <c r="K283" s="58">
        <v>118.5</v>
      </c>
      <c r="L283" s="53">
        <f t="shared" si="18"/>
        <v>862.0689655172414</v>
      </c>
      <c r="M283" s="54">
        <f t="shared" si="19"/>
        <v>2155.1724137931033</v>
      </c>
      <c r="N283" s="55">
        <f t="shared" si="20"/>
        <v>2.155172413793103</v>
      </c>
    </row>
    <row r="284" spans="1:14" ht="15" customHeight="1">
      <c r="A284" s="57">
        <v>19</v>
      </c>
      <c r="B284" s="52">
        <v>43405</v>
      </c>
      <c r="C284" s="57" t="s">
        <v>139</v>
      </c>
      <c r="D284" s="57" t="s">
        <v>21</v>
      </c>
      <c r="E284" s="57" t="s">
        <v>144</v>
      </c>
      <c r="F284" s="58">
        <v>688</v>
      </c>
      <c r="G284" s="58">
        <v>663</v>
      </c>
      <c r="H284" s="58">
        <v>703</v>
      </c>
      <c r="I284" s="58">
        <v>718</v>
      </c>
      <c r="J284" s="58">
        <v>733</v>
      </c>
      <c r="K284" s="58">
        <v>663</v>
      </c>
      <c r="L284" s="53">
        <f t="shared" si="18"/>
        <v>145.34883720930233</v>
      </c>
      <c r="M284" s="54">
        <f t="shared" si="19"/>
        <v>-3633.720930232558</v>
      </c>
      <c r="N284" s="55">
        <f t="shared" si="20"/>
        <v>-3.6337209302325584</v>
      </c>
    </row>
    <row r="285" spans="1:14" ht="15" customHeight="1">
      <c r="A285" s="9" t="s">
        <v>26</v>
      </c>
      <c r="B285" s="19"/>
      <c r="C285" s="11"/>
      <c r="D285" s="12"/>
      <c r="E285" s="13"/>
      <c r="F285" s="13"/>
      <c r="G285" s="14"/>
      <c r="H285" s="13"/>
      <c r="I285" s="13"/>
      <c r="J285" s="13"/>
      <c r="K285" s="16"/>
      <c r="L285" s="17"/>
      <c r="N285"/>
    </row>
    <row r="286" spans="1:14" ht="15" customHeight="1">
      <c r="A286" s="9" t="s">
        <v>26</v>
      </c>
      <c r="B286" s="19"/>
      <c r="C286" s="20"/>
      <c r="D286" s="21"/>
      <c r="E286" s="22"/>
      <c r="F286" s="22"/>
      <c r="G286" s="23"/>
      <c r="H286" s="22"/>
      <c r="I286" s="22"/>
      <c r="J286" s="22"/>
      <c r="K286" s="22"/>
      <c r="L286"/>
      <c r="M286"/>
      <c r="N286"/>
    </row>
    <row r="287" spans="1:14" ht="15" customHeight="1">
      <c r="A287"/>
      <c r="B287"/>
      <c r="C287"/>
      <c r="D287"/>
      <c r="E287"/>
      <c r="F287"/>
      <c r="G287"/>
      <c r="H287"/>
      <c r="I287"/>
      <c r="J287"/>
      <c r="K287"/>
      <c r="L287" s="17"/>
      <c r="M287"/>
      <c r="N287"/>
    </row>
    <row r="288" spans="1:14" ht="15" customHeight="1" thickBot="1">
      <c r="A288"/>
      <c r="B288"/>
      <c r="C288" s="22"/>
      <c r="D288" s="22"/>
      <c r="E288" s="22"/>
      <c r="F288" s="25"/>
      <c r="G288" s="26"/>
      <c r="H288" s="27" t="s">
        <v>27</v>
      </c>
      <c r="I288" s="27"/>
      <c r="J288"/>
      <c r="K288"/>
      <c r="L288"/>
      <c r="M288"/>
      <c r="N288"/>
    </row>
    <row r="289" spans="1:14" ht="15" customHeight="1">
      <c r="A289"/>
      <c r="B289"/>
      <c r="C289" s="186" t="s">
        <v>28</v>
      </c>
      <c r="D289" s="186"/>
      <c r="E289" s="29">
        <v>19</v>
      </c>
      <c r="F289" s="30">
        <f>F290+F291+F292+F293+F294+F295</f>
        <v>99.99999999999999</v>
      </c>
      <c r="G289" s="31">
        <v>19</v>
      </c>
      <c r="H289" s="32">
        <f>G290/G289%</f>
        <v>73.6842105263158</v>
      </c>
      <c r="I289" s="32"/>
      <c r="J289"/>
      <c r="K289"/>
      <c r="L289"/>
      <c r="M289"/>
      <c r="N289"/>
    </row>
    <row r="290" spans="1:14" ht="15" customHeight="1">
      <c r="A290"/>
      <c r="B290"/>
      <c r="C290" s="193" t="s">
        <v>29</v>
      </c>
      <c r="D290" s="193"/>
      <c r="E290" s="33">
        <v>14</v>
      </c>
      <c r="F290" s="34">
        <f>(E290/E289)*100</f>
        <v>73.68421052631578</v>
      </c>
      <c r="G290" s="31">
        <v>14</v>
      </c>
      <c r="H290" s="28"/>
      <c r="I290" s="28"/>
      <c r="J290"/>
      <c r="K290"/>
      <c r="L290"/>
      <c r="M290"/>
      <c r="N290"/>
    </row>
    <row r="291" spans="1:14" ht="15" customHeight="1">
      <c r="A291"/>
      <c r="B291"/>
      <c r="C291" s="193" t="s">
        <v>31</v>
      </c>
      <c r="D291" s="193"/>
      <c r="E291" s="33">
        <v>0</v>
      </c>
      <c r="F291" s="34">
        <f>(E291/E289)*100</f>
        <v>0</v>
      </c>
      <c r="G291" s="36"/>
      <c r="H291" s="31"/>
      <c r="I291" s="31"/>
      <c r="J291"/>
      <c r="K291"/>
      <c r="L291"/>
      <c r="M291"/>
      <c r="N291"/>
    </row>
    <row r="292" spans="1:14" ht="15" customHeight="1">
      <c r="A292"/>
      <c r="B292"/>
      <c r="C292" s="193" t="s">
        <v>32</v>
      </c>
      <c r="D292" s="193"/>
      <c r="E292" s="33">
        <v>0</v>
      </c>
      <c r="F292" s="34">
        <f>(E292/E289)*100</f>
        <v>0</v>
      </c>
      <c r="G292" s="36"/>
      <c r="H292" s="31"/>
      <c r="I292" s="31"/>
      <c r="J292"/>
      <c r="K292"/>
      <c r="L292"/>
      <c r="M292"/>
      <c r="N292"/>
    </row>
    <row r="293" spans="1:14" ht="15" customHeight="1">
      <c r="A293"/>
      <c r="B293"/>
      <c r="C293" s="193" t="s">
        <v>33</v>
      </c>
      <c r="D293" s="193"/>
      <c r="E293" s="33">
        <v>5</v>
      </c>
      <c r="F293" s="34">
        <f>(E293/E289)*100</f>
        <v>26.31578947368421</v>
      </c>
      <c r="G293" s="36"/>
      <c r="H293" s="22" t="s">
        <v>34</v>
      </c>
      <c r="I293" s="22"/>
      <c r="J293"/>
      <c r="K293"/>
      <c r="L293"/>
      <c r="M293"/>
      <c r="N293"/>
    </row>
    <row r="294" spans="1:14" ht="15" customHeight="1">
      <c r="A294"/>
      <c r="B294"/>
      <c r="C294" s="193" t="s">
        <v>35</v>
      </c>
      <c r="D294" s="193"/>
      <c r="E294" s="33">
        <v>0</v>
      </c>
      <c r="F294" s="34">
        <f>(E294/E289)*100</f>
        <v>0</v>
      </c>
      <c r="G294" s="36"/>
      <c r="H294" s="22"/>
      <c r="I294" s="22"/>
      <c r="J294"/>
      <c r="K294"/>
      <c r="L294"/>
      <c r="M294"/>
      <c r="N294"/>
    </row>
    <row r="295" spans="1:14" ht="15" customHeight="1" thickBot="1">
      <c r="A295"/>
      <c r="B295"/>
      <c r="C295" s="194" t="s">
        <v>36</v>
      </c>
      <c r="D295" s="194"/>
      <c r="E295" s="38"/>
      <c r="F295" s="39">
        <f>(E295/E289)*100</f>
        <v>0</v>
      </c>
      <c r="G295" s="36"/>
      <c r="H295" s="22"/>
      <c r="I295" s="22"/>
      <c r="J295"/>
      <c r="K295"/>
      <c r="L295"/>
      <c r="M295"/>
      <c r="N295"/>
    </row>
    <row r="296" spans="1:14" ht="15" customHeight="1">
      <c r="A296" s="41" t="s">
        <v>37</v>
      </c>
      <c r="B296" s="10"/>
      <c r="C296" s="11"/>
      <c r="D296" s="11"/>
      <c r="E296" s="13"/>
      <c r="F296" s="13"/>
      <c r="G296" s="42"/>
      <c r="H296" s="43"/>
      <c r="I296" s="43"/>
      <c r="J296" s="43"/>
      <c r="K296" s="13"/>
      <c r="L296" s="17"/>
      <c r="M296"/>
      <c r="N296" s="40"/>
    </row>
    <row r="297" spans="1:14" ht="15" customHeight="1">
      <c r="A297" s="12" t="s">
        <v>38</v>
      </c>
      <c r="B297" s="10"/>
      <c r="C297" s="44"/>
      <c r="D297" s="45"/>
      <c r="E297" s="46"/>
      <c r="F297" s="43"/>
      <c r="G297" s="42"/>
      <c r="H297" s="43"/>
      <c r="I297" s="43"/>
      <c r="J297" s="43"/>
      <c r="K297" s="13"/>
      <c r="L297" s="17"/>
      <c r="M297" s="24"/>
      <c r="N297" s="24"/>
    </row>
    <row r="298" spans="1:14" ht="15" customHeight="1">
      <c r="A298" s="12" t="s">
        <v>39</v>
      </c>
      <c r="B298" s="10"/>
      <c r="C298" s="11"/>
      <c r="D298" s="45"/>
      <c r="E298" s="46"/>
      <c r="F298" s="43"/>
      <c r="G298" s="42"/>
      <c r="H298" s="47"/>
      <c r="I298" s="47"/>
      <c r="J298" s="47"/>
      <c r="K298" s="13"/>
      <c r="L298" s="17"/>
      <c r="M298"/>
      <c r="N298" s="17"/>
    </row>
    <row r="299" spans="1:14" ht="15" customHeight="1">
      <c r="A299" s="12" t="s">
        <v>40</v>
      </c>
      <c r="B299" s="44"/>
      <c r="C299" s="11"/>
      <c r="D299" s="45"/>
      <c r="E299" s="46"/>
      <c r="F299" s="43"/>
      <c r="G299" s="48"/>
      <c r="H299" s="47"/>
      <c r="I299" s="47"/>
      <c r="J299" s="47"/>
      <c r="K299" s="13"/>
      <c r="L299" s="17"/>
      <c r="M299"/>
      <c r="N299" s="17"/>
    </row>
    <row r="300" spans="1:14" ht="15" customHeight="1">
      <c r="A300" s="12" t="s">
        <v>41</v>
      </c>
      <c r="B300" s="35"/>
      <c r="C300" s="11"/>
      <c r="D300" s="49"/>
      <c r="E300" s="43"/>
      <c r="F300" s="43"/>
      <c r="G300" s="48"/>
      <c r="H300" s="47"/>
      <c r="I300" s="47"/>
      <c r="J300" s="47"/>
      <c r="K300" s="43"/>
      <c r="L300" s="17"/>
      <c r="M300" s="17"/>
      <c r="N300" s="17"/>
    </row>
    <row r="301" spans="1:14" ht="15" customHeight="1" thickBot="1">
      <c r="A301" s="12" t="s">
        <v>41</v>
      </c>
      <c r="B301" s="35"/>
      <c r="C301" s="11"/>
      <c r="D301" s="49"/>
      <c r="E301" s="43"/>
      <c r="F301" s="43"/>
      <c r="G301" s="48"/>
      <c r="H301" s="47"/>
      <c r="I301" s="47"/>
      <c r="J301" s="47"/>
      <c r="K301" s="43"/>
      <c r="L301" s="17"/>
      <c r="M301" s="17"/>
      <c r="N301" s="17"/>
    </row>
    <row r="302" spans="1:14" ht="15" customHeight="1" thickBot="1">
      <c r="A302" s="195" t="s">
        <v>0</v>
      </c>
      <c r="B302" s="195"/>
      <c r="C302" s="195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</row>
    <row r="303" spans="1:14" ht="15" customHeight="1" thickBot="1">
      <c r="A303" s="195"/>
      <c r="B303" s="195"/>
      <c r="C303" s="195"/>
      <c r="D303" s="195"/>
      <c r="E303" s="195"/>
      <c r="F303" s="195"/>
      <c r="G303" s="195"/>
      <c r="H303" s="195"/>
      <c r="I303" s="195"/>
      <c r="J303" s="195"/>
      <c r="K303" s="195"/>
      <c r="L303" s="195"/>
      <c r="M303" s="195"/>
      <c r="N303" s="195"/>
    </row>
    <row r="304" spans="1:14" ht="15" customHeight="1">
      <c r="A304" s="195"/>
      <c r="B304" s="195"/>
      <c r="C304" s="195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195"/>
    </row>
    <row r="305" spans="1:14" ht="15" customHeight="1">
      <c r="A305" s="196" t="s">
        <v>136</v>
      </c>
      <c r="B305" s="196"/>
      <c r="C305" s="196"/>
      <c r="D305" s="196"/>
      <c r="E305" s="196"/>
      <c r="F305" s="196"/>
      <c r="G305" s="196"/>
      <c r="H305" s="196"/>
      <c r="I305" s="196"/>
      <c r="J305" s="196"/>
      <c r="K305" s="196"/>
      <c r="L305" s="196"/>
      <c r="M305" s="196"/>
      <c r="N305" s="196"/>
    </row>
    <row r="306" spans="1:14" ht="15" customHeight="1">
      <c r="A306" s="196" t="s">
        <v>137</v>
      </c>
      <c r="B306" s="196"/>
      <c r="C306" s="196"/>
      <c r="D306" s="196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</row>
    <row r="307" spans="1:14" ht="15" customHeight="1" thickBot="1">
      <c r="A307" s="188" t="s">
        <v>3</v>
      </c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</row>
    <row r="308" spans="1:14" ht="15" customHeight="1">
      <c r="A308" s="189" t="s">
        <v>145</v>
      </c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</row>
    <row r="309" spans="1:14" ht="15" customHeight="1">
      <c r="A309" s="189" t="s">
        <v>5</v>
      </c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</row>
    <row r="310" spans="1:14" ht="15" customHeight="1">
      <c r="A310" s="190" t="s">
        <v>6</v>
      </c>
      <c r="B310" s="191" t="s">
        <v>7</v>
      </c>
      <c r="C310" s="185" t="s">
        <v>8</v>
      </c>
      <c r="D310" s="190" t="s">
        <v>9</v>
      </c>
      <c r="E310" s="185" t="s">
        <v>10</v>
      </c>
      <c r="F310" s="185" t="s">
        <v>11</v>
      </c>
      <c r="G310" s="185" t="s">
        <v>12</v>
      </c>
      <c r="H310" s="185" t="s">
        <v>13</v>
      </c>
      <c r="I310" s="185" t="s">
        <v>14</v>
      </c>
      <c r="J310" s="185" t="s">
        <v>15</v>
      </c>
      <c r="K310" s="187" t="s">
        <v>16</v>
      </c>
      <c r="L310" s="185" t="s">
        <v>17</v>
      </c>
      <c r="M310" s="185" t="s">
        <v>18</v>
      </c>
      <c r="N310" s="185" t="s">
        <v>19</v>
      </c>
    </row>
    <row r="311" spans="1:14" ht="15" customHeight="1">
      <c r="A311" s="190"/>
      <c r="B311" s="192"/>
      <c r="C311" s="185"/>
      <c r="D311" s="190"/>
      <c r="E311" s="191"/>
      <c r="F311" s="185"/>
      <c r="G311" s="185"/>
      <c r="H311" s="185"/>
      <c r="I311" s="185"/>
      <c r="J311" s="185"/>
      <c r="K311" s="187"/>
      <c r="L311" s="185"/>
      <c r="M311" s="185"/>
      <c r="N311" s="185"/>
    </row>
    <row r="312" spans="1:14" ht="15" customHeight="1">
      <c r="A312" s="57">
        <v>1</v>
      </c>
      <c r="B312" s="52">
        <v>43404</v>
      </c>
      <c r="C312" s="57" t="s">
        <v>139</v>
      </c>
      <c r="D312" s="57" t="s">
        <v>21</v>
      </c>
      <c r="E312" s="57" t="s">
        <v>146</v>
      </c>
      <c r="F312" s="58">
        <v>1030</v>
      </c>
      <c r="G312" s="58">
        <v>995</v>
      </c>
      <c r="H312" s="58">
        <v>1050</v>
      </c>
      <c r="I312" s="58">
        <v>1070</v>
      </c>
      <c r="J312" s="58">
        <v>1090</v>
      </c>
      <c r="K312" s="58">
        <v>1050</v>
      </c>
      <c r="L312" s="53">
        <f>100000/F312</f>
        <v>97.0873786407767</v>
      </c>
      <c r="M312" s="54">
        <f>IF(D312="BUY",(K312-F312)*(L312),(F312-K312)*(L312))</f>
        <v>1941.747572815534</v>
      </c>
      <c r="N312" s="55">
        <f>M312/(L312)/F312%</f>
        <v>1.9417475728155338</v>
      </c>
    </row>
    <row r="313" spans="1:14" ht="15" customHeight="1">
      <c r="A313" s="57">
        <v>2</v>
      </c>
      <c r="B313" s="52">
        <v>43403</v>
      </c>
      <c r="C313" s="57" t="s">
        <v>139</v>
      </c>
      <c r="D313" s="57" t="s">
        <v>21</v>
      </c>
      <c r="E313" s="57" t="s">
        <v>147</v>
      </c>
      <c r="F313" s="58">
        <v>1480</v>
      </c>
      <c r="G313" s="58">
        <v>1440</v>
      </c>
      <c r="H313" s="58">
        <v>1505</v>
      </c>
      <c r="I313" s="58">
        <v>1530</v>
      </c>
      <c r="J313" s="58">
        <v>1555</v>
      </c>
      <c r="K313" s="58">
        <v>1505</v>
      </c>
      <c r="L313" s="53">
        <f>100000/F313</f>
        <v>67.56756756756756</v>
      </c>
      <c r="M313" s="54">
        <f>IF(D313="BUY",(K313-F313)*(L313),(F313-K313)*(L313))</f>
        <v>1689.1891891891892</v>
      </c>
      <c r="N313" s="55">
        <f>M313/(L313)/F313%</f>
        <v>1.689189189189189</v>
      </c>
    </row>
    <row r="314" spans="1:14" ht="15" customHeight="1">
      <c r="A314" s="57">
        <v>3</v>
      </c>
      <c r="B314" s="52">
        <v>43403</v>
      </c>
      <c r="C314" s="57" t="s">
        <v>139</v>
      </c>
      <c r="D314" s="57" t="s">
        <v>21</v>
      </c>
      <c r="E314" s="57" t="s">
        <v>148</v>
      </c>
      <c r="F314" s="58">
        <v>553</v>
      </c>
      <c r="G314" s="58">
        <v>536</v>
      </c>
      <c r="H314" s="58">
        <v>563</v>
      </c>
      <c r="I314" s="58">
        <v>573</v>
      </c>
      <c r="J314" s="58">
        <v>583</v>
      </c>
      <c r="K314" s="58">
        <v>563</v>
      </c>
      <c r="L314" s="53">
        <f>100000/F314</f>
        <v>180.83182640144665</v>
      </c>
      <c r="M314" s="54">
        <f>IF(D314="BUY",(K314-F314)*(L314),(F314-K314)*(L314))</f>
        <v>1808.3182640144664</v>
      </c>
      <c r="N314" s="55">
        <f>M314/(L314)/F314%</f>
        <v>1.8083182640144664</v>
      </c>
    </row>
    <row r="315" spans="1:14" ht="15" customHeight="1">
      <c r="A315" s="57">
        <v>4</v>
      </c>
      <c r="B315" s="52">
        <v>43402</v>
      </c>
      <c r="C315" s="57" t="s">
        <v>139</v>
      </c>
      <c r="D315" s="57" t="s">
        <v>21</v>
      </c>
      <c r="E315" s="57" t="s">
        <v>133</v>
      </c>
      <c r="F315" s="58">
        <v>230</v>
      </c>
      <c r="G315" s="58">
        <v>221</v>
      </c>
      <c r="H315" s="58">
        <v>235</v>
      </c>
      <c r="I315" s="58">
        <v>340</v>
      </c>
      <c r="J315" s="58">
        <v>245</v>
      </c>
      <c r="K315" s="58">
        <v>240</v>
      </c>
      <c r="L315" s="53">
        <f>100000/F315</f>
        <v>434.7826086956522</v>
      </c>
      <c r="M315" s="54">
        <f>IF(D315="BUY",(K315-F315)*(L315),(F315-K315)*(L315))</f>
        <v>4347.826086956522</v>
      </c>
      <c r="N315" s="55">
        <f>M315/(L315)/F315%</f>
        <v>4.347826086956522</v>
      </c>
    </row>
    <row r="316" spans="1:14" ht="15" customHeight="1">
      <c r="A316" s="57">
        <v>5</v>
      </c>
      <c r="B316" s="52">
        <v>43399</v>
      </c>
      <c r="C316" s="57" t="s">
        <v>139</v>
      </c>
      <c r="D316" s="57" t="s">
        <v>21</v>
      </c>
      <c r="E316" s="57" t="s">
        <v>108</v>
      </c>
      <c r="F316" s="58">
        <v>101</v>
      </c>
      <c r="G316" s="58">
        <v>96</v>
      </c>
      <c r="H316" s="58">
        <v>103.5</v>
      </c>
      <c r="I316" s="58">
        <v>106</v>
      </c>
      <c r="J316" s="58">
        <v>108.5</v>
      </c>
      <c r="K316" s="58">
        <v>108</v>
      </c>
      <c r="L316" s="53">
        <f aca="true" t="shared" si="21" ref="L316:L321">100000/F316</f>
        <v>990.0990099009902</v>
      </c>
      <c r="M316" s="54">
        <f>IF(D316="BUY",(K316-F316)*(L316),(F316-K316)*(L316))</f>
        <v>6930.693069306931</v>
      </c>
      <c r="N316" s="55">
        <f>M316/(L316)/F316%</f>
        <v>6.930693069306931</v>
      </c>
    </row>
    <row r="317" spans="1:14" ht="15" customHeight="1">
      <c r="A317" s="57">
        <v>6</v>
      </c>
      <c r="B317" s="52">
        <v>43398</v>
      </c>
      <c r="C317" s="57" t="s">
        <v>139</v>
      </c>
      <c r="D317" s="57" t="s">
        <v>21</v>
      </c>
      <c r="E317" s="57" t="s">
        <v>149</v>
      </c>
      <c r="F317" s="58">
        <v>278</v>
      </c>
      <c r="G317" s="58">
        <v>267</v>
      </c>
      <c r="H317" s="58">
        <v>284</v>
      </c>
      <c r="I317" s="58">
        <v>290</v>
      </c>
      <c r="J317" s="58">
        <v>296</v>
      </c>
      <c r="K317" s="58">
        <v>267</v>
      </c>
      <c r="L317" s="53">
        <f t="shared" si="21"/>
        <v>359.71223021582733</v>
      </c>
      <c r="M317" s="54">
        <f aca="true" t="shared" si="22" ref="M317:M326">IF(D317="BUY",(K317-F317)*(L317),(F317-K317)*(L317))</f>
        <v>-3956.8345323741005</v>
      </c>
      <c r="N317" s="55">
        <f aca="true" t="shared" si="23" ref="N317:N326">M317/(L317)/F317%</f>
        <v>-3.956834532374101</v>
      </c>
    </row>
    <row r="318" spans="1:14" ht="15" customHeight="1">
      <c r="A318" s="57">
        <v>7</v>
      </c>
      <c r="B318" s="52">
        <v>43397</v>
      </c>
      <c r="C318" s="57" t="s">
        <v>139</v>
      </c>
      <c r="D318" s="57" t="s">
        <v>21</v>
      </c>
      <c r="E318" s="57" t="s">
        <v>121</v>
      </c>
      <c r="F318" s="58">
        <v>2310</v>
      </c>
      <c r="G318" s="58">
        <v>2265</v>
      </c>
      <c r="H318" s="58">
        <v>2340</v>
      </c>
      <c r="I318" s="58">
        <v>2370</v>
      </c>
      <c r="J318" s="58">
        <v>2400</v>
      </c>
      <c r="K318" s="58">
        <v>2339</v>
      </c>
      <c r="L318" s="53">
        <f t="shared" si="21"/>
        <v>43.29004329004329</v>
      </c>
      <c r="M318" s="54">
        <f t="shared" si="22"/>
        <v>1255.4112554112555</v>
      </c>
      <c r="N318" s="55">
        <f t="shared" si="23"/>
        <v>1.2554112554112553</v>
      </c>
    </row>
    <row r="319" spans="1:14" ht="15" customHeight="1">
      <c r="A319" s="57">
        <v>8</v>
      </c>
      <c r="B319" s="52">
        <v>43397</v>
      </c>
      <c r="C319" s="57" t="s">
        <v>139</v>
      </c>
      <c r="D319" s="57" t="s">
        <v>53</v>
      </c>
      <c r="E319" s="57" t="s">
        <v>150</v>
      </c>
      <c r="F319" s="58">
        <v>450</v>
      </c>
      <c r="G319" s="58">
        <v>464</v>
      </c>
      <c r="H319" s="58">
        <v>442</v>
      </c>
      <c r="I319" s="58">
        <v>434</v>
      </c>
      <c r="J319" s="58">
        <v>426</v>
      </c>
      <c r="K319" s="58">
        <v>464</v>
      </c>
      <c r="L319" s="53">
        <f t="shared" si="21"/>
        <v>222.22222222222223</v>
      </c>
      <c r="M319" s="54">
        <f t="shared" si="22"/>
        <v>-3111.1111111111113</v>
      </c>
      <c r="N319" s="55">
        <f t="shared" si="23"/>
        <v>-3.111111111111111</v>
      </c>
    </row>
    <row r="320" spans="1:14" ht="15" customHeight="1">
      <c r="A320" s="57">
        <v>9</v>
      </c>
      <c r="B320" s="52">
        <v>43396</v>
      </c>
      <c r="C320" s="57" t="s">
        <v>139</v>
      </c>
      <c r="D320" s="57" t="s">
        <v>53</v>
      </c>
      <c r="E320" s="57" t="s">
        <v>150</v>
      </c>
      <c r="F320" s="58">
        <v>461</v>
      </c>
      <c r="G320" s="58">
        <v>474</v>
      </c>
      <c r="H320" s="58">
        <v>453</v>
      </c>
      <c r="I320" s="58">
        <v>445</v>
      </c>
      <c r="J320" s="58">
        <v>437</v>
      </c>
      <c r="K320" s="58">
        <v>453</v>
      </c>
      <c r="L320" s="53">
        <f t="shared" si="21"/>
        <v>216.91973969631238</v>
      </c>
      <c r="M320" s="54">
        <f t="shared" si="22"/>
        <v>1735.357917570499</v>
      </c>
      <c r="N320" s="55">
        <f t="shared" si="23"/>
        <v>1.7353579175704987</v>
      </c>
    </row>
    <row r="321" spans="1:14" ht="15" customHeight="1">
      <c r="A321" s="57">
        <v>10</v>
      </c>
      <c r="B321" s="52">
        <v>43392</v>
      </c>
      <c r="C321" s="57" t="s">
        <v>139</v>
      </c>
      <c r="D321" s="57" t="s">
        <v>53</v>
      </c>
      <c r="E321" s="57" t="s">
        <v>151</v>
      </c>
      <c r="F321" s="58">
        <v>685</v>
      </c>
      <c r="G321" s="58">
        <v>705</v>
      </c>
      <c r="H321" s="58">
        <v>673</v>
      </c>
      <c r="I321" s="58">
        <v>660</v>
      </c>
      <c r="J321" s="58">
        <v>648</v>
      </c>
      <c r="K321" s="58">
        <v>648</v>
      </c>
      <c r="L321" s="53">
        <f t="shared" si="21"/>
        <v>145.98540145985402</v>
      </c>
      <c r="M321" s="54">
        <f t="shared" si="22"/>
        <v>5401.459854014599</v>
      </c>
      <c r="N321" s="55">
        <f t="shared" si="23"/>
        <v>5.401459854014599</v>
      </c>
    </row>
    <row r="322" spans="1:14" ht="15" customHeight="1">
      <c r="A322" s="57">
        <v>11</v>
      </c>
      <c r="B322" s="52">
        <v>43389</v>
      </c>
      <c r="C322" s="57" t="s">
        <v>139</v>
      </c>
      <c r="D322" s="57" t="s">
        <v>21</v>
      </c>
      <c r="E322" s="57" t="s">
        <v>152</v>
      </c>
      <c r="F322" s="58">
        <v>170</v>
      </c>
      <c r="G322" s="58">
        <v>165</v>
      </c>
      <c r="H322" s="58">
        <v>173</v>
      </c>
      <c r="I322" s="58">
        <v>176</v>
      </c>
      <c r="J322" s="58">
        <v>179</v>
      </c>
      <c r="K322" s="58">
        <v>173</v>
      </c>
      <c r="L322" s="53">
        <f>100000/F322</f>
        <v>588.2352941176471</v>
      </c>
      <c r="M322" s="54">
        <f t="shared" si="22"/>
        <v>1764.7058823529412</v>
      </c>
      <c r="N322" s="55">
        <f t="shared" si="23"/>
        <v>1.7647058823529411</v>
      </c>
    </row>
    <row r="323" spans="1:14" ht="15" customHeight="1">
      <c r="A323" s="57">
        <v>12</v>
      </c>
      <c r="B323" s="52">
        <v>43385</v>
      </c>
      <c r="C323" s="57" t="s">
        <v>139</v>
      </c>
      <c r="D323" s="57" t="s">
        <v>21</v>
      </c>
      <c r="E323" s="57" t="s">
        <v>153</v>
      </c>
      <c r="F323" s="58">
        <v>81.5</v>
      </c>
      <c r="G323" s="58">
        <v>75</v>
      </c>
      <c r="H323" s="58">
        <v>84</v>
      </c>
      <c r="I323" s="58">
        <v>86.5</v>
      </c>
      <c r="J323" s="58">
        <v>89</v>
      </c>
      <c r="K323" s="58">
        <v>84</v>
      </c>
      <c r="L323" s="53">
        <f>100000/F323</f>
        <v>1226.993865030675</v>
      </c>
      <c r="M323" s="54">
        <f t="shared" si="22"/>
        <v>3067.4846625766872</v>
      </c>
      <c r="N323" s="55">
        <f t="shared" si="23"/>
        <v>3.067484662576687</v>
      </c>
    </row>
    <row r="324" spans="1:14" ht="15" customHeight="1">
      <c r="A324" s="57">
        <v>13</v>
      </c>
      <c r="B324" s="52">
        <v>43384</v>
      </c>
      <c r="C324" s="57" t="s">
        <v>139</v>
      </c>
      <c r="D324" s="57" t="s">
        <v>21</v>
      </c>
      <c r="E324" s="57" t="s">
        <v>154</v>
      </c>
      <c r="F324" s="58">
        <v>332</v>
      </c>
      <c r="G324" s="58">
        <v>317</v>
      </c>
      <c r="H324" s="58">
        <v>338</v>
      </c>
      <c r="I324" s="58">
        <v>344</v>
      </c>
      <c r="J324" s="58">
        <v>350</v>
      </c>
      <c r="K324" s="58">
        <v>344</v>
      </c>
      <c r="L324" s="53">
        <f>100000/F324</f>
        <v>301.2048192771084</v>
      </c>
      <c r="M324" s="54">
        <f t="shared" si="22"/>
        <v>3614.457831325301</v>
      </c>
      <c r="N324" s="55">
        <f t="shared" si="23"/>
        <v>3.6144578313253013</v>
      </c>
    </row>
    <row r="325" spans="1:14" ht="15" customHeight="1">
      <c r="A325" s="57">
        <v>14</v>
      </c>
      <c r="B325" s="52">
        <v>43377</v>
      </c>
      <c r="C325" s="57" t="s">
        <v>139</v>
      </c>
      <c r="D325" s="57" t="s">
        <v>53</v>
      </c>
      <c r="E325" s="57" t="s">
        <v>63</v>
      </c>
      <c r="F325" s="58">
        <v>1130</v>
      </c>
      <c r="G325" s="58">
        <v>1162</v>
      </c>
      <c r="H325" s="58">
        <v>1110</v>
      </c>
      <c r="I325" s="58">
        <v>1090</v>
      </c>
      <c r="J325" s="58">
        <v>1070</v>
      </c>
      <c r="K325" s="58">
        <v>1070</v>
      </c>
      <c r="L325" s="53">
        <f>100000/F325</f>
        <v>88.49557522123894</v>
      </c>
      <c r="M325" s="54">
        <f t="shared" si="22"/>
        <v>5309.734513274336</v>
      </c>
      <c r="N325" s="55">
        <f t="shared" si="23"/>
        <v>5.309734513274336</v>
      </c>
    </row>
    <row r="326" spans="1:14" ht="15" customHeight="1">
      <c r="A326" s="57">
        <v>15</v>
      </c>
      <c r="B326" s="52">
        <v>43376</v>
      </c>
      <c r="C326" s="57" t="s">
        <v>139</v>
      </c>
      <c r="D326" s="57" t="s">
        <v>21</v>
      </c>
      <c r="E326" s="57" t="s">
        <v>135</v>
      </c>
      <c r="F326" s="58">
        <v>77</v>
      </c>
      <c r="G326" s="58">
        <v>73.5</v>
      </c>
      <c r="H326" s="58">
        <v>79</v>
      </c>
      <c r="I326" s="58">
        <v>81</v>
      </c>
      <c r="J326" s="58">
        <v>83</v>
      </c>
      <c r="K326" s="58">
        <v>73.5</v>
      </c>
      <c r="L326" s="53">
        <f>100000/F326</f>
        <v>1298.7012987012988</v>
      </c>
      <c r="M326" s="54">
        <f t="shared" si="22"/>
        <v>-4545.454545454546</v>
      </c>
      <c r="N326" s="55">
        <f t="shared" si="23"/>
        <v>-4.545454545454545</v>
      </c>
    </row>
    <row r="327" spans="1:14" ht="15" customHeight="1">
      <c r="A327" s="9" t="s">
        <v>26</v>
      </c>
      <c r="B327" s="19"/>
      <c r="C327" s="11"/>
      <c r="D327" s="12"/>
      <c r="E327" s="13"/>
      <c r="F327" s="13"/>
      <c r="G327" s="14"/>
      <c r="H327" s="13"/>
      <c r="I327" s="13"/>
      <c r="J327" s="13"/>
      <c r="K327" s="16"/>
      <c r="L327" s="17"/>
      <c r="N327"/>
    </row>
    <row r="328" spans="1:14" ht="15" customHeight="1">
      <c r="A328" s="9" t="s">
        <v>26</v>
      </c>
      <c r="B328" s="19"/>
      <c r="C328" s="20"/>
      <c r="D328" s="21"/>
      <c r="E328" s="22"/>
      <c r="F328" s="22"/>
      <c r="G328" s="23"/>
      <c r="H328" s="22"/>
      <c r="I328" s="22"/>
      <c r="J328" s="22"/>
      <c r="K328" s="22"/>
      <c r="L328"/>
      <c r="M328"/>
      <c r="N328"/>
    </row>
    <row r="329" spans="1:14" ht="15" customHeight="1">
      <c r="A329"/>
      <c r="B329"/>
      <c r="C329"/>
      <c r="D329"/>
      <c r="E329"/>
      <c r="F329"/>
      <c r="G329"/>
      <c r="H329"/>
      <c r="I329"/>
      <c r="J329"/>
      <c r="K329"/>
      <c r="L329" s="17"/>
      <c r="M329"/>
      <c r="N329"/>
    </row>
    <row r="330" spans="1:14" ht="15" customHeight="1" thickBot="1">
      <c r="A330"/>
      <c r="B330"/>
      <c r="C330" s="22"/>
      <c r="D330" s="22"/>
      <c r="E330" s="22"/>
      <c r="F330" s="25"/>
      <c r="G330" s="26"/>
      <c r="H330" s="27" t="s">
        <v>27</v>
      </c>
      <c r="I330" s="27"/>
      <c r="J330"/>
      <c r="K330"/>
      <c r="L330"/>
      <c r="M330"/>
      <c r="N330"/>
    </row>
    <row r="331" spans="1:14" ht="15" customHeight="1">
      <c r="A331"/>
      <c r="B331"/>
      <c r="C331" s="186" t="s">
        <v>28</v>
      </c>
      <c r="D331" s="186"/>
      <c r="E331" s="29">
        <v>15</v>
      </c>
      <c r="F331" s="30">
        <f>F332+F333+F334+F335+F336+F337</f>
        <v>100</v>
      </c>
      <c r="G331" s="31">
        <v>15</v>
      </c>
      <c r="H331" s="32">
        <f>G332/G331%</f>
        <v>80</v>
      </c>
      <c r="I331" s="32"/>
      <c r="J331"/>
      <c r="K331"/>
      <c r="L331"/>
      <c r="M331"/>
      <c r="N331"/>
    </row>
    <row r="332" spans="1:14" ht="15" customHeight="1">
      <c r="A332"/>
      <c r="B332"/>
      <c r="C332" s="193" t="s">
        <v>29</v>
      </c>
      <c r="D332" s="193"/>
      <c r="E332" s="33">
        <v>12</v>
      </c>
      <c r="F332" s="34">
        <f>(E332/E331)*100</f>
        <v>80</v>
      </c>
      <c r="G332" s="31">
        <v>12</v>
      </c>
      <c r="H332" s="28"/>
      <c r="I332" s="28"/>
      <c r="J332"/>
      <c r="K332"/>
      <c r="L332"/>
      <c r="M332"/>
      <c r="N332"/>
    </row>
    <row r="333" spans="1:14" ht="15" customHeight="1">
      <c r="A333"/>
      <c r="B333"/>
      <c r="C333" s="193" t="s">
        <v>31</v>
      </c>
      <c r="D333" s="193"/>
      <c r="E333" s="33">
        <v>0</v>
      </c>
      <c r="F333" s="34">
        <f>(E333/E331)*100</f>
        <v>0</v>
      </c>
      <c r="G333" s="36"/>
      <c r="H333" s="31"/>
      <c r="I333" s="31"/>
      <c r="J333"/>
      <c r="K333"/>
      <c r="L333"/>
      <c r="M333"/>
      <c r="N333"/>
    </row>
    <row r="334" spans="1:14" ht="15" customHeight="1">
      <c r="A334"/>
      <c r="B334"/>
      <c r="C334" s="193" t="s">
        <v>32</v>
      </c>
      <c r="D334" s="193"/>
      <c r="E334" s="33">
        <v>0</v>
      </c>
      <c r="F334" s="34">
        <f>(E334/E331)*100</f>
        <v>0</v>
      </c>
      <c r="G334" s="36"/>
      <c r="H334" s="31"/>
      <c r="I334" s="31"/>
      <c r="J334"/>
      <c r="K334"/>
      <c r="L334"/>
      <c r="M334"/>
      <c r="N334"/>
    </row>
    <row r="335" spans="1:14" ht="15" customHeight="1">
      <c r="A335"/>
      <c r="B335"/>
      <c r="C335" s="193" t="s">
        <v>33</v>
      </c>
      <c r="D335" s="193"/>
      <c r="E335" s="33">
        <v>3</v>
      </c>
      <c r="F335" s="34">
        <f>(E335/E331)*100</f>
        <v>20</v>
      </c>
      <c r="G335" s="36"/>
      <c r="H335" s="22" t="s">
        <v>34</v>
      </c>
      <c r="I335" s="22"/>
      <c r="J335"/>
      <c r="K335"/>
      <c r="L335"/>
      <c r="M335"/>
      <c r="N335"/>
    </row>
    <row r="336" spans="1:14" ht="15" customHeight="1">
      <c r="A336"/>
      <c r="B336"/>
      <c r="C336" s="193" t="s">
        <v>35</v>
      </c>
      <c r="D336" s="193"/>
      <c r="E336" s="33">
        <v>0</v>
      </c>
      <c r="F336" s="34">
        <f>(E336/E331)*100</f>
        <v>0</v>
      </c>
      <c r="G336" s="36"/>
      <c r="H336" s="22"/>
      <c r="I336" s="22"/>
      <c r="J336"/>
      <c r="K336"/>
      <c r="L336"/>
      <c r="M336"/>
      <c r="N336"/>
    </row>
    <row r="337" spans="1:14" ht="15" customHeight="1" thickBot="1">
      <c r="A337"/>
      <c r="B337"/>
      <c r="C337" s="194" t="s">
        <v>36</v>
      </c>
      <c r="D337" s="194"/>
      <c r="E337" s="38"/>
      <c r="F337" s="39">
        <f>(E337/E331)*100</f>
        <v>0</v>
      </c>
      <c r="G337" s="36"/>
      <c r="H337" s="22"/>
      <c r="I337" s="22"/>
      <c r="J337"/>
      <c r="K337"/>
      <c r="L337"/>
      <c r="M337"/>
      <c r="N337"/>
    </row>
    <row r="338" spans="1:14" ht="15" customHeight="1">
      <c r="A338" s="41" t="s">
        <v>37</v>
      </c>
      <c r="B338" s="10"/>
      <c r="C338" s="11"/>
      <c r="D338" s="11"/>
      <c r="E338" s="13"/>
      <c r="F338" s="13"/>
      <c r="G338" s="42"/>
      <c r="H338" s="43"/>
      <c r="I338" s="43"/>
      <c r="J338" s="43"/>
      <c r="K338" s="13"/>
      <c r="L338" s="17"/>
      <c r="M338"/>
      <c r="N338" s="40"/>
    </row>
    <row r="339" spans="1:14" ht="15" customHeight="1">
      <c r="A339" s="12" t="s">
        <v>38</v>
      </c>
      <c r="B339" s="10"/>
      <c r="C339" s="44"/>
      <c r="D339" s="45"/>
      <c r="E339" s="46"/>
      <c r="F339" s="43"/>
      <c r="G339" s="42"/>
      <c r="H339" s="43"/>
      <c r="I339" s="43"/>
      <c r="J339" s="43"/>
      <c r="K339" s="13"/>
      <c r="L339" s="17"/>
      <c r="M339" s="24"/>
      <c r="N339" s="24"/>
    </row>
    <row r="340" spans="1:14" ht="15" customHeight="1">
      <c r="A340" s="12" t="s">
        <v>39</v>
      </c>
      <c r="B340" s="10"/>
      <c r="C340" s="11"/>
      <c r="D340" s="45"/>
      <c r="E340" s="46"/>
      <c r="F340" s="43"/>
      <c r="G340" s="42"/>
      <c r="H340" s="47"/>
      <c r="I340" s="47"/>
      <c r="J340" s="47"/>
      <c r="K340" s="13"/>
      <c r="L340" s="17"/>
      <c r="M340"/>
      <c r="N340" s="17"/>
    </row>
    <row r="341" spans="1:14" ht="15" customHeight="1">
      <c r="A341" s="12" t="s">
        <v>40</v>
      </c>
      <c r="B341" s="44"/>
      <c r="C341" s="11"/>
      <c r="D341" s="45"/>
      <c r="E341" s="46"/>
      <c r="F341" s="43"/>
      <c r="G341" s="48"/>
      <c r="H341" s="47"/>
      <c r="I341" s="47"/>
      <c r="J341" s="47"/>
      <c r="K341" s="13"/>
      <c r="L341" s="17"/>
      <c r="M341"/>
      <c r="N341" s="17"/>
    </row>
    <row r="342" spans="1:14" ht="15" customHeight="1">
      <c r="A342" s="12" t="s">
        <v>41</v>
      </c>
      <c r="B342" s="35"/>
      <c r="C342" s="11"/>
      <c r="D342" s="49"/>
      <c r="E342" s="43"/>
      <c r="F342" s="43"/>
      <c r="G342" s="48"/>
      <c r="H342" s="47"/>
      <c r="I342" s="47"/>
      <c r="J342" s="47"/>
      <c r="K342" s="43"/>
      <c r="L342" s="17"/>
      <c r="M342" s="17"/>
      <c r="N342" s="17"/>
    </row>
    <row r="343" spans="1:14" ht="15" customHeight="1">
      <c r="A343" s="12" t="s">
        <v>41</v>
      </c>
      <c r="B343" s="35"/>
      <c r="C343" s="11"/>
      <c r="D343" s="49"/>
      <c r="E343" s="43"/>
      <c r="F343" s="43"/>
      <c r="G343" s="48"/>
      <c r="H343" s="47"/>
      <c r="I343" s="47"/>
      <c r="J343" s="47"/>
      <c r="K343" s="43"/>
      <c r="L343" s="17"/>
      <c r="M343" s="17"/>
      <c r="N343" s="17"/>
    </row>
    <row r="344" spans="1:14" ht="15" customHeight="1" thickBo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ht="15" customHeight="1" thickBot="1">
      <c r="A345" s="195" t="s">
        <v>0</v>
      </c>
      <c r="B345" s="195"/>
      <c r="C345" s="195"/>
      <c r="D345" s="195"/>
      <c r="E345" s="195"/>
      <c r="F345" s="195"/>
      <c r="G345" s="195"/>
      <c r="H345" s="195"/>
      <c r="I345" s="195"/>
      <c r="J345" s="195"/>
      <c r="K345" s="195"/>
      <c r="L345" s="195"/>
      <c r="M345" s="195"/>
      <c r="N345" s="195"/>
    </row>
    <row r="346" spans="1:14" ht="15" customHeight="1" thickBot="1">
      <c r="A346" s="195"/>
      <c r="B346" s="195"/>
      <c r="C346" s="195"/>
      <c r="D346" s="195"/>
      <c r="E346" s="195"/>
      <c r="F346" s="195"/>
      <c r="G346" s="195"/>
      <c r="H346" s="195"/>
      <c r="I346" s="195"/>
      <c r="J346" s="195"/>
      <c r="K346" s="195"/>
      <c r="L346" s="195"/>
      <c r="M346" s="195"/>
      <c r="N346" s="195"/>
    </row>
    <row r="347" spans="1:14" ht="15" customHeight="1">
      <c r="A347" s="195"/>
      <c r="B347" s="195"/>
      <c r="C347" s="195"/>
      <c r="D347" s="195"/>
      <c r="E347" s="195"/>
      <c r="F347" s="195"/>
      <c r="G347" s="195"/>
      <c r="H347" s="195"/>
      <c r="I347" s="195"/>
      <c r="J347" s="195"/>
      <c r="K347" s="195"/>
      <c r="L347" s="195"/>
      <c r="M347" s="195"/>
      <c r="N347" s="195"/>
    </row>
    <row r="348" spans="1:14" ht="15" customHeight="1">
      <c r="A348" s="196" t="s">
        <v>136</v>
      </c>
      <c r="B348" s="196"/>
      <c r="C348" s="196"/>
      <c r="D348" s="196"/>
      <c r="E348" s="196"/>
      <c r="F348" s="196"/>
      <c r="G348" s="196"/>
      <c r="H348" s="196"/>
      <c r="I348" s="196"/>
      <c r="J348" s="196"/>
      <c r="K348" s="196"/>
      <c r="L348" s="196"/>
      <c r="M348" s="196"/>
      <c r="N348" s="196"/>
    </row>
    <row r="349" spans="1:14" ht="15" customHeight="1">
      <c r="A349" s="196" t="s">
        <v>137</v>
      </c>
      <c r="B349" s="196"/>
      <c r="C349" s="196"/>
      <c r="D349" s="196"/>
      <c r="E349" s="196"/>
      <c r="F349" s="196"/>
      <c r="G349" s="196"/>
      <c r="H349" s="196"/>
      <c r="I349" s="196"/>
      <c r="J349" s="196"/>
      <c r="K349" s="196"/>
      <c r="L349" s="196"/>
      <c r="M349" s="196"/>
      <c r="N349" s="196"/>
    </row>
    <row r="350" spans="1:14" ht="15" customHeight="1" thickBot="1">
      <c r="A350" s="188" t="s">
        <v>3</v>
      </c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</row>
    <row r="351" spans="1:14" ht="15" customHeight="1">
      <c r="A351" s="189" t="s">
        <v>155</v>
      </c>
      <c r="B351" s="189"/>
      <c r="C351" s="189"/>
      <c r="D351" s="189"/>
      <c r="E351" s="189"/>
      <c r="F351" s="189"/>
      <c r="G351" s="189"/>
      <c r="H351" s="189"/>
      <c r="I351" s="189"/>
      <c r="J351" s="189"/>
      <c r="K351" s="189"/>
      <c r="L351" s="189"/>
      <c r="M351" s="189"/>
      <c r="N351" s="189"/>
    </row>
    <row r="352" spans="1:14" ht="15" customHeight="1">
      <c r="A352" s="189" t="s">
        <v>5</v>
      </c>
      <c r="B352" s="189"/>
      <c r="C352" s="189"/>
      <c r="D352" s="189"/>
      <c r="E352" s="189"/>
      <c r="F352" s="189"/>
      <c r="G352" s="189"/>
      <c r="H352" s="189"/>
      <c r="I352" s="189"/>
      <c r="J352" s="189"/>
      <c r="K352" s="189"/>
      <c r="L352" s="189"/>
      <c r="M352" s="189"/>
      <c r="N352" s="189"/>
    </row>
    <row r="353" spans="1:14" ht="15" customHeight="1">
      <c r="A353" s="190" t="s">
        <v>6</v>
      </c>
      <c r="B353" s="191" t="s">
        <v>7</v>
      </c>
      <c r="C353" s="185" t="s">
        <v>8</v>
      </c>
      <c r="D353" s="190" t="s">
        <v>9</v>
      </c>
      <c r="E353" s="185" t="s">
        <v>10</v>
      </c>
      <c r="F353" s="185" t="s">
        <v>11</v>
      </c>
      <c r="G353" s="185" t="s">
        <v>12</v>
      </c>
      <c r="H353" s="185" t="s">
        <v>13</v>
      </c>
      <c r="I353" s="185" t="s">
        <v>14</v>
      </c>
      <c r="J353" s="185" t="s">
        <v>15</v>
      </c>
      <c r="K353" s="187" t="s">
        <v>16</v>
      </c>
      <c r="L353" s="185" t="s">
        <v>17</v>
      </c>
      <c r="M353" s="185" t="s">
        <v>18</v>
      </c>
      <c r="N353" s="185" t="s">
        <v>19</v>
      </c>
    </row>
    <row r="354" spans="1:14" ht="15" customHeight="1">
      <c r="A354" s="190"/>
      <c r="B354" s="192"/>
      <c r="C354" s="185"/>
      <c r="D354" s="190"/>
      <c r="E354" s="191"/>
      <c r="F354" s="185"/>
      <c r="G354" s="185"/>
      <c r="H354" s="185"/>
      <c r="I354" s="185"/>
      <c r="J354" s="185"/>
      <c r="K354" s="187"/>
      <c r="L354" s="185"/>
      <c r="M354" s="185"/>
      <c r="N354" s="185"/>
    </row>
    <row r="355" spans="1:14" ht="15" customHeight="1">
      <c r="A355" s="57">
        <v>1</v>
      </c>
      <c r="B355" s="52">
        <v>43371</v>
      </c>
      <c r="C355" s="57" t="s">
        <v>139</v>
      </c>
      <c r="D355" s="57" t="s">
        <v>53</v>
      </c>
      <c r="E355" s="57" t="s">
        <v>52</v>
      </c>
      <c r="F355" s="58">
        <v>178</v>
      </c>
      <c r="G355" s="58">
        <v>185</v>
      </c>
      <c r="H355" s="58">
        <v>174</v>
      </c>
      <c r="I355" s="58">
        <v>170</v>
      </c>
      <c r="J355" s="58">
        <v>166</v>
      </c>
      <c r="K355" s="58">
        <v>166</v>
      </c>
      <c r="L355" s="53">
        <f aca="true" t="shared" si="24" ref="L355:L361">100000/F355</f>
        <v>561.7977528089888</v>
      </c>
      <c r="M355" s="54">
        <f aca="true" t="shared" si="25" ref="M355:M361">IF(D355="BUY",(K355-F355)*(L355),(F355-K355)*(L355))</f>
        <v>6741.573033707866</v>
      </c>
      <c r="N355" s="55">
        <f aca="true" t="shared" si="26" ref="N355:N361">M355/(L355)/F355%</f>
        <v>6.741573033707865</v>
      </c>
    </row>
    <row r="356" spans="1:14" ht="15" customHeight="1">
      <c r="A356" s="57">
        <v>2</v>
      </c>
      <c r="B356" s="52">
        <v>43369</v>
      </c>
      <c r="C356" s="57" t="s">
        <v>139</v>
      </c>
      <c r="D356" s="57" t="s">
        <v>21</v>
      </c>
      <c r="E356" s="57" t="s">
        <v>156</v>
      </c>
      <c r="F356" s="58">
        <v>690</v>
      </c>
      <c r="G356" s="58">
        <v>673</v>
      </c>
      <c r="H356" s="58">
        <v>700</v>
      </c>
      <c r="I356" s="58">
        <v>710</v>
      </c>
      <c r="J356" s="58">
        <v>720</v>
      </c>
      <c r="K356" s="58">
        <v>700</v>
      </c>
      <c r="L356" s="53">
        <f>100000/F356</f>
        <v>144.92753623188406</v>
      </c>
      <c r="M356" s="54">
        <f>IF(D356="BUY",(K356-F356)*(L356),(F356-K356)*(L356))</f>
        <v>1449.2753623188405</v>
      </c>
      <c r="N356" s="55">
        <f>M356/(L356)/F356%</f>
        <v>1.4492753623188406</v>
      </c>
    </row>
    <row r="357" spans="1:14" ht="15" customHeight="1">
      <c r="A357" s="57">
        <v>3</v>
      </c>
      <c r="B357" s="52">
        <v>43364</v>
      </c>
      <c r="C357" s="57" t="s">
        <v>139</v>
      </c>
      <c r="D357" s="57" t="s">
        <v>53</v>
      </c>
      <c r="E357" s="57" t="s">
        <v>157</v>
      </c>
      <c r="F357" s="58">
        <v>446</v>
      </c>
      <c r="G357" s="58">
        <v>458</v>
      </c>
      <c r="H357" s="58">
        <v>440</v>
      </c>
      <c r="I357" s="58">
        <v>432</v>
      </c>
      <c r="J357" s="58">
        <v>426</v>
      </c>
      <c r="K357" s="58">
        <v>432</v>
      </c>
      <c r="L357" s="53">
        <f t="shared" si="24"/>
        <v>224.2152466367713</v>
      </c>
      <c r="M357" s="54">
        <f t="shared" si="25"/>
        <v>3139.013452914798</v>
      </c>
      <c r="N357" s="55">
        <f t="shared" si="26"/>
        <v>3.1390134529147984</v>
      </c>
    </row>
    <row r="358" spans="1:14" ht="15" customHeight="1">
      <c r="A358" s="57">
        <v>4</v>
      </c>
      <c r="B358" s="52">
        <v>43357</v>
      </c>
      <c r="C358" s="57" t="s">
        <v>139</v>
      </c>
      <c r="D358" s="57" t="s">
        <v>21</v>
      </c>
      <c r="E358" s="57" t="s">
        <v>64</v>
      </c>
      <c r="F358" s="58">
        <v>1220</v>
      </c>
      <c r="G358" s="58">
        <v>1190</v>
      </c>
      <c r="H358" s="58">
        <v>1240</v>
      </c>
      <c r="I358" s="58">
        <v>1260</v>
      </c>
      <c r="J358" s="58">
        <v>1280</v>
      </c>
      <c r="K358" s="58">
        <v>1190</v>
      </c>
      <c r="L358" s="53">
        <f t="shared" si="24"/>
        <v>81.9672131147541</v>
      </c>
      <c r="M358" s="54">
        <f t="shared" si="25"/>
        <v>-2459.016393442623</v>
      </c>
      <c r="N358" s="55">
        <f t="shared" si="26"/>
        <v>-2.459016393442623</v>
      </c>
    </row>
    <row r="359" spans="1:14" ht="15" customHeight="1">
      <c r="A359" s="57">
        <v>5</v>
      </c>
      <c r="B359" s="52">
        <v>43350</v>
      </c>
      <c r="C359" s="57" t="s">
        <v>139</v>
      </c>
      <c r="D359" s="57" t="s">
        <v>21</v>
      </c>
      <c r="E359" s="57" t="s">
        <v>158</v>
      </c>
      <c r="F359" s="58">
        <v>530</v>
      </c>
      <c r="G359" s="58">
        <v>514</v>
      </c>
      <c r="H359" s="58">
        <v>540</v>
      </c>
      <c r="I359" s="58">
        <v>550</v>
      </c>
      <c r="J359" s="58">
        <v>560</v>
      </c>
      <c r="K359" s="58">
        <v>540</v>
      </c>
      <c r="L359" s="53">
        <f t="shared" si="24"/>
        <v>188.67924528301887</v>
      </c>
      <c r="M359" s="54">
        <f t="shared" si="25"/>
        <v>1886.7924528301887</v>
      </c>
      <c r="N359" s="55">
        <f t="shared" si="26"/>
        <v>1.8867924528301887</v>
      </c>
    </row>
    <row r="360" spans="1:14" ht="15" customHeight="1">
      <c r="A360" s="57">
        <v>6</v>
      </c>
      <c r="B360" s="52">
        <v>43349</v>
      </c>
      <c r="C360" s="57" t="s">
        <v>139</v>
      </c>
      <c r="D360" s="57" t="s">
        <v>21</v>
      </c>
      <c r="E360" s="57" t="s">
        <v>69</v>
      </c>
      <c r="F360" s="58">
        <v>640</v>
      </c>
      <c r="G360" s="58">
        <v>624</v>
      </c>
      <c r="H360" s="58">
        <v>650</v>
      </c>
      <c r="I360" s="58">
        <v>660</v>
      </c>
      <c r="J360" s="58">
        <v>670</v>
      </c>
      <c r="K360" s="58">
        <v>670</v>
      </c>
      <c r="L360" s="53">
        <f t="shared" si="24"/>
        <v>156.25</v>
      </c>
      <c r="M360" s="54">
        <f t="shared" si="25"/>
        <v>4687.5</v>
      </c>
      <c r="N360" s="55">
        <f t="shared" si="26"/>
        <v>4.6875</v>
      </c>
    </row>
    <row r="361" spans="1:14" ht="15" customHeight="1">
      <c r="A361" s="57">
        <v>7</v>
      </c>
      <c r="B361" s="52">
        <v>43349</v>
      </c>
      <c r="C361" s="57" t="s">
        <v>139</v>
      </c>
      <c r="D361" s="57" t="s">
        <v>21</v>
      </c>
      <c r="E361" s="57" t="s">
        <v>159</v>
      </c>
      <c r="F361" s="58">
        <v>1164</v>
      </c>
      <c r="G361" s="58">
        <v>1130</v>
      </c>
      <c r="H361" s="58">
        <v>1184</v>
      </c>
      <c r="I361" s="58">
        <v>1204</v>
      </c>
      <c r="J361" s="58">
        <v>1224</v>
      </c>
      <c r="K361" s="58">
        <v>1183</v>
      </c>
      <c r="L361" s="53">
        <f t="shared" si="24"/>
        <v>85.91065292096219</v>
      </c>
      <c r="M361" s="54">
        <f t="shared" si="25"/>
        <v>1632.3024054982816</v>
      </c>
      <c r="N361" s="55">
        <f t="shared" si="26"/>
        <v>1.6323024054982818</v>
      </c>
    </row>
    <row r="362" spans="1:14" ht="15" customHeight="1">
      <c r="A362" s="9" t="s">
        <v>26</v>
      </c>
      <c r="B362" s="19"/>
      <c r="C362" s="11"/>
      <c r="D362" s="12"/>
      <c r="E362" s="13"/>
      <c r="F362" s="13"/>
      <c r="G362" s="14"/>
      <c r="H362" s="13"/>
      <c r="I362" s="13"/>
      <c r="J362" s="13"/>
      <c r="K362" s="16"/>
      <c r="L362" s="17"/>
      <c r="N362"/>
    </row>
    <row r="363" spans="1:14" ht="15" customHeight="1">
      <c r="A363" s="9" t="s">
        <v>26</v>
      </c>
      <c r="B363" s="19"/>
      <c r="C363" s="20"/>
      <c r="D363" s="21"/>
      <c r="E363" s="22"/>
      <c r="F363" s="22"/>
      <c r="G363" s="23"/>
      <c r="H363" s="22"/>
      <c r="I363" s="22"/>
      <c r="J363" s="22"/>
      <c r="K363" s="22"/>
      <c r="L363"/>
      <c r="M363"/>
      <c r="N363"/>
    </row>
    <row r="364" spans="1:14" ht="15" customHeight="1">
      <c r="A364"/>
      <c r="B364"/>
      <c r="C364"/>
      <c r="D364"/>
      <c r="E364"/>
      <c r="F364"/>
      <c r="G364"/>
      <c r="H364"/>
      <c r="I364"/>
      <c r="J364"/>
      <c r="K364"/>
      <c r="L364" s="17"/>
      <c r="M364"/>
      <c r="N364"/>
    </row>
    <row r="365" spans="1:14" ht="15" customHeight="1" thickBot="1">
      <c r="A365"/>
      <c r="B365"/>
      <c r="C365" s="22"/>
      <c r="D365" s="22"/>
      <c r="E365" s="22"/>
      <c r="F365" s="25"/>
      <c r="G365" s="26"/>
      <c r="H365" s="27" t="s">
        <v>27</v>
      </c>
      <c r="I365" s="27"/>
      <c r="J365"/>
      <c r="K365"/>
      <c r="L365"/>
      <c r="M365"/>
      <c r="N365"/>
    </row>
    <row r="366" spans="1:14" ht="15" customHeight="1">
      <c r="A366"/>
      <c r="B366"/>
      <c r="C366" s="186" t="s">
        <v>28</v>
      </c>
      <c r="D366" s="186"/>
      <c r="E366" s="29">
        <v>7</v>
      </c>
      <c r="F366" s="30">
        <f>F367+F368+F369+F370+F371+F372</f>
        <v>100</v>
      </c>
      <c r="G366" s="31">
        <v>7</v>
      </c>
      <c r="H366" s="32">
        <f>G367/G366%</f>
        <v>85.71428571428571</v>
      </c>
      <c r="I366" s="32"/>
      <c r="J366"/>
      <c r="K366"/>
      <c r="L366"/>
      <c r="M366"/>
      <c r="N366"/>
    </row>
    <row r="367" spans="1:14" ht="15" customHeight="1">
      <c r="A367"/>
      <c r="B367"/>
      <c r="C367" s="193" t="s">
        <v>29</v>
      </c>
      <c r="D367" s="193"/>
      <c r="E367" s="33">
        <v>6</v>
      </c>
      <c r="F367" s="34">
        <f>(E367/E366)*100</f>
        <v>85.71428571428571</v>
      </c>
      <c r="G367" s="31">
        <v>6</v>
      </c>
      <c r="H367" s="28"/>
      <c r="I367" s="28"/>
      <c r="J367"/>
      <c r="K367"/>
      <c r="L367"/>
      <c r="M367"/>
      <c r="N367"/>
    </row>
    <row r="368" spans="1:14" ht="15" customHeight="1">
      <c r="A368"/>
      <c r="B368"/>
      <c r="C368" s="193" t="s">
        <v>31</v>
      </c>
      <c r="D368" s="193"/>
      <c r="E368" s="33">
        <v>0</v>
      </c>
      <c r="F368" s="34">
        <f>(E368/E366)*100</f>
        <v>0</v>
      </c>
      <c r="G368" s="36"/>
      <c r="H368" s="31"/>
      <c r="I368" s="31"/>
      <c r="J368"/>
      <c r="K368"/>
      <c r="L368"/>
      <c r="M368"/>
      <c r="N368"/>
    </row>
    <row r="369" spans="1:14" ht="15" customHeight="1">
      <c r="A369"/>
      <c r="B369"/>
      <c r="C369" s="193" t="s">
        <v>32</v>
      </c>
      <c r="D369" s="193"/>
      <c r="E369" s="33">
        <v>0</v>
      </c>
      <c r="F369" s="34">
        <f>(E369/E366)*100</f>
        <v>0</v>
      </c>
      <c r="G369" s="36"/>
      <c r="H369" s="31"/>
      <c r="I369" s="31"/>
      <c r="J369"/>
      <c r="K369"/>
      <c r="L369"/>
      <c r="M369"/>
      <c r="N369"/>
    </row>
    <row r="370" spans="1:14" ht="15" customHeight="1">
      <c r="A370"/>
      <c r="B370"/>
      <c r="C370" s="193" t="s">
        <v>33</v>
      </c>
      <c r="D370" s="193"/>
      <c r="E370" s="33">
        <v>1</v>
      </c>
      <c r="F370" s="34">
        <f>(E370/E366)*100</f>
        <v>14.285714285714285</v>
      </c>
      <c r="G370" s="36"/>
      <c r="H370" s="22" t="s">
        <v>34</v>
      </c>
      <c r="I370" s="22"/>
      <c r="J370"/>
      <c r="K370"/>
      <c r="L370"/>
      <c r="M370"/>
      <c r="N370"/>
    </row>
    <row r="371" spans="1:14" ht="15" customHeight="1">
      <c r="A371"/>
      <c r="B371"/>
      <c r="C371" s="193" t="s">
        <v>35</v>
      </c>
      <c r="D371" s="193"/>
      <c r="E371" s="33">
        <v>0</v>
      </c>
      <c r="F371" s="34">
        <f>(E371/E366)*100</f>
        <v>0</v>
      </c>
      <c r="G371" s="36"/>
      <c r="H371" s="22"/>
      <c r="I371" s="22"/>
      <c r="J371"/>
      <c r="K371"/>
      <c r="L371"/>
      <c r="M371"/>
      <c r="N371"/>
    </row>
    <row r="372" spans="1:14" ht="15" customHeight="1" thickBot="1">
      <c r="A372"/>
      <c r="B372"/>
      <c r="C372" s="194" t="s">
        <v>36</v>
      </c>
      <c r="D372" s="194"/>
      <c r="E372" s="38"/>
      <c r="F372" s="39">
        <f>(E372/E366)*100</f>
        <v>0</v>
      </c>
      <c r="G372" s="36"/>
      <c r="H372" s="22"/>
      <c r="I372" s="22"/>
      <c r="J372"/>
      <c r="K372"/>
      <c r="L372"/>
      <c r="M372"/>
      <c r="N372"/>
    </row>
    <row r="373" spans="1:14" ht="15" customHeight="1">
      <c r="A373" s="41" t="s">
        <v>37</v>
      </c>
      <c r="B373" s="10"/>
      <c r="C373" s="11"/>
      <c r="D373" s="11"/>
      <c r="E373" s="13"/>
      <c r="F373" s="13"/>
      <c r="G373" s="42"/>
      <c r="H373" s="43"/>
      <c r="I373" s="43"/>
      <c r="J373" s="43"/>
      <c r="K373" s="13"/>
      <c r="L373" s="17"/>
      <c r="M373"/>
      <c r="N373" s="40"/>
    </row>
    <row r="374" spans="1:14" ht="15" customHeight="1">
      <c r="A374" s="12" t="s">
        <v>38</v>
      </c>
      <c r="B374" s="10"/>
      <c r="C374" s="44"/>
      <c r="D374" s="45"/>
      <c r="E374" s="46"/>
      <c r="F374" s="43"/>
      <c r="G374" s="42"/>
      <c r="H374" s="43"/>
      <c r="I374" s="43"/>
      <c r="J374" s="43"/>
      <c r="K374" s="13"/>
      <c r="L374" s="17"/>
      <c r="M374" s="24"/>
      <c r="N374" s="24"/>
    </row>
    <row r="375" spans="1:14" ht="15" customHeight="1">
      <c r="A375" s="12" t="s">
        <v>39</v>
      </c>
      <c r="B375" s="10"/>
      <c r="C375" s="11"/>
      <c r="D375" s="45"/>
      <c r="E375" s="46"/>
      <c r="F375" s="43"/>
      <c r="G375" s="42"/>
      <c r="H375" s="47"/>
      <c r="I375" s="47"/>
      <c r="J375" s="47"/>
      <c r="K375" s="13"/>
      <c r="L375" s="17"/>
      <c r="M375"/>
      <c r="N375" s="17"/>
    </row>
    <row r="376" spans="1:14" ht="15" customHeight="1">
      <c r="A376" s="12" t="s">
        <v>40</v>
      </c>
      <c r="B376" s="44"/>
      <c r="C376" s="11"/>
      <c r="D376" s="45"/>
      <c r="E376" s="46"/>
      <c r="F376" s="43"/>
      <c r="G376" s="48"/>
      <c r="H376" s="47"/>
      <c r="I376" s="47"/>
      <c r="J376" s="47"/>
      <c r="K376" s="13"/>
      <c r="L376" s="17"/>
      <c r="M376"/>
      <c r="N376" s="17"/>
    </row>
    <row r="377" spans="1:14" ht="15" customHeight="1">
      <c r="A377" s="12" t="s">
        <v>41</v>
      </c>
      <c r="B377" s="35"/>
      <c r="C377" s="11"/>
      <c r="D377" s="49"/>
      <c r="E377" s="43"/>
      <c r="F377" s="43"/>
      <c r="G377" s="48"/>
      <c r="H377" s="47"/>
      <c r="I377" s="47"/>
      <c r="J377" s="47"/>
      <c r="K377" s="43"/>
      <c r="L377" s="17"/>
      <c r="M377" s="17"/>
      <c r="N377" s="17"/>
    </row>
    <row r="378" spans="1:14" ht="15" customHeight="1" thickBot="1">
      <c r="A378" s="12" t="s">
        <v>41</v>
      </c>
      <c r="B378" s="35"/>
      <c r="C378" s="11"/>
      <c r="D378" s="49"/>
      <c r="E378" s="43"/>
      <c r="F378" s="43"/>
      <c r="G378" s="48"/>
      <c r="H378" s="47"/>
      <c r="I378" s="47"/>
      <c r="J378" s="47"/>
      <c r="K378" s="43"/>
      <c r="L378" s="17"/>
      <c r="M378" s="17"/>
      <c r="N378" s="17"/>
    </row>
    <row r="379" spans="1:14" ht="15" customHeight="1">
      <c r="A379" s="198" t="s">
        <v>0</v>
      </c>
      <c r="B379" s="199"/>
      <c r="C379" s="199"/>
      <c r="D379" s="199"/>
      <c r="E379" s="199"/>
      <c r="F379" s="199"/>
      <c r="G379" s="199"/>
      <c r="H379" s="199"/>
      <c r="I379" s="199"/>
      <c r="J379" s="199"/>
      <c r="K379" s="199"/>
      <c r="L379" s="199"/>
      <c r="M379" s="199"/>
      <c r="N379" s="200"/>
    </row>
    <row r="380" spans="1:14" ht="15" customHeight="1">
      <c r="A380" s="201"/>
      <c r="B380" s="202"/>
      <c r="C380" s="202"/>
      <c r="D380" s="202"/>
      <c r="E380" s="202"/>
      <c r="F380" s="202"/>
      <c r="G380" s="202"/>
      <c r="H380" s="202"/>
      <c r="I380" s="202"/>
      <c r="J380" s="202"/>
      <c r="K380" s="202"/>
      <c r="L380" s="202"/>
      <c r="M380" s="202"/>
      <c r="N380" s="203"/>
    </row>
    <row r="381" spans="1:14" ht="15" customHeight="1">
      <c r="A381" s="201"/>
      <c r="B381" s="202"/>
      <c r="C381" s="202"/>
      <c r="D381" s="202"/>
      <c r="E381" s="202"/>
      <c r="F381" s="202"/>
      <c r="G381" s="202"/>
      <c r="H381" s="202"/>
      <c r="I381" s="202"/>
      <c r="J381" s="202"/>
      <c r="K381" s="202"/>
      <c r="L381" s="202"/>
      <c r="M381" s="202"/>
      <c r="N381" s="203"/>
    </row>
    <row r="382" spans="1:14" ht="15" customHeight="1">
      <c r="A382" s="204" t="s">
        <v>1</v>
      </c>
      <c r="B382" s="205"/>
      <c r="C382" s="205"/>
      <c r="D382" s="205"/>
      <c r="E382" s="205"/>
      <c r="F382" s="205"/>
      <c r="G382" s="205"/>
      <c r="H382" s="205"/>
      <c r="I382" s="205"/>
      <c r="J382" s="205"/>
      <c r="K382" s="205"/>
      <c r="L382" s="205"/>
      <c r="M382" s="205"/>
      <c r="N382" s="206"/>
    </row>
    <row r="383" spans="1:14" ht="15" customHeight="1">
      <c r="A383" s="204" t="s">
        <v>2</v>
      </c>
      <c r="B383" s="205"/>
      <c r="C383" s="205"/>
      <c r="D383" s="205"/>
      <c r="E383" s="205"/>
      <c r="F383" s="205"/>
      <c r="G383" s="205"/>
      <c r="H383" s="205"/>
      <c r="I383" s="205"/>
      <c r="J383" s="205"/>
      <c r="K383" s="205"/>
      <c r="L383" s="205"/>
      <c r="M383" s="205"/>
      <c r="N383" s="206"/>
    </row>
    <row r="384" spans="1:14" ht="15" customHeight="1" thickBot="1">
      <c r="A384" s="207" t="s">
        <v>3</v>
      </c>
      <c r="B384" s="208"/>
      <c r="C384" s="208"/>
      <c r="D384" s="208"/>
      <c r="E384" s="208"/>
      <c r="F384" s="208"/>
      <c r="G384" s="208"/>
      <c r="H384" s="208"/>
      <c r="I384" s="208"/>
      <c r="J384" s="208"/>
      <c r="K384" s="208"/>
      <c r="L384" s="208"/>
      <c r="M384" s="208"/>
      <c r="N384" s="209"/>
    </row>
    <row r="385" spans="1:14" ht="15" customHeight="1">
      <c r="A385" s="210" t="s">
        <v>134</v>
      </c>
      <c r="B385" s="211"/>
      <c r="C385" s="211"/>
      <c r="D385" s="211"/>
      <c r="E385" s="211"/>
      <c r="F385" s="211"/>
      <c r="G385" s="211"/>
      <c r="H385" s="211"/>
      <c r="I385" s="211"/>
      <c r="J385" s="211"/>
      <c r="K385" s="211"/>
      <c r="L385" s="211"/>
      <c r="M385" s="211"/>
      <c r="N385" s="212"/>
    </row>
    <row r="386" spans="1:14" ht="15" customHeight="1">
      <c r="A386" s="213" t="s">
        <v>5</v>
      </c>
      <c r="B386" s="214"/>
      <c r="C386" s="214"/>
      <c r="D386" s="214"/>
      <c r="E386" s="214"/>
      <c r="F386" s="214"/>
      <c r="G386" s="214"/>
      <c r="H386" s="214"/>
      <c r="I386" s="214"/>
      <c r="J386" s="214"/>
      <c r="K386" s="214"/>
      <c r="L386" s="214"/>
      <c r="M386" s="214"/>
      <c r="N386" s="215"/>
    </row>
    <row r="387" spans="1:14" ht="15" customHeight="1">
      <c r="A387" s="197" t="s">
        <v>6</v>
      </c>
      <c r="B387" s="191" t="s">
        <v>7</v>
      </c>
      <c r="C387" s="191" t="s">
        <v>8</v>
      </c>
      <c r="D387" s="197" t="s">
        <v>9</v>
      </c>
      <c r="E387" s="191" t="s">
        <v>10</v>
      </c>
      <c r="F387" s="191" t="s">
        <v>11</v>
      </c>
      <c r="G387" s="191" t="s">
        <v>12</v>
      </c>
      <c r="H387" s="191" t="s">
        <v>13</v>
      </c>
      <c r="I387" s="191" t="s">
        <v>14</v>
      </c>
      <c r="J387" s="191" t="s">
        <v>15</v>
      </c>
      <c r="K387" s="216" t="s">
        <v>16</v>
      </c>
      <c r="L387" s="191" t="s">
        <v>17</v>
      </c>
      <c r="M387" s="191" t="s">
        <v>18</v>
      </c>
      <c r="N387" s="191" t="s">
        <v>19</v>
      </c>
    </row>
    <row r="388" spans="1:14" ht="15" customHeight="1">
      <c r="A388" s="222"/>
      <c r="B388" s="192"/>
      <c r="C388" s="192"/>
      <c r="D388" s="222"/>
      <c r="E388" s="192"/>
      <c r="F388" s="192"/>
      <c r="G388" s="192"/>
      <c r="H388" s="192"/>
      <c r="I388" s="192"/>
      <c r="J388" s="192"/>
      <c r="K388" s="221"/>
      <c r="L388" s="192"/>
      <c r="M388" s="192"/>
      <c r="N388" s="192"/>
    </row>
    <row r="389" spans="1:14" ht="15" customHeight="1">
      <c r="A389" s="68">
        <v>1</v>
      </c>
      <c r="B389" s="69">
        <v>43311</v>
      </c>
      <c r="C389" s="68" t="s">
        <v>23</v>
      </c>
      <c r="D389" s="51" t="s">
        <v>21</v>
      </c>
      <c r="E389" s="51" t="s">
        <v>24</v>
      </c>
      <c r="F389" s="70">
        <v>86</v>
      </c>
      <c r="G389" s="68">
        <v>83</v>
      </c>
      <c r="H389" s="70">
        <v>88</v>
      </c>
      <c r="I389" s="70">
        <v>90</v>
      </c>
      <c r="J389" s="70">
        <v>92</v>
      </c>
      <c r="K389" s="74">
        <v>88</v>
      </c>
      <c r="L389" s="68">
        <v>5500</v>
      </c>
      <c r="M389" s="71">
        <f>IF(D389="BUY",(K389-F389)*(L389),(F389-K389)*(L389))</f>
        <v>11000</v>
      </c>
      <c r="N389" s="72">
        <f>M389/(L389)/F389%</f>
        <v>2.3255813953488373</v>
      </c>
    </row>
    <row r="390" spans="1:14" ht="15" customHeight="1">
      <c r="A390" s="68">
        <v>2</v>
      </c>
      <c r="B390" s="69">
        <v>43308</v>
      </c>
      <c r="C390" s="68" t="s">
        <v>23</v>
      </c>
      <c r="D390" s="51" t="s">
        <v>21</v>
      </c>
      <c r="E390" s="51" t="s">
        <v>123</v>
      </c>
      <c r="F390" s="70">
        <v>422</v>
      </c>
      <c r="G390" s="68">
        <v>410</v>
      </c>
      <c r="H390" s="70">
        <v>428</v>
      </c>
      <c r="I390" s="70">
        <v>434</v>
      </c>
      <c r="J390" s="70">
        <v>440</v>
      </c>
      <c r="K390" s="74">
        <v>410</v>
      </c>
      <c r="L390" s="68">
        <v>1500</v>
      </c>
      <c r="M390" s="71">
        <f>IF(D390="BUY",(K390-F390)*(L390),(F390-K390)*(L390))</f>
        <v>-18000</v>
      </c>
      <c r="N390" s="72">
        <f>M390/(L390)/F390%</f>
        <v>-2.843601895734597</v>
      </c>
    </row>
    <row r="391" spans="1:14" ht="15" customHeight="1">
      <c r="A391" s="68">
        <v>3</v>
      </c>
      <c r="B391" s="69">
        <v>43305</v>
      </c>
      <c r="C391" s="68" t="s">
        <v>23</v>
      </c>
      <c r="D391" s="51" t="s">
        <v>21</v>
      </c>
      <c r="E391" s="51" t="s">
        <v>135</v>
      </c>
      <c r="F391" s="70">
        <v>90</v>
      </c>
      <c r="G391" s="68">
        <v>88</v>
      </c>
      <c r="H391" s="70">
        <v>91</v>
      </c>
      <c r="I391" s="70">
        <v>92</v>
      </c>
      <c r="J391" s="70">
        <v>93</v>
      </c>
      <c r="K391" s="74">
        <v>91</v>
      </c>
      <c r="L391" s="68">
        <v>8000</v>
      </c>
      <c r="M391" s="71">
        <f>IF(D391="BUY",(K391-F391)*(L391),(F391-K391)*(L391))</f>
        <v>8000</v>
      </c>
      <c r="N391" s="72">
        <f>M391/(L391)/F391%</f>
        <v>1.1111111111111112</v>
      </c>
    </row>
    <row r="392" spans="1:14" ht="15" customHeight="1">
      <c r="A392" s="68">
        <v>4</v>
      </c>
      <c r="B392" s="69">
        <v>43304</v>
      </c>
      <c r="C392" s="68" t="s">
        <v>23</v>
      </c>
      <c r="D392" s="51" t="s">
        <v>21</v>
      </c>
      <c r="E392" s="51" t="s">
        <v>80</v>
      </c>
      <c r="F392" s="70">
        <v>520</v>
      </c>
      <c r="G392" s="68">
        <v>507</v>
      </c>
      <c r="H392" s="70">
        <v>528</v>
      </c>
      <c r="I392" s="70">
        <v>536</v>
      </c>
      <c r="J392" s="70">
        <v>544</v>
      </c>
      <c r="K392" s="74">
        <v>528</v>
      </c>
      <c r="L392" s="68">
        <v>1061</v>
      </c>
      <c r="M392" s="71">
        <f>IF(D392="BUY",(K392-F392)*(L392),(F392-K392)*(L392))</f>
        <v>8488</v>
      </c>
      <c r="N392" s="72">
        <f>M392/(L392)/F392%</f>
        <v>1.5384615384615383</v>
      </c>
    </row>
    <row r="393" spans="1:14" ht="15" customHeight="1">
      <c r="A393" s="68">
        <v>5</v>
      </c>
      <c r="B393" s="69">
        <v>43301</v>
      </c>
      <c r="C393" s="68" t="s">
        <v>23</v>
      </c>
      <c r="D393" s="51" t="s">
        <v>21</v>
      </c>
      <c r="E393" s="51" t="s">
        <v>63</v>
      </c>
      <c r="F393" s="70">
        <v>1490</v>
      </c>
      <c r="G393" s="68">
        <v>1460</v>
      </c>
      <c r="H393" s="70">
        <v>1510</v>
      </c>
      <c r="I393" s="70">
        <v>1530</v>
      </c>
      <c r="J393" s="70">
        <v>1550</v>
      </c>
      <c r="K393" s="74">
        <v>1460</v>
      </c>
      <c r="L393" s="68">
        <v>500</v>
      </c>
      <c r="M393" s="71">
        <f>IF(D393="BUY",(K393-F393)*(L393),(F393-K393)*(L393))</f>
        <v>-15000</v>
      </c>
      <c r="N393" s="72">
        <f>M393/(L393)/F393%</f>
        <v>-2.013422818791946</v>
      </c>
    </row>
    <row r="394" spans="1:14" ht="15" customHeight="1">
      <c r="A394" s="68">
        <v>6</v>
      </c>
      <c r="B394" s="69">
        <v>43300</v>
      </c>
      <c r="C394" s="68" t="s">
        <v>23</v>
      </c>
      <c r="D394" s="51" t="s">
        <v>21</v>
      </c>
      <c r="E394" s="51" t="s">
        <v>133</v>
      </c>
      <c r="F394" s="70">
        <v>238</v>
      </c>
      <c r="G394" s="68">
        <v>231</v>
      </c>
      <c r="H394" s="70">
        <v>242</v>
      </c>
      <c r="I394" s="70">
        <v>246</v>
      </c>
      <c r="J394" s="70">
        <v>250</v>
      </c>
      <c r="K394" s="74">
        <v>231</v>
      </c>
      <c r="L394" s="68">
        <v>2000</v>
      </c>
      <c r="M394" s="71">
        <f aca="true" t="shared" si="27" ref="M394:M400">IF(D394="BUY",(K394-F394)*(L394),(F394-K394)*(L394))</f>
        <v>-14000</v>
      </c>
      <c r="N394" s="72">
        <f aca="true" t="shared" si="28" ref="N394:N400">M394/(L394)/F394%</f>
        <v>-2.9411764705882355</v>
      </c>
    </row>
    <row r="395" spans="1:14" ht="15" customHeight="1">
      <c r="A395" s="68">
        <v>7</v>
      </c>
      <c r="B395" s="69">
        <v>43298</v>
      </c>
      <c r="C395" s="68" t="s">
        <v>23</v>
      </c>
      <c r="D395" s="51" t="s">
        <v>21</v>
      </c>
      <c r="E395" s="51" t="s">
        <v>132</v>
      </c>
      <c r="F395" s="70">
        <v>84.5</v>
      </c>
      <c r="G395" s="68">
        <v>81</v>
      </c>
      <c r="H395" s="70">
        <v>86.5</v>
      </c>
      <c r="I395" s="70">
        <v>88.5</v>
      </c>
      <c r="J395" s="70">
        <v>90.5</v>
      </c>
      <c r="K395" s="74">
        <v>88.5</v>
      </c>
      <c r="L395" s="68">
        <v>5500</v>
      </c>
      <c r="M395" s="71">
        <f t="shared" si="27"/>
        <v>22000</v>
      </c>
      <c r="N395" s="72">
        <f t="shared" si="28"/>
        <v>4.733727810650888</v>
      </c>
    </row>
    <row r="396" spans="1:14" ht="15" customHeight="1">
      <c r="A396" s="68">
        <v>8</v>
      </c>
      <c r="B396" s="69">
        <v>43297</v>
      </c>
      <c r="C396" s="68" t="s">
        <v>23</v>
      </c>
      <c r="D396" s="51" t="s">
        <v>53</v>
      </c>
      <c r="E396" s="51" t="s">
        <v>131</v>
      </c>
      <c r="F396" s="70">
        <v>246</v>
      </c>
      <c r="G396" s="68">
        <v>254</v>
      </c>
      <c r="H396" s="70">
        <v>241</v>
      </c>
      <c r="I396" s="70">
        <v>236</v>
      </c>
      <c r="J396" s="70">
        <v>231</v>
      </c>
      <c r="K396" s="74">
        <v>241</v>
      </c>
      <c r="L396" s="68">
        <v>2250</v>
      </c>
      <c r="M396" s="71">
        <f t="shared" si="27"/>
        <v>11250</v>
      </c>
      <c r="N396" s="72">
        <f t="shared" si="28"/>
        <v>2.032520325203252</v>
      </c>
    </row>
    <row r="397" spans="1:14" ht="15" customHeight="1">
      <c r="A397" s="68">
        <v>9</v>
      </c>
      <c r="B397" s="69">
        <v>43291</v>
      </c>
      <c r="C397" s="68" t="s">
        <v>23</v>
      </c>
      <c r="D397" s="51" t="s">
        <v>21</v>
      </c>
      <c r="E397" s="51" t="s">
        <v>92</v>
      </c>
      <c r="F397" s="70">
        <v>266.5</v>
      </c>
      <c r="G397" s="68">
        <v>258</v>
      </c>
      <c r="H397" s="70">
        <v>271</v>
      </c>
      <c r="I397" s="70">
        <v>275</v>
      </c>
      <c r="J397" s="70">
        <v>279</v>
      </c>
      <c r="K397" s="74">
        <v>258</v>
      </c>
      <c r="L397" s="68">
        <v>3000</v>
      </c>
      <c r="M397" s="71">
        <f t="shared" si="27"/>
        <v>-25500</v>
      </c>
      <c r="N397" s="72">
        <f t="shared" si="28"/>
        <v>-3.189493433395872</v>
      </c>
    </row>
    <row r="398" spans="1:14" ht="15" customHeight="1">
      <c r="A398" s="68">
        <v>10</v>
      </c>
      <c r="B398" s="69">
        <v>43290</v>
      </c>
      <c r="C398" s="68" t="s">
        <v>23</v>
      </c>
      <c r="D398" s="51" t="s">
        <v>21</v>
      </c>
      <c r="E398" s="51" t="s">
        <v>131</v>
      </c>
      <c r="F398" s="70">
        <v>275</v>
      </c>
      <c r="G398" s="68">
        <v>269</v>
      </c>
      <c r="H398" s="70">
        <v>279</v>
      </c>
      <c r="I398" s="70">
        <v>283</v>
      </c>
      <c r="J398" s="70">
        <v>287</v>
      </c>
      <c r="K398" s="74">
        <v>278.95</v>
      </c>
      <c r="L398" s="68">
        <v>2250</v>
      </c>
      <c r="M398" s="71">
        <f t="shared" si="27"/>
        <v>8887.499999999975</v>
      </c>
      <c r="N398" s="72">
        <f t="shared" si="28"/>
        <v>1.4363636363636323</v>
      </c>
    </row>
    <row r="399" spans="1:14" ht="15" customHeight="1">
      <c r="A399" s="68">
        <v>11</v>
      </c>
      <c r="B399" s="69">
        <v>43285</v>
      </c>
      <c r="C399" s="68" t="s">
        <v>23</v>
      </c>
      <c r="D399" s="51" t="s">
        <v>21</v>
      </c>
      <c r="E399" s="51" t="s">
        <v>130</v>
      </c>
      <c r="F399" s="70">
        <v>582</v>
      </c>
      <c r="G399" s="68">
        <v>570</v>
      </c>
      <c r="H399" s="70">
        <v>588</v>
      </c>
      <c r="I399" s="70">
        <v>594</v>
      </c>
      <c r="J399" s="70">
        <v>600</v>
      </c>
      <c r="K399" s="74">
        <v>588</v>
      </c>
      <c r="L399" s="68">
        <v>1400</v>
      </c>
      <c r="M399" s="71">
        <f t="shared" si="27"/>
        <v>8400</v>
      </c>
      <c r="N399" s="72">
        <f t="shared" si="28"/>
        <v>1.0309278350515463</v>
      </c>
    </row>
    <row r="400" spans="1:14" ht="15" customHeight="1">
      <c r="A400" s="68">
        <v>12</v>
      </c>
      <c r="B400" s="69">
        <v>43284</v>
      </c>
      <c r="C400" s="68" t="s">
        <v>23</v>
      </c>
      <c r="D400" s="51" t="s">
        <v>21</v>
      </c>
      <c r="E400" s="51" t="s">
        <v>128</v>
      </c>
      <c r="F400" s="70">
        <v>579</v>
      </c>
      <c r="G400" s="68">
        <v>565</v>
      </c>
      <c r="H400" s="70">
        <v>587</v>
      </c>
      <c r="I400" s="70">
        <v>595</v>
      </c>
      <c r="J400" s="70">
        <v>603</v>
      </c>
      <c r="K400" s="74">
        <v>587</v>
      </c>
      <c r="L400" s="68">
        <v>1100</v>
      </c>
      <c r="M400" s="71">
        <f t="shared" si="27"/>
        <v>8800</v>
      </c>
      <c r="N400" s="72">
        <f t="shared" si="28"/>
        <v>1.381692573402418</v>
      </c>
    </row>
    <row r="401" spans="1:14" ht="15" customHeight="1">
      <c r="A401" s="9" t="s">
        <v>25</v>
      </c>
      <c r="B401" s="10"/>
      <c r="C401" s="11"/>
      <c r="D401" s="12"/>
      <c r="E401" s="13"/>
      <c r="F401" s="13"/>
      <c r="G401" s="14"/>
      <c r="H401" s="15"/>
      <c r="I401" s="15"/>
      <c r="J401" s="15"/>
      <c r="K401" s="16"/>
      <c r="L401" s="17"/>
      <c r="M401" s="40"/>
      <c r="N401" s="67"/>
    </row>
    <row r="402" spans="1:12" ht="15" customHeight="1">
      <c r="A402" s="9" t="s">
        <v>26</v>
      </c>
      <c r="B402" s="19"/>
      <c r="C402" s="11"/>
      <c r="D402" s="12"/>
      <c r="E402" s="13"/>
      <c r="F402" s="13"/>
      <c r="G402" s="14"/>
      <c r="H402" s="13"/>
      <c r="I402" s="13"/>
      <c r="J402" s="13"/>
      <c r="K402" s="16"/>
      <c r="L402" s="17"/>
    </row>
    <row r="403" spans="1:15" ht="15" customHeight="1">
      <c r="A403" s="9" t="s">
        <v>26</v>
      </c>
      <c r="B403" s="19"/>
      <c r="C403" s="20"/>
      <c r="D403" s="21"/>
      <c r="E403" s="22"/>
      <c r="F403" s="22"/>
      <c r="G403" s="23"/>
      <c r="H403" s="22"/>
      <c r="I403" s="22"/>
      <c r="J403" s="22"/>
      <c r="K403" s="22"/>
      <c r="L403" s="17"/>
      <c r="M403" s="17"/>
      <c r="O403" s="17"/>
    </row>
    <row r="404" spans="1:14" ht="15" customHeight="1" thickBot="1">
      <c r="A404" s="24"/>
      <c r="B404" s="19"/>
      <c r="C404" s="22"/>
      <c r="D404" s="22"/>
      <c r="E404" s="22"/>
      <c r="F404" s="25"/>
      <c r="G404" s="26"/>
      <c r="H404" s="27" t="s">
        <v>27</v>
      </c>
      <c r="I404" s="27"/>
      <c r="J404" s="28"/>
      <c r="K404" s="28"/>
      <c r="L404" s="17"/>
      <c r="M404" s="63" t="s">
        <v>72</v>
      </c>
      <c r="N404" s="64" t="s">
        <v>68</v>
      </c>
    </row>
    <row r="405" spans="1:12" ht="15" customHeight="1">
      <c r="A405" s="24"/>
      <c r="B405" s="19"/>
      <c r="C405" s="223" t="s">
        <v>28</v>
      </c>
      <c r="D405" s="224"/>
      <c r="E405" s="29">
        <v>12</v>
      </c>
      <c r="F405" s="30">
        <f>F406+F407+F408+F409+F410+F411</f>
        <v>91.66666666666666</v>
      </c>
      <c r="G405" s="31">
        <v>12</v>
      </c>
      <c r="H405" s="32">
        <f>G406/G405%</f>
        <v>66.66666666666667</v>
      </c>
      <c r="I405" s="32"/>
      <c r="J405" s="32"/>
      <c r="L405" s="17"/>
    </row>
    <row r="406" spans="1:14" ht="15" customHeight="1">
      <c r="A406" s="24"/>
      <c r="B406" s="19"/>
      <c r="C406" s="217" t="s">
        <v>29</v>
      </c>
      <c r="D406" s="218"/>
      <c r="E406" s="33">
        <v>8</v>
      </c>
      <c r="F406" s="34">
        <f>(E406/E405)*100</f>
        <v>66.66666666666666</v>
      </c>
      <c r="G406" s="31">
        <v>8</v>
      </c>
      <c r="H406" s="28"/>
      <c r="I406" s="28"/>
      <c r="J406" s="22"/>
      <c r="K406" s="28"/>
      <c r="N406" s="22"/>
    </row>
    <row r="407" spans="1:14" ht="15" customHeight="1">
      <c r="A407" s="35"/>
      <c r="B407" s="19"/>
      <c r="C407" s="217" t="s">
        <v>31</v>
      </c>
      <c r="D407" s="218"/>
      <c r="E407" s="33">
        <v>0</v>
      </c>
      <c r="F407" s="34">
        <f>(E407/E405)*100</f>
        <v>0</v>
      </c>
      <c r="G407" s="36"/>
      <c r="H407" s="31"/>
      <c r="I407" s="31"/>
      <c r="J407" s="22"/>
      <c r="K407" s="28"/>
      <c r="L407" s="17"/>
      <c r="M407" s="22"/>
      <c r="N407" s="20"/>
    </row>
    <row r="408" spans="1:12" ht="15" customHeight="1">
      <c r="A408" s="35"/>
      <c r="B408" s="19"/>
      <c r="C408" s="217" t="s">
        <v>32</v>
      </c>
      <c r="D408" s="218"/>
      <c r="E408" s="33">
        <v>0</v>
      </c>
      <c r="F408" s="34">
        <f>(E408/E405)*100</f>
        <v>0</v>
      </c>
      <c r="G408" s="36"/>
      <c r="H408" s="31"/>
      <c r="I408" s="31"/>
      <c r="J408" s="22"/>
      <c r="K408" s="28"/>
      <c r="L408" s="17"/>
    </row>
    <row r="409" spans="1:12" ht="15" customHeight="1">
      <c r="A409" s="35"/>
      <c r="B409" s="19"/>
      <c r="C409" s="217" t="s">
        <v>33</v>
      </c>
      <c r="D409" s="218"/>
      <c r="E409" s="33">
        <v>3</v>
      </c>
      <c r="F409" s="34">
        <f>(E409/E405)*100</f>
        <v>25</v>
      </c>
      <c r="G409" s="36"/>
      <c r="H409" s="22" t="s">
        <v>34</v>
      </c>
      <c r="I409" s="22"/>
      <c r="J409" s="37"/>
      <c r="K409" s="28"/>
      <c r="L409" s="17"/>
    </row>
    <row r="410" spans="1:14" ht="15" customHeight="1">
      <c r="A410" s="35"/>
      <c r="B410" s="19"/>
      <c r="C410" s="217" t="s">
        <v>35</v>
      </c>
      <c r="D410" s="218"/>
      <c r="E410" s="33">
        <v>0</v>
      </c>
      <c r="F410" s="34">
        <v>0</v>
      </c>
      <c r="G410" s="36"/>
      <c r="H410" s="22"/>
      <c r="I410" s="22"/>
      <c r="J410" s="37"/>
      <c r="K410" s="28"/>
      <c r="L410" s="17"/>
      <c r="M410" s="17"/>
      <c r="N410" s="17"/>
    </row>
    <row r="411" spans="1:14" ht="15" customHeight="1" thickBot="1">
      <c r="A411" s="35"/>
      <c r="B411" s="19"/>
      <c r="C411" s="219" t="s">
        <v>36</v>
      </c>
      <c r="D411" s="220"/>
      <c r="E411" s="38"/>
      <c r="F411" s="39">
        <f>(E411/E405)*100</f>
        <v>0</v>
      </c>
      <c r="G411" s="36"/>
      <c r="H411" s="22"/>
      <c r="I411" s="22"/>
      <c r="N411" s="17"/>
    </row>
    <row r="412" spans="1:14" ht="15" customHeight="1">
      <c r="A412" s="41" t="s">
        <v>37</v>
      </c>
      <c r="B412" s="10"/>
      <c r="C412" s="11"/>
      <c r="D412" s="11"/>
      <c r="E412" s="13"/>
      <c r="F412" s="13"/>
      <c r="G412" s="42"/>
      <c r="H412" s="22"/>
      <c r="I412" s="43"/>
      <c r="J412" s="43"/>
      <c r="K412" s="13"/>
      <c r="L412" s="17"/>
      <c r="M412" s="40"/>
      <c r="N412" s="40"/>
    </row>
    <row r="413" spans="1:14" ht="15" customHeight="1">
      <c r="A413" s="12" t="s">
        <v>38</v>
      </c>
      <c r="B413" s="10"/>
      <c r="C413" s="44"/>
      <c r="D413" s="45"/>
      <c r="E413" s="46"/>
      <c r="F413" s="43"/>
      <c r="G413" s="42"/>
      <c r="H413" s="43"/>
      <c r="I413" s="43"/>
      <c r="J413" s="43"/>
      <c r="K413" s="13"/>
      <c r="L413" s="17"/>
      <c r="M413" s="24"/>
      <c r="N413" s="24"/>
    </row>
    <row r="414" spans="1:14" ht="15" customHeight="1">
      <c r="A414" s="12" t="s">
        <v>39</v>
      </c>
      <c r="B414" s="10"/>
      <c r="C414" s="11"/>
      <c r="D414" s="45"/>
      <c r="E414" s="46"/>
      <c r="F414" s="43"/>
      <c r="G414" s="42"/>
      <c r="H414" s="47"/>
      <c r="I414" s="47"/>
      <c r="J414" s="47"/>
      <c r="L414" s="17"/>
      <c r="M414" s="17"/>
      <c r="N414" s="17"/>
    </row>
    <row r="415" spans="1:14" ht="15" customHeight="1">
      <c r="A415" s="12" t="s">
        <v>40</v>
      </c>
      <c r="B415" s="44"/>
      <c r="C415" s="11"/>
      <c r="D415" s="45"/>
      <c r="E415" s="46"/>
      <c r="F415" s="43"/>
      <c r="G415" s="48"/>
      <c r="H415" s="47"/>
      <c r="I415" s="47"/>
      <c r="J415" s="47"/>
      <c r="K415" s="13"/>
      <c r="L415" s="17"/>
      <c r="M415" s="17"/>
      <c r="N415" s="17"/>
    </row>
    <row r="416" spans="1:14" ht="15" customHeight="1">
      <c r="A416" s="12" t="s">
        <v>41</v>
      </c>
      <c r="B416" s="35"/>
      <c r="C416" s="11"/>
      <c r="D416" s="49"/>
      <c r="E416" s="43"/>
      <c r="F416" s="43"/>
      <c r="G416" s="48"/>
      <c r="H416" s="47"/>
      <c r="I416" s="47"/>
      <c r="J416" s="47"/>
      <c r="K416" s="43"/>
      <c r="L416" s="17"/>
      <c r="N416" s="17"/>
    </row>
    <row r="417" ht="15" customHeight="1" thickBot="1"/>
    <row r="418" spans="1:14" ht="15" customHeight="1">
      <c r="A418" s="198" t="s">
        <v>0</v>
      </c>
      <c r="B418" s="199"/>
      <c r="C418" s="199"/>
      <c r="D418" s="199"/>
      <c r="E418" s="199"/>
      <c r="F418" s="199"/>
      <c r="G418" s="199"/>
      <c r="H418" s="199"/>
      <c r="I418" s="199"/>
      <c r="J418" s="199"/>
      <c r="K418" s="199"/>
      <c r="L418" s="199"/>
      <c r="M418" s="199"/>
      <c r="N418" s="200"/>
    </row>
    <row r="419" spans="1:14" ht="15" customHeight="1">
      <c r="A419" s="201"/>
      <c r="B419" s="202"/>
      <c r="C419" s="202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3"/>
    </row>
    <row r="420" spans="1:14" ht="15" customHeight="1">
      <c r="A420" s="201"/>
      <c r="B420" s="202"/>
      <c r="C420" s="202"/>
      <c r="D420" s="202"/>
      <c r="E420" s="202"/>
      <c r="F420" s="202"/>
      <c r="G420" s="202"/>
      <c r="H420" s="202"/>
      <c r="I420" s="202"/>
      <c r="J420" s="202"/>
      <c r="K420" s="202"/>
      <c r="L420" s="202"/>
      <c r="M420" s="202"/>
      <c r="N420" s="203"/>
    </row>
    <row r="421" spans="1:14" ht="15" customHeight="1">
      <c r="A421" s="204" t="s">
        <v>1</v>
      </c>
      <c r="B421" s="205"/>
      <c r="C421" s="205"/>
      <c r="D421" s="205"/>
      <c r="E421" s="205"/>
      <c r="F421" s="205"/>
      <c r="G421" s="205"/>
      <c r="H421" s="205"/>
      <c r="I421" s="205"/>
      <c r="J421" s="205"/>
      <c r="K421" s="205"/>
      <c r="L421" s="205"/>
      <c r="M421" s="205"/>
      <c r="N421" s="206"/>
    </row>
    <row r="422" spans="1:14" ht="15" customHeight="1">
      <c r="A422" s="204" t="s">
        <v>2</v>
      </c>
      <c r="B422" s="205"/>
      <c r="C422" s="205"/>
      <c r="D422" s="205"/>
      <c r="E422" s="205"/>
      <c r="F422" s="205"/>
      <c r="G422" s="205"/>
      <c r="H422" s="205"/>
      <c r="I422" s="205"/>
      <c r="J422" s="205"/>
      <c r="K422" s="205"/>
      <c r="L422" s="205"/>
      <c r="M422" s="205"/>
      <c r="N422" s="206"/>
    </row>
    <row r="423" spans="1:14" ht="15" customHeight="1" thickBot="1">
      <c r="A423" s="207" t="s">
        <v>3</v>
      </c>
      <c r="B423" s="208"/>
      <c r="C423" s="208"/>
      <c r="D423" s="208"/>
      <c r="E423" s="208"/>
      <c r="F423" s="208"/>
      <c r="G423" s="208"/>
      <c r="H423" s="208"/>
      <c r="I423" s="208"/>
      <c r="J423" s="208"/>
      <c r="K423" s="208"/>
      <c r="L423" s="208"/>
      <c r="M423" s="208"/>
      <c r="N423" s="209"/>
    </row>
    <row r="424" spans="1:14" ht="15" customHeight="1">
      <c r="A424" s="210" t="s">
        <v>125</v>
      </c>
      <c r="B424" s="211"/>
      <c r="C424" s="211"/>
      <c r="D424" s="211"/>
      <c r="E424" s="211"/>
      <c r="F424" s="211"/>
      <c r="G424" s="211"/>
      <c r="H424" s="211"/>
      <c r="I424" s="211"/>
      <c r="J424" s="211"/>
      <c r="K424" s="211"/>
      <c r="L424" s="211"/>
      <c r="M424" s="211"/>
      <c r="N424" s="212"/>
    </row>
    <row r="425" spans="1:14" ht="15" customHeight="1">
      <c r="A425" s="213" t="s">
        <v>5</v>
      </c>
      <c r="B425" s="214"/>
      <c r="C425" s="214"/>
      <c r="D425" s="214"/>
      <c r="E425" s="214"/>
      <c r="F425" s="214"/>
      <c r="G425" s="214"/>
      <c r="H425" s="214"/>
      <c r="I425" s="214"/>
      <c r="J425" s="214"/>
      <c r="K425" s="214"/>
      <c r="L425" s="214"/>
      <c r="M425" s="214"/>
      <c r="N425" s="215"/>
    </row>
    <row r="426" spans="1:14" ht="15" customHeight="1">
      <c r="A426" s="190" t="s">
        <v>6</v>
      </c>
      <c r="B426" s="185" t="s">
        <v>7</v>
      </c>
      <c r="C426" s="185" t="s">
        <v>8</v>
      </c>
      <c r="D426" s="190" t="s">
        <v>9</v>
      </c>
      <c r="E426" s="185" t="s">
        <v>10</v>
      </c>
      <c r="F426" s="185" t="s">
        <v>11</v>
      </c>
      <c r="G426" s="185" t="s">
        <v>12</v>
      </c>
      <c r="H426" s="185" t="s">
        <v>13</v>
      </c>
      <c r="I426" s="185" t="s">
        <v>14</v>
      </c>
      <c r="J426" s="185" t="s">
        <v>15</v>
      </c>
      <c r="K426" s="187" t="s">
        <v>16</v>
      </c>
      <c r="L426" s="185" t="s">
        <v>17</v>
      </c>
      <c r="M426" s="185" t="s">
        <v>18</v>
      </c>
      <c r="N426" s="185" t="s">
        <v>19</v>
      </c>
    </row>
    <row r="427" spans="1:14" ht="15" customHeight="1">
      <c r="A427" s="197"/>
      <c r="B427" s="191"/>
      <c r="C427" s="191"/>
      <c r="D427" s="197"/>
      <c r="E427" s="191"/>
      <c r="F427" s="191"/>
      <c r="G427" s="191"/>
      <c r="H427" s="191"/>
      <c r="I427" s="191"/>
      <c r="J427" s="191"/>
      <c r="K427" s="216"/>
      <c r="L427" s="191"/>
      <c r="M427" s="191"/>
      <c r="N427" s="191"/>
    </row>
    <row r="428" spans="1:14" ht="15" customHeight="1">
      <c r="A428" s="68">
        <v>1</v>
      </c>
      <c r="B428" s="69">
        <v>43278</v>
      </c>
      <c r="C428" s="68" t="s">
        <v>23</v>
      </c>
      <c r="D428" s="51" t="s">
        <v>21</v>
      </c>
      <c r="E428" s="51" t="s">
        <v>71</v>
      </c>
      <c r="F428" s="70">
        <v>128</v>
      </c>
      <c r="G428" s="68">
        <v>125</v>
      </c>
      <c r="H428" s="70">
        <v>129.5</v>
      </c>
      <c r="I428" s="70">
        <v>131</v>
      </c>
      <c r="J428" s="70">
        <v>132.5</v>
      </c>
      <c r="K428" s="74">
        <v>125</v>
      </c>
      <c r="L428" s="68">
        <v>7000</v>
      </c>
      <c r="M428" s="71">
        <f aca="true" t="shared" si="29" ref="M428:M433">IF(D428="BUY",(K428-F428)*(L428),(F428-K428)*(L428))</f>
        <v>-21000</v>
      </c>
      <c r="N428" s="72">
        <f aca="true" t="shared" si="30" ref="N428:N433">M428/(L428)/F428%</f>
        <v>-2.34375</v>
      </c>
    </row>
    <row r="429" spans="1:14" ht="15" customHeight="1">
      <c r="A429" s="68">
        <v>2</v>
      </c>
      <c r="B429" s="69">
        <v>43277</v>
      </c>
      <c r="C429" s="68" t="s">
        <v>23</v>
      </c>
      <c r="D429" s="51" t="s">
        <v>21</v>
      </c>
      <c r="E429" s="51" t="s">
        <v>129</v>
      </c>
      <c r="F429" s="70">
        <v>214</v>
      </c>
      <c r="G429" s="68">
        <v>207</v>
      </c>
      <c r="H429" s="70">
        <v>221</v>
      </c>
      <c r="I429" s="70">
        <v>226</v>
      </c>
      <c r="J429" s="70">
        <v>231</v>
      </c>
      <c r="K429" s="74">
        <v>207</v>
      </c>
      <c r="L429" s="68">
        <v>2500</v>
      </c>
      <c r="M429" s="71">
        <f t="shared" si="29"/>
        <v>-17500</v>
      </c>
      <c r="N429" s="72">
        <f t="shared" si="30"/>
        <v>-3.2710280373831773</v>
      </c>
    </row>
    <row r="430" spans="1:14" ht="15" customHeight="1">
      <c r="A430" s="68">
        <v>3</v>
      </c>
      <c r="B430" s="69">
        <v>43273</v>
      </c>
      <c r="C430" s="68" t="s">
        <v>23</v>
      </c>
      <c r="D430" s="51" t="s">
        <v>21</v>
      </c>
      <c r="E430" s="51" t="s">
        <v>128</v>
      </c>
      <c r="F430" s="70">
        <v>564</v>
      </c>
      <c r="G430" s="68">
        <v>550</v>
      </c>
      <c r="H430" s="70">
        <v>572</v>
      </c>
      <c r="I430" s="70">
        <v>580</v>
      </c>
      <c r="J430" s="70">
        <v>588</v>
      </c>
      <c r="K430" s="74">
        <v>572</v>
      </c>
      <c r="L430" s="68">
        <v>1100</v>
      </c>
      <c r="M430" s="71">
        <f t="shared" si="29"/>
        <v>8800</v>
      </c>
      <c r="N430" s="72">
        <f t="shared" si="30"/>
        <v>1.4184397163120568</v>
      </c>
    </row>
    <row r="431" spans="1:14" ht="15" customHeight="1">
      <c r="A431" s="68">
        <v>4</v>
      </c>
      <c r="B431" s="69">
        <v>43269</v>
      </c>
      <c r="C431" s="68" t="s">
        <v>23</v>
      </c>
      <c r="D431" s="51" t="s">
        <v>21</v>
      </c>
      <c r="E431" s="51" t="s">
        <v>57</v>
      </c>
      <c r="F431" s="70">
        <v>629</v>
      </c>
      <c r="G431" s="68">
        <v>615</v>
      </c>
      <c r="H431" s="70">
        <v>636</v>
      </c>
      <c r="I431" s="70">
        <v>643</v>
      </c>
      <c r="J431" s="70">
        <v>650</v>
      </c>
      <c r="K431" s="74">
        <v>612</v>
      </c>
      <c r="L431" s="68">
        <v>1500</v>
      </c>
      <c r="M431" s="71">
        <f t="shared" si="29"/>
        <v>-25500</v>
      </c>
      <c r="N431" s="72">
        <f t="shared" si="30"/>
        <v>-2.7027027027027026</v>
      </c>
    </row>
    <row r="432" spans="1:14" ht="15" customHeight="1">
      <c r="A432" s="68">
        <v>5</v>
      </c>
      <c r="B432" s="69">
        <v>43265</v>
      </c>
      <c r="C432" s="68" t="s">
        <v>23</v>
      </c>
      <c r="D432" s="51" t="s">
        <v>21</v>
      </c>
      <c r="E432" s="51" t="s">
        <v>127</v>
      </c>
      <c r="F432" s="70">
        <v>625</v>
      </c>
      <c r="G432" s="68">
        <v>608</v>
      </c>
      <c r="H432" s="70">
        <v>635</v>
      </c>
      <c r="I432" s="70">
        <v>645</v>
      </c>
      <c r="J432" s="70">
        <v>655</v>
      </c>
      <c r="K432" s="74">
        <v>608</v>
      </c>
      <c r="L432" s="68">
        <v>800</v>
      </c>
      <c r="M432" s="71">
        <f t="shared" si="29"/>
        <v>-13600</v>
      </c>
      <c r="N432" s="72">
        <f t="shared" si="30"/>
        <v>-2.72</v>
      </c>
    </row>
    <row r="433" spans="1:14" ht="15" customHeight="1">
      <c r="A433" s="68">
        <v>6</v>
      </c>
      <c r="B433" s="69">
        <v>43264</v>
      </c>
      <c r="C433" s="68" t="s">
        <v>23</v>
      </c>
      <c r="D433" s="51" t="s">
        <v>21</v>
      </c>
      <c r="E433" s="51" t="s">
        <v>98</v>
      </c>
      <c r="F433" s="70">
        <v>160</v>
      </c>
      <c r="G433" s="68">
        <v>150</v>
      </c>
      <c r="H433" s="70">
        <v>166</v>
      </c>
      <c r="I433" s="70">
        <v>172</v>
      </c>
      <c r="J433" s="70">
        <v>178</v>
      </c>
      <c r="K433" s="74">
        <v>165.7</v>
      </c>
      <c r="L433" s="68">
        <v>1500</v>
      </c>
      <c r="M433" s="71">
        <f t="shared" si="29"/>
        <v>8549.999999999984</v>
      </c>
      <c r="N433" s="72">
        <f t="shared" si="30"/>
        <v>3.5624999999999933</v>
      </c>
    </row>
    <row r="434" spans="1:14" ht="15" customHeight="1">
      <c r="A434" s="68">
        <v>7</v>
      </c>
      <c r="B434" s="69">
        <v>43263</v>
      </c>
      <c r="C434" s="68" t="s">
        <v>23</v>
      </c>
      <c r="D434" s="51" t="s">
        <v>21</v>
      </c>
      <c r="E434" s="51" t="s">
        <v>109</v>
      </c>
      <c r="F434" s="70">
        <v>78</v>
      </c>
      <c r="G434" s="68">
        <v>75</v>
      </c>
      <c r="H434" s="70">
        <v>79.5</v>
      </c>
      <c r="I434" s="70">
        <v>81</v>
      </c>
      <c r="J434" s="70">
        <v>82.5</v>
      </c>
      <c r="K434" s="74">
        <v>79.5</v>
      </c>
      <c r="L434" s="68">
        <v>7500</v>
      </c>
      <c r="M434" s="71">
        <f aca="true" t="shared" si="31" ref="M434:M439">IF(D434="BUY",(K434-F434)*(L434),(F434-K434)*(L434))</f>
        <v>11250</v>
      </c>
      <c r="N434" s="72">
        <f aca="true" t="shared" si="32" ref="N434:N439">M434/(L434)/F434%</f>
        <v>1.923076923076923</v>
      </c>
    </row>
    <row r="435" spans="1:14" ht="15" customHeight="1">
      <c r="A435" s="68">
        <v>8</v>
      </c>
      <c r="B435" s="69">
        <v>43263</v>
      </c>
      <c r="C435" s="68" t="s">
        <v>23</v>
      </c>
      <c r="D435" s="51" t="s">
        <v>21</v>
      </c>
      <c r="E435" s="51" t="s">
        <v>126</v>
      </c>
      <c r="F435" s="70">
        <v>88.5</v>
      </c>
      <c r="G435" s="68">
        <v>86.5</v>
      </c>
      <c r="H435" s="70">
        <v>89.5</v>
      </c>
      <c r="I435" s="70">
        <v>90.5</v>
      </c>
      <c r="J435" s="70">
        <v>91.5</v>
      </c>
      <c r="K435" s="74">
        <v>89.5</v>
      </c>
      <c r="L435" s="68">
        <v>12000</v>
      </c>
      <c r="M435" s="71">
        <f t="shared" si="31"/>
        <v>12000</v>
      </c>
      <c r="N435" s="72">
        <f t="shared" si="32"/>
        <v>1.1299435028248588</v>
      </c>
    </row>
    <row r="436" spans="1:14" ht="15" customHeight="1">
      <c r="A436" s="68">
        <v>9</v>
      </c>
      <c r="B436" s="69">
        <v>43258</v>
      </c>
      <c r="C436" s="68" t="s">
        <v>23</v>
      </c>
      <c r="D436" s="51" t="s">
        <v>21</v>
      </c>
      <c r="E436" s="51" t="s">
        <v>107</v>
      </c>
      <c r="F436" s="70">
        <v>60.5</v>
      </c>
      <c r="G436" s="68">
        <v>58.5</v>
      </c>
      <c r="H436" s="70">
        <v>61.5</v>
      </c>
      <c r="I436" s="70">
        <v>62.5</v>
      </c>
      <c r="J436" s="70">
        <v>63.5</v>
      </c>
      <c r="K436" s="74">
        <v>61.5</v>
      </c>
      <c r="L436" s="68">
        <v>10000</v>
      </c>
      <c r="M436" s="71">
        <f t="shared" si="31"/>
        <v>10000</v>
      </c>
      <c r="N436" s="72">
        <f t="shared" si="32"/>
        <v>1.6528925619834711</v>
      </c>
    </row>
    <row r="437" spans="1:14" ht="15" customHeight="1">
      <c r="A437" s="68">
        <v>10</v>
      </c>
      <c r="B437" s="69">
        <v>43257</v>
      </c>
      <c r="C437" s="68" t="s">
        <v>23</v>
      </c>
      <c r="D437" s="51" t="s">
        <v>21</v>
      </c>
      <c r="E437" s="51" t="s">
        <v>80</v>
      </c>
      <c r="F437" s="70">
        <v>583</v>
      </c>
      <c r="G437" s="68">
        <v>565</v>
      </c>
      <c r="H437" s="70">
        <v>593</v>
      </c>
      <c r="I437" s="70">
        <v>603</v>
      </c>
      <c r="J437" s="70">
        <v>613</v>
      </c>
      <c r="K437" s="74">
        <v>603</v>
      </c>
      <c r="L437" s="68">
        <v>1061</v>
      </c>
      <c r="M437" s="71">
        <f t="shared" si="31"/>
        <v>21220</v>
      </c>
      <c r="N437" s="72">
        <f t="shared" si="32"/>
        <v>3.4305317324185247</v>
      </c>
    </row>
    <row r="438" spans="1:14" ht="15" customHeight="1">
      <c r="A438" s="68">
        <v>11</v>
      </c>
      <c r="B438" s="69">
        <v>43256</v>
      </c>
      <c r="C438" s="68" t="s">
        <v>23</v>
      </c>
      <c r="D438" s="51" t="s">
        <v>21</v>
      </c>
      <c r="E438" s="51" t="s">
        <v>71</v>
      </c>
      <c r="F438" s="70">
        <v>145</v>
      </c>
      <c r="G438" s="68">
        <v>142</v>
      </c>
      <c r="H438" s="70">
        <v>146.5</v>
      </c>
      <c r="I438" s="70">
        <v>148</v>
      </c>
      <c r="J438" s="70">
        <v>149.5</v>
      </c>
      <c r="K438" s="74">
        <v>146.5</v>
      </c>
      <c r="L438" s="68">
        <v>7000</v>
      </c>
      <c r="M438" s="71">
        <f t="shared" si="31"/>
        <v>10500</v>
      </c>
      <c r="N438" s="72">
        <f t="shared" si="32"/>
        <v>1.0344827586206897</v>
      </c>
    </row>
    <row r="439" spans="1:14" ht="15" customHeight="1">
      <c r="A439" s="68">
        <v>12</v>
      </c>
      <c r="B439" s="69">
        <v>43255</v>
      </c>
      <c r="C439" s="68" t="s">
        <v>23</v>
      </c>
      <c r="D439" s="51" t="s">
        <v>21</v>
      </c>
      <c r="E439" s="51" t="s">
        <v>126</v>
      </c>
      <c r="F439" s="70">
        <v>75</v>
      </c>
      <c r="G439" s="68">
        <v>73</v>
      </c>
      <c r="H439" s="70">
        <v>76</v>
      </c>
      <c r="I439" s="70">
        <v>77</v>
      </c>
      <c r="J439" s="70">
        <v>78</v>
      </c>
      <c r="K439" s="74">
        <v>76</v>
      </c>
      <c r="L439" s="68">
        <v>10000</v>
      </c>
      <c r="M439" s="71">
        <f t="shared" si="31"/>
        <v>10000</v>
      </c>
      <c r="N439" s="72">
        <f t="shared" si="32"/>
        <v>1.3333333333333333</v>
      </c>
    </row>
    <row r="440" spans="1:14" ht="15" customHeight="1">
      <c r="A440" s="9" t="s">
        <v>25</v>
      </c>
      <c r="B440" s="10"/>
      <c r="C440" s="11"/>
      <c r="D440" s="12"/>
      <c r="E440" s="13"/>
      <c r="F440" s="13"/>
      <c r="G440" s="14"/>
      <c r="H440" s="15"/>
      <c r="I440" s="15"/>
      <c r="J440" s="15"/>
      <c r="K440" s="16"/>
      <c r="L440" s="17"/>
      <c r="M440" s="40"/>
      <c r="N440" s="67"/>
    </row>
    <row r="441" spans="1:12" ht="15" customHeight="1">
      <c r="A441" s="9" t="s">
        <v>26</v>
      </c>
      <c r="B441" s="19"/>
      <c r="C441" s="11"/>
      <c r="D441" s="12"/>
      <c r="E441" s="13"/>
      <c r="F441" s="13"/>
      <c r="G441" s="14"/>
      <c r="H441" s="13"/>
      <c r="I441" s="13"/>
      <c r="J441" s="13"/>
      <c r="K441" s="16"/>
      <c r="L441" s="17"/>
    </row>
    <row r="442" spans="1:14" ht="15" customHeight="1">
      <c r="A442" s="9" t="s">
        <v>26</v>
      </c>
      <c r="B442" s="19"/>
      <c r="C442" s="20"/>
      <c r="D442" s="21"/>
      <c r="E442" s="22"/>
      <c r="F442" s="22"/>
      <c r="G442" s="23"/>
      <c r="H442" s="22"/>
      <c r="I442" s="22"/>
      <c r="J442" s="22"/>
      <c r="K442" s="22"/>
      <c r="L442" s="17"/>
      <c r="M442" s="17"/>
      <c r="N442" s="17"/>
    </row>
    <row r="443" spans="1:14" ht="15" customHeight="1" thickBot="1">
      <c r="A443" s="24"/>
      <c r="B443" s="19"/>
      <c r="C443" s="22"/>
      <c r="D443" s="22"/>
      <c r="E443" s="22"/>
      <c r="F443" s="25"/>
      <c r="G443" s="26"/>
      <c r="H443" s="27" t="s">
        <v>27</v>
      </c>
      <c r="I443" s="27"/>
      <c r="J443" s="28"/>
      <c r="K443" s="28"/>
      <c r="L443" s="17"/>
      <c r="M443" s="63" t="s">
        <v>72</v>
      </c>
      <c r="N443" s="64" t="s">
        <v>68</v>
      </c>
    </row>
    <row r="444" spans="1:12" ht="15" customHeight="1">
      <c r="A444" s="24"/>
      <c r="B444" s="19"/>
      <c r="C444" s="186" t="s">
        <v>28</v>
      </c>
      <c r="D444" s="186"/>
      <c r="E444" s="29">
        <v>12</v>
      </c>
      <c r="F444" s="30">
        <f>F445+F446+F447+F448+F449+F450</f>
        <v>99.99999999999999</v>
      </c>
      <c r="G444" s="31">
        <v>12</v>
      </c>
      <c r="H444" s="32">
        <f>G445/G444%</f>
        <v>33.333333333333336</v>
      </c>
      <c r="I444" s="32"/>
      <c r="J444" s="32"/>
      <c r="L444" s="17"/>
    </row>
    <row r="445" spans="1:14" ht="15" customHeight="1">
      <c r="A445" s="24"/>
      <c r="B445" s="19"/>
      <c r="C445" s="193" t="s">
        <v>29</v>
      </c>
      <c r="D445" s="193"/>
      <c r="E445" s="33">
        <v>8</v>
      </c>
      <c r="F445" s="34">
        <f>(E445/E444)*100</f>
        <v>66.66666666666666</v>
      </c>
      <c r="G445" s="31">
        <v>4</v>
      </c>
      <c r="H445" s="28"/>
      <c r="I445" s="28"/>
      <c r="J445" s="22"/>
      <c r="K445" s="28"/>
      <c r="M445" s="22"/>
      <c r="N445" s="22"/>
    </row>
    <row r="446" spans="1:14" ht="15" customHeight="1">
      <c r="A446" s="35"/>
      <c r="B446" s="19"/>
      <c r="C446" s="193" t="s">
        <v>31</v>
      </c>
      <c r="D446" s="193"/>
      <c r="E446" s="33">
        <v>0</v>
      </c>
      <c r="F446" s="34">
        <f>(E446/E444)*100</f>
        <v>0</v>
      </c>
      <c r="G446" s="36"/>
      <c r="H446" s="31"/>
      <c r="I446" s="31"/>
      <c r="J446" s="22"/>
      <c r="K446" s="28"/>
      <c r="L446" s="17"/>
      <c r="M446" s="20"/>
      <c r="N446" s="20"/>
    </row>
    <row r="447" spans="1:14" ht="15" customHeight="1">
      <c r="A447" s="35"/>
      <c r="B447" s="19"/>
      <c r="C447" s="193" t="s">
        <v>32</v>
      </c>
      <c r="D447" s="193"/>
      <c r="E447" s="33">
        <v>0</v>
      </c>
      <c r="F447" s="34">
        <f>(E447/E444)*100</f>
        <v>0</v>
      </c>
      <c r="G447" s="36"/>
      <c r="H447" s="31"/>
      <c r="I447" s="31"/>
      <c r="J447" s="22"/>
      <c r="K447" s="28"/>
      <c r="L447" s="17"/>
      <c r="M447" s="17"/>
      <c r="N447" s="17"/>
    </row>
    <row r="448" spans="1:13" ht="15" customHeight="1">
      <c r="A448" s="35"/>
      <c r="B448" s="19"/>
      <c r="C448" s="193" t="s">
        <v>33</v>
      </c>
      <c r="D448" s="193"/>
      <c r="E448" s="33">
        <v>4</v>
      </c>
      <c r="F448" s="34">
        <f>(E448/E444)*100</f>
        <v>33.33333333333333</v>
      </c>
      <c r="G448" s="36"/>
      <c r="H448" s="22" t="s">
        <v>34</v>
      </c>
      <c r="I448" s="22"/>
      <c r="J448" s="37"/>
      <c r="K448" s="28"/>
      <c r="L448" s="17"/>
      <c r="M448" s="17"/>
    </row>
    <row r="449" spans="1:14" ht="15" customHeight="1">
      <c r="A449" s="35"/>
      <c r="B449" s="19"/>
      <c r="C449" s="193" t="s">
        <v>35</v>
      </c>
      <c r="D449" s="193"/>
      <c r="E449" s="33">
        <v>0</v>
      </c>
      <c r="F449" s="34">
        <v>0</v>
      </c>
      <c r="G449" s="36"/>
      <c r="H449" s="22"/>
      <c r="I449" s="22"/>
      <c r="J449" s="37"/>
      <c r="K449" s="28"/>
      <c r="L449" s="17"/>
      <c r="M449" s="17"/>
      <c r="N449" s="17"/>
    </row>
    <row r="450" spans="1:14" ht="15" customHeight="1" thickBot="1">
      <c r="A450" s="35"/>
      <c r="B450" s="19"/>
      <c r="C450" s="194" t="s">
        <v>36</v>
      </c>
      <c r="D450" s="194"/>
      <c r="E450" s="38"/>
      <c r="F450" s="39">
        <f>(E450/E444)*100</f>
        <v>0</v>
      </c>
      <c r="G450" s="36"/>
      <c r="H450" s="22"/>
      <c r="I450" s="22"/>
      <c r="M450" s="17"/>
      <c r="N450" s="17"/>
    </row>
    <row r="451" spans="1:14" ht="15" customHeight="1">
      <c r="A451" s="41" t="s">
        <v>37</v>
      </c>
      <c r="B451" s="10"/>
      <c r="C451" s="11"/>
      <c r="D451" s="11"/>
      <c r="E451" s="13"/>
      <c r="F451" s="13"/>
      <c r="G451" s="42"/>
      <c r="H451" s="43"/>
      <c r="I451" s="43"/>
      <c r="J451" s="43"/>
      <c r="K451" s="13"/>
      <c r="L451" s="17"/>
      <c r="M451" s="40"/>
      <c r="N451" s="40"/>
    </row>
    <row r="452" spans="1:14" ht="15" customHeight="1">
      <c r="A452" s="12" t="s">
        <v>38</v>
      </c>
      <c r="B452" s="10"/>
      <c r="C452" s="44"/>
      <c r="D452" s="45"/>
      <c r="E452" s="46"/>
      <c r="F452" s="43"/>
      <c r="G452" s="42"/>
      <c r="H452" s="43"/>
      <c r="I452" s="43"/>
      <c r="J452" s="43"/>
      <c r="K452" s="13"/>
      <c r="L452" s="17"/>
      <c r="M452" s="24"/>
      <c r="N452" s="24"/>
    </row>
    <row r="453" spans="1:14" ht="15" customHeight="1">
      <c r="A453" s="12" t="s">
        <v>39</v>
      </c>
      <c r="B453" s="10"/>
      <c r="C453" s="11"/>
      <c r="D453" s="45"/>
      <c r="E453" s="46"/>
      <c r="F453" s="43"/>
      <c r="G453" s="42"/>
      <c r="H453" s="47"/>
      <c r="I453" s="47"/>
      <c r="J453" s="47"/>
      <c r="K453" s="13"/>
      <c r="L453" s="17"/>
      <c r="M453" s="17"/>
      <c r="N453" s="17"/>
    </row>
    <row r="454" spans="1:14" ht="15" customHeight="1">
      <c r="A454" s="12" t="s">
        <v>40</v>
      </c>
      <c r="B454" s="44"/>
      <c r="C454" s="11"/>
      <c r="D454" s="45"/>
      <c r="E454" s="46"/>
      <c r="F454" s="43"/>
      <c r="G454" s="48"/>
      <c r="H454" s="47"/>
      <c r="I454" s="47"/>
      <c r="J454" s="47"/>
      <c r="K454" s="13"/>
      <c r="L454" s="17"/>
      <c r="M454" s="17"/>
      <c r="N454" s="17"/>
    </row>
    <row r="455" spans="1:14" ht="15" customHeight="1">
      <c r="A455" s="12" t="s">
        <v>41</v>
      </c>
      <c r="B455" s="35"/>
      <c r="C455" s="11"/>
      <c r="D455" s="49"/>
      <c r="E455" s="43"/>
      <c r="F455" s="43"/>
      <c r="G455" s="48"/>
      <c r="H455" s="47"/>
      <c r="I455" s="47"/>
      <c r="J455" s="47"/>
      <c r="K455" s="43"/>
      <c r="L455" s="17"/>
      <c r="M455" s="17"/>
      <c r="N455" s="17"/>
    </row>
    <row r="456" ht="15" customHeight="1" thickBot="1"/>
    <row r="457" spans="1:14" ht="15" customHeight="1" thickBot="1">
      <c r="A457" s="195" t="s">
        <v>0</v>
      </c>
      <c r="B457" s="195"/>
      <c r="C457" s="195"/>
      <c r="D457" s="195"/>
      <c r="E457" s="195"/>
      <c r="F457" s="195"/>
      <c r="G457" s="195"/>
      <c r="H457" s="195"/>
      <c r="I457" s="195"/>
      <c r="J457" s="195"/>
      <c r="K457" s="195"/>
      <c r="L457" s="195"/>
      <c r="M457" s="195"/>
      <c r="N457" s="195"/>
    </row>
    <row r="458" spans="1:14" ht="15" customHeight="1" thickBot="1">
      <c r="A458" s="195"/>
      <c r="B458" s="195"/>
      <c r="C458" s="195"/>
      <c r="D458" s="195"/>
      <c r="E458" s="195"/>
      <c r="F458" s="195"/>
      <c r="G458" s="195"/>
      <c r="H458" s="195"/>
      <c r="I458" s="195"/>
      <c r="J458" s="195"/>
      <c r="K458" s="195"/>
      <c r="L458" s="195"/>
      <c r="M458" s="195"/>
      <c r="N458" s="195"/>
    </row>
    <row r="459" spans="1:14" ht="15" customHeight="1">
      <c r="A459" s="195"/>
      <c r="B459" s="195"/>
      <c r="C459" s="195"/>
      <c r="D459" s="195"/>
      <c r="E459" s="195"/>
      <c r="F459" s="195"/>
      <c r="G459" s="195"/>
      <c r="H459" s="195"/>
      <c r="I459" s="195"/>
      <c r="J459" s="195"/>
      <c r="K459" s="195"/>
      <c r="L459" s="195"/>
      <c r="M459" s="195"/>
      <c r="N459" s="195"/>
    </row>
    <row r="460" spans="1:14" ht="15" customHeight="1">
      <c r="A460" s="196" t="s">
        <v>1</v>
      </c>
      <c r="B460" s="196"/>
      <c r="C460" s="196"/>
      <c r="D460" s="196"/>
      <c r="E460" s="196"/>
      <c r="F460" s="196"/>
      <c r="G460" s="196"/>
      <c r="H460" s="196"/>
      <c r="I460" s="196"/>
      <c r="J460" s="196"/>
      <c r="K460" s="196"/>
      <c r="L460" s="196"/>
      <c r="M460" s="196"/>
      <c r="N460" s="196"/>
    </row>
    <row r="461" spans="1:14" ht="15" customHeight="1">
      <c r="A461" s="196" t="s">
        <v>2</v>
      </c>
      <c r="B461" s="196"/>
      <c r="C461" s="196"/>
      <c r="D461" s="196"/>
      <c r="E461" s="196"/>
      <c r="F461" s="196"/>
      <c r="G461" s="196"/>
      <c r="H461" s="196"/>
      <c r="I461" s="196"/>
      <c r="J461" s="196"/>
      <c r="K461" s="196"/>
      <c r="L461" s="196"/>
      <c r="M461" s="196"/>
      <c r="N461" s="196"/>
    </row>
    <row r="462" spans="1:14" ht="15" customHeight="1" thickBot="1">
      <c r="A462" s="188" t="s">
        <v>3</v>
      </c>
      <c r="B462" s="188"/>
      <c r="C462" s="188"/>
      <c r="D462" s="188"/>
      <c r="E462" s="188"/>
      <c r="F462" s="188"/>
      <c r="G462" s="188"/>
      <c r="H462" s="188"/>
      <c r="I462" s="188"/>
      <c r="J462" s="188"/>
      <c r="K462" s="188"/>
      <c r="L462" s="188"/>
      <c r="M462" s="188"/>
      <c r="N462" s="188"/>
    </row>
    <row r="463" spans="1:14" ht="15" customHeight="1">
      <c r="A463" s="189" t="s">
        <v>117</v>
      </c>
      <c r="B463" s="189"/>
      <c r="C463" s="189"/>
      <c r="D463" s="189"/>
      <c r="E463" s="189"/>
      <c r="F463" s="189"/>
      <c r="G463" s="189"/>
      <c r="H463" s="189"/>
      <c r="I463" s="189"/>
      <c r="J463" s="189"/>
      <c r="K463" s="189"/>
      <c r="L463" s="189"/>
      <c r="M463" s="189"/>
      <c r="N463" s="189"/>
    </row>
    <row r="464" spans="1:14" ht="15" customHeight="1">
      <c r="A464" s="189" t="s">
        <v>5</v>
      </c>
      <c r="B464" s="189"/>
      <c r="C464" s="189"/>
      <c r="D464" s="189"/>
      <c r="E464" s="189"/>
      <c r="F464" s="189"/>
      <c r="G464" s="189"/>
      <c r="H464" s="189"/>
      <c r="I464" s="189"/>
      <c r="J464" s="189"/>
      <c r="K464" s="189"/>
      <c r="L464" s="189"/>
      <c r="M464" s="189"/>
      <c r="N464" s="189"/>
    </row>
    <row r="465" spans="1:14" ht="15" customHeight="1">
      <c r="A465" s="190" t="s">
        <v>6</v>
      </c>
      <c r="B465" s="185" t="s">
        <v>7</v>
      </c>
      <c r="C465" s="185" t="s">
        <v>8</v>
      </c>
      <c r="D465" s="190" t="s">
        <v>9</v>
      </c>
      <c r="E465" s="185" t="s">
        <v>10</v>
      </c>
      <c r="F465" s="185" t="s">
        <v>11</v>
      </c>
      <c r="G465" s="185" t="s">
        <v>12</v>
      </c>
      <c r="H465" s="185" t="s">
        <v>13</v>
      </c>
      <c r="I465" s="185" t="s">
        <v>14</v>
      </c>
      <c r="J465" s="185" t="s">
        <v>15</v>
      </c>
      <c r="K465" s="187" t="s">
        <v>16</v>
      </c>
      <c r="L465" s="185" t="s">
        <v>17</v>
      </c>
      <c r="M465" s="185" t="s">
        <v>18</v>
      </c>
      <c r="N465" s="185" t="s">
        <v>19</v>
      </c>
    </row>
    <row r="466" spans="1:14" ht="15" customHeight="1">
      <c r="A466" s="197"/>
      <c r="B466" s="191"/>
      <c r="C466" s="191"/>
      <c r="D466" s="197"/>
      <c r="E466" s="191"/>
      <c r="F466" s="191"/>
      <c r="G466" s="191"/>
      <c r="H466" s="191"/>
      <c r="I466" s="191"/>
      <c r="J466" s="191"/>
      <c r="K466" s="216"/>
      <c r="L466" s="191"/>
      <c r="M466" s="191"/>
      <c r="N466" s="191"/>
    </row>
    <row r="467" spans="1:14" ht="15" customHeight="1">
      <c r="A467" s="68">
        <v>1</v>
      </c>
      <c r="B467" s="69">
        <v>43251</v>
      </c>
      <c r="C467" s="68" t="s">
        <v>23</v>
      </c>
      <c r="D467" s="51" t="s">
        <v>21</v>
      </c>
      <c r="E467" s="51" t="s">
        <v>52</v>
      </c>
      <c r="F467" s="70">
        <v>344</v>
      </c>
      <c r="G467" s="68">
        <v>335</v>
      </c>
      <c r="H467" s="70">
        <v>349</v>
      </c>
      <c r="I467" s="70">
        <v>354</v>
      </c>
      <c r="J467" s="70">
        <v>359</v>
      </c>
      <c r="K467" s="74">
        <v>349</v>
      </c>
      <c r="L467" s="68">
        <v>1750</v>
      </c>
      <c r="M467" s="71">
        <f aca="true" t="shared" si="33" ref="M467:M475">IF(D467="BUY",(K467-F467)*(L467),(F467-K467)*(L467))</f>
        <v>8750</v>
      </c>
      <c r="N467" s="72">
        <f aca="true" t="shared" si="34" ref="N467:N475">M467/(L467)/F467%</f>
        <v>1.4534883720930232</v>
      </c>
    </row>
    <row r="468" spans="1:14" ht="15" customHeight="1">
      <c r="A468" s="68">
        <v>2</v>
      </c>
      <c r="B468" s="69">
        <v>43250</v>
      </c>
      <c r="C468" s="68" t="s">
        <v>23</v>
      </c>
      <c r="D468" s="51" t="s">
        <v>21</v>
      </c>
      <c r="E468" s="51" t="s">
        <v>75</v>
      </c>
      <c r="F468" s="70">
        <v>134</v>
      </c>
      <c r="G468" s="68">
        <v>129</v>
      </c>
      <c r="H468" s="70">
        <v>137</v>
      </c>
      <c r="I468" s="70">
        <v>140</v>
      </c>
      <c r="J468" s="70">
        <v>143</v>
      </c>
      <c r="K468" s="74">
        <v>130</v>
      </c>
      <c r="L468" s="68">
        <v>3500</v>
      </c>
      <c r="M468" s="71">
        <f t="shared" si="33"/>
        <v>-14000</v>
      </c>
      <c r="N468" s="72">
        <f t="shared" si="34"/>
        <v>-2.9850746268656714</v>
      </c>
    </row>
    <row r="469" spans="1:14" ht="15" customHeight="1">
      <c r="A469" s="68">
        <v>3</v>
      </c>
      <c r="B469" s="69">
        <v>43248</v>
      </c>
      <c r="C469" s="68" t="s">
        <v>23</v>
      </c>
      <c r="D469" s="51" t="s">
        <v>21</v>
      </c>
      <c r="E469" s="51" t="s">
        <v>124</v>
      </c>
      <c r="F469" s="70">
        <v>500</v>
      </c>
      <c r="G469" s="68">
        <v>485</v>
      </c>
      <c r="H469" s="70">
        <v>510</v>
      </c>
      <c r="I469" s="70">
        <v>520</v>
      </c>
      <c r="J469" s="70">
        <v>530</v>
      </c>
      <c r="K469" s="74">
        <v>485</v>
      </c>
      <c r="L469" s="68">
        <v>1100</v>
      </c>
      <c r="M469" s="71">
        <f t="shared" si="33"/>
        <v>-16500</v>
      </c>
      <c r="N469" s="72">
        <f t="shared" si="34"/>
        <v>-3</v>
      </c>
    </row>
    <row r="470" spans="1:14" ht="15" customHeight="1">
      <c r="A470" s="68">
        <v>4</v>
      </c>
      <c r="B470" s="69">
        <v>43248</v>
      </c>
      <c r="C470" s="68" t="s">
        <v>23</v>
      </c>
      <c r="D470" s="51" t="s">
        <v>21</v>
      </c>
      <c r="E470" s="51" t="s">
        <v>24</v>
      </c>
      <c r="F470" s="70">
        <v>88.5</v>
      </c>
      <c r="G470" s="68">
        <v>83</v>
      </c>
      <c r="H470" s="70">
        <v>92</v>
      </c>
      <c r="I470" s="70">
        <v>95</v>
      </c>
      <c r="J470" s="70">
        <v>98</v>
      </c>
      <c r="K470" s="74">
        <v>83</v>
      </c>
      <c r="L470" s="68">
        <v>3500</v>
      </c>
      <c r="M470" s="71">
        <f t="shared" si="33"/>
        <v>-19250</v>
      </c>
      <c r="N470" s="72">
        <f t="shared" si="34"/>
        <v>-6.214689265536723</v>
      </c>
    </row>
    <row r="471" spans="1:14" ht="15" customHeight="1">
      <c r="A471" s="68">
        <v>5</v>
      </c>
      <c r="B471" s="69">
        <v>43245</v>
      </c>
      <c r="C471" s="68" t="s">
        <v>23</v>
      </c>
      <c r="D471" s="51" t="s">
        <v>21</v>
      </c>
      <c r="E471" s="51" t="s">
        <v>123</v>
      </c>
      <c r="F471" s="70">
        <v>391</v>
      </c>
      <c r="G471" s="68">
        <v>375</v>
      </c>
      <c r="H471" s="70">
        <v>401</v>
      </c>
      <c r="I471" s="70">
        <v>411</v>
      </c>
      <c r="J471" s="70">
        <v>421</v>
      </c>
      <c r="K471" s="74">
        <v>401</v>
      </c>
      <c r="L471" s="68">
        <v>750</v>
      </c>
      <c r="M471" s="71">
        <f t="shared" si="33"/>
        <v>7500</v>
      </c>
      <c r="N471" s="72">
        <f t="shared" si="34"/>
        <v>2.557544757033248</v>
      </c>
    </row>
    <row r="472" spans="1:14" ht="15" customHeight="1">
      <c r="A472" s="68">
        <v>6</v>
      </c>
      <c r="B472" s="69">
        <v>43244</v>
      </c>
      <c r="C472" s="68" t="s">
        <v>23</v>
      </c>
      <c r="D472" s="51" t="s">
        <v>21</v>
      </c>
      <c r="E472" s="51" t="s">
        <v>92</v>
      </c>
      <c r="F472" s="70">
        <v>266.5</v>
      </c>
      <c r="G472" s="68">
        <v>261</v>
      </c>
      <c r="H472" s="70">
        <v>269</v>
      </c>
      <c r="I472" s="70">
        <v>272</v>
      </c>
      <c r="J472" s="70">
        <v>275</v>
      </c>
      <c r="K472" s="74">
        <v>269</v>
      </c>
      <c r="L472" s="68">
        <v>3000</v>
      </c>
      <c r="M472" s="71">
        <f t="shared" si="33"/>
        <v>7500</v>
      </c>
      <c r="N472" s="72">
        <f t="shared" si="34"/>
        <v>0.9380863039399625</v>
      </c>
    </row>
    <row r="473" spans="1:14" ht="15" customHeight="1">
      <c r="A473" s="68">
        <v>7</v>
      </c>
      <c r="B473" s="69">
        <v>43243</v>
      </c>
      <c r="C473" s="68" t="s">
        <v>23</v>
      </c>
      <c r="D473" s="51" t="s">
        <v>21</v>
      </c>
      <c r="E473" s="51" t="s">
        <v>107</v>
      </c>
      <c r="F473" s="70">
        <v>68</v>
      </c>
      <c r="G473" s="68">
        <v>66</v>
      </c>
      <c r="H473" s="70">
        <v>69</v>
      </c>
      <c r="I473" s="70">
        <v>70</v>
      </c>
      <c r="J473" s="70">
        <v>71</v>
      </c>
      <c r="K473" s="74">
        <v>66</v>
      </c>
      <c r="L473" s="68">
        <v>10000</v>
      </c>
      <c r="M473" s="71">
        <f t="shared" si="33"/>
        <v>-20000</v>
      </c>
      <c r="N473" s="72">
        <f t="shared" si="34"/>
        <v>-2.941176470588235</v>
      </c>
    </row>
    <row r="474" spans="1:14" ht="15" customHeight="1">
      <c r="A474" s="68">
        <v>8</v>
      </c>
      <c r="B474" s="69">
        <v>43242</v>
      </c>
      <c r="C474" s="68" t="s">
        <v>23</v>
      </c>
      <c r="D474" s="51" t="s">
        <v>21</v>
      </c>
      <c r="E474" s="51" t="s">
        <v>71</v>
      </c>
      <c r="F474" s="70">
        <v>139</v>
      </c>
      <c r="G474" s="68">
        <v>136</v>
      </c>
      <c r="H474" s="70">
        <v>140.5</v>
      </c>
      <c r="I474" s="70">
        <v>142</v>
      </c>
      <c r="J474" s="70">
        <v>143.5</v>
      </c>
      <c r="K474" s="74">
        <v>143.5</v>
      </c>
      <c r="L474" s="68">
        <v>7000</v>
      </c>
      <c r="M474" s="71">
        <f t="shared" si="33"/>
        <v>31500</v>
      </c>
      <c r="N474" s="72">
        <f t="shared" si="34"/>
        <v>3.2374100719424463</v>
      </c>
    </row>
    <row r="475" spans="1:14" ht="15" customHeight="1">
      <c r="A475" s="68">
        <v>9</v>
      </c>
      <c r="B475" s="69">
        <v>43241</v>
      </c>
      <c r="C475" s="68" t="s">
        <v>23</v>
      </c>
      <c r="D475" s="51" t="s">
        <v>21</v>
      </c>
      <c r="E475" s="51" t="s">
        <v>122</v>
      </c>
      <c r="F475" s="70">
        <v>1170</v>
      </c>
      <c r="G475" s="68">
        <v>1152</v>
      </c>
      <c r="H475" s="70">
        <v>1180</v>
      </c>
      <c r="I475" s="70">
        <v>1190</v>
      </c>
      <c r="J475" s="70">
        <v>1200</v>
      </c>
      <c r="K475" s="74">
        <v>1200</v>
      </c>
      <c r="L475" s="68">
        <v>800</v>
      </c>
      <c r="M475" s="71">
        <f t="shared" si="33"/>
        <v>24000</v>
      </c>
      <c r="N475" s="72">
        <f t="shared" si="34"/>
        <v>2.5641025641025643</v>
      </c>
    </row>
    <row r="476" spans="1:14" ht="15" customHeight="1">
      <c r="A476" s="68">
        <v>10</v>
      </c>
      <c r="B476" s="69">
        <v>43237</v>
      </c>
      <c r="C476" s="68" t="s">
        <v>23</v>
      </c>
      <c r="D476" s="51" t="s">
        <v>21</v>
      </c>
      <c r="E476" s="51" t="s">
        <v>120</v>
      </c>
      <c r="F476" s="70">
        <v>225</v>
      </c>
      <c r="G476" s="68">
        <v>219</v>
      </c>
      <c r="H476" s="70">
        <v>228</v>
      </c>
      <c r="I476" s="70">
        <v>231</v>
      </c>
      <c r="J476" s="70">
        <v>234</v>
      </c>
      <c r="K476" s="74">
        <v>219</v>
      </c>
      <c r="L476" s="68">
        <v>3000</v>
      </c>
      <c r="M476" s="71">
        <f aca="true" t="shared" si="35" ref="M476:M482">IF(D476="BUY",(K476-F476)*(L476),(F476-K476)*(L476))</f>
        <v>-18000</v>
      </c>
      <c r="N476" s="72">
        <f aca="true" t="shared" si="36" ref="N476:N482">M476/(L476)/F476%</f>
        <v>-2.6666666666666665</v>
      </c>
    </row>
    <row r="477" spans="1:14" ht="15" customHeight="1">
      <c r="A477" s="68">
        <v>11</v>
      </c>
      <c r="B477" s="69">
        <v>43237</v>
      </c>
      <c r="C477" s="68" t="s">
        <v>23</v>
      </c>
      <c r="D477" s="51" t="s">
        <v>21</v>
      </c>
      <c r="E477" s="51" t="s">
        <v>121</v>
      </c>
      <c r="F477" s="70">
        <v>2050</v>
      </c>
      <c r="G477" s="68">
        <v>2015</v>
      </c>
      <c r="H477" s="70">
        <v>2070</v>
      </c>
      <c r="I477" s="70">
        <v>2090</v>
      </c>
      <c r="J477" s="70">
        <v>2110</v>
      </c>
      <c r="K477" s="74">
        <v>2090</v>
      </c>
      <c r="L477" s="68">
        <v>500</v>
      </c>
      <c r="M477" s="71">
        <f t="shared" si="35"/>
        <v>20000</v>
      </c>
      <c r="N477" s="72">
        <f t="shared" si="36"/>
        <v>1.951219512195122</v>
      </c>
    </row>
    <row r="478" spans="1:14" ht="15" customHeight="1">
      <c r="A478" s="68">
        <v>12</v>
      </c>
      <c r="B478" s="69">
        <v>43236</v>
      </c>
      <c r="C478" s="68" t="s">
        <v>23</v>
      </c>
      <c r="D478" s="51" t="s">
        <v>21</v>
      </c>
      <c r="E478" s="51" t="s">
        <v>92</v>
      </c>
      <c r="F478" s="70">
        <v>445</v>
      </c>
      <c r="G478" s="68">
        <v>438</v>
      </c>
      <c r="H478" s="70">
        <v>449</v>
      </c>
      <c r="I478" s="70">
        <v>453</v>
      </c>
      <c r="J478" s="70">
        <v>457</v>
      </c>
      <c r="K478" s="74">
        <v>457</v>
      </c>
      <c r="L478" s="68">
        <v>3000</v>
      </c>
      <c r="M478" s="71">
        <f t="shared" si="35"/>
        <v>36000</v>
      </c>
      <c r="N478" s="72">
        <f t="shared" si="36"/>
        <v>2.696629213483146</v>
      </c>
    </row>
    <row r="479" spans="1:14" ht="15" customHeight="1">
      <c r="A479" s="68">
        <v>13</v>
      </c>
      <c r="B479" s="69">
        <v>43227</v>
      </c>
      <c r="C479" s="68" t="s">
        <v>23</v>
      </c>
      <c r="D479" s="51" t="s">
        <v>21</v>
      </c>
      <c r="E479" s="51" t="s">
        <v>119</v>
      </c>
      <c r="F479" s="70">
        <v>345</v>
      </c>
      <c r="G479" s="68">
        <v>338</v>
      </c>
      <c r="H479" s="70">
        <v>349</v>
      </c>
      <c r="I479" s="70">
        <v>353</v>
      </c>
      <c r="J479" s="70">
        <v>357</v>
      </c>
      <c r="K479" s="74">
        <v>349</v>
      </c>
      <c r="L479" s="68">
        <v>2667</v>
      </c>
      <c r="M479" s="71">
        <f t="shared" si="35"/>
        <v>10668</v>
      </c>
      <c r="N479" s="72">
        <f t="shared" si="36"/>
        <v>1.1594202898550725</v>
      </c>
    </row>
    <row r="480" spans="1:14" ht="15" customHeight="1">
      <c r="A480" s="68">
        <v>14</v>
      </c>
      <c r="B480" s="69">
        <v>43223</v>
      </c>
      <c r="C480" s="68" t="s">
        <v>23</v>
      </c>
      <c r="D480" s="51" t="s">
        <v>21</v>
      </c>
      <c r="E480" s="51" t="s">
        <v>57</v>
      </c>
      <c r="F480" s="70">
        <v>650</v>
      </c>
      <c r="G480" s="68">
        <v>639</v>
      </c>
      <c r="H480" s="70">
        <v>656</v>
      </c>
      <c r="I480" s="70">
        <v>662</v>
      </c>
      <c r="J480" s="70">
        <v>668</v>
      </c>
      <c r="K480" s="74">
        <v>656</v>
      </c>
      <c r="L480" s="68">
        <v>1500</v>
      </c>
      <c r="M480" s="71">
        <f t="shared" si="35"/>
        <v>9000</v>
      </c>
      <c r="N480" s="72">
        <f t="shared" si="36"/>
        <v>0.9230769230769231</v>
      </c>
    </row>
    <row r="481" spans="1:14" ht="15" customHeight="1">
      <c r="A481" s="68">
        <v>15</v>
      </c>
      <c r="B481" s="69">
        <v>43222</v>
      </c>
      <c r="C481" s="68" t="s">
        <v>23</v>
      </c>
      <c r="D481" s="51" t="s">
        <v>53</v>
      </c>
      <c r="E481" s="51" t="s">
        <v>67</v>
      </c>
      <c r="F481" s="70">
        <v>8800</v>
      </c>
      <c r="G481" s="68">
        <v>8950</v>
      </c>
      <c r="H481" s="70">
        <v>8700</v>
      </c>
      <c r="I481" s="70">
        <v>8600</v>
      </c>
      <c r="J481" s="70">
        <v>8500</v>
      </c>
      <c r="K481" s="74">
        <v>8707</v>
      </c>
      <c r="L481" s="68">
        <v>75</v>
      </c>
      <c r="M481" s="71">
        <f t="shared" si="35"/>
        <v>6975</v>
      </c>
      <c r="N481" s="72">
        <f t="shared" si="36"/>
        <v>1.0568181818181819</v>
      </c>
    </row>
    <row r="482" spans="1:14" ht="15" customHeight="1">
      <c r="A482" s="68">
        <v>16</v>
      </c>
      <c r="B482" s="69">
        <v>43222</v>
      </c>
      <c r="C482" s="68" t="s">
        <v>23</v>
      </c>
      <c r="D482" s="68" t="s">
        <v>21</v>
      </c>
      <c r="E482" s="51" t="s">
        <v>118</v>
      </c>
      <c r="F482" s="70">
        <v>1285</v>
      </c>
      <c r="G482" s="68">
        <v>1268</v>
      </c>
      <c r="H482" s="70">
        <v>1295</v>
      </c>
      <c r="I482" s="70">
        <v>1305</v>
      </c>
      <c r="J482" s="70">
        <v>1315</v>
      </c>
      <c r="K482" s="70">
        <v>1268</v>
      </c>
      <c r="L482" s="68">
        <v>800</v>
      </c>
      <c r="M482" s="71">
        <f t="shared" si="35"/>
        <v>-13600</v>
      </c>
      <c r="N482" s="72">
        <f t="shared" si="36"/>
        <v>-1.3229571984435797</v>
      </c>
    </row>
    <row r="483" spans="1:14" ht="15" customHeight="1">
      <c r="A483" s="9" t="s">
        <v>25</v>
      </c>
      <c r="B483" s="10"/>
      <c r="C483" s="11"/>
      <c r="D483" s="12"/>
      <c r="E483" s="13"/>
      <c r="F483" s="13"/>
      <c r="G483" s="14"/>
      <c r="H483" s="15"/>
      <c r="I483" s="15"/>
      <c r="J483" s="15"/>
      <c r="K483" s="16"/>
      <c r="L483" s="17"/>
      <c r="M483" s="40"/>
      <c r="N483" s="67"/>
    </row>
    <row r="484" spans="1:12" ht="15" customHeight="1">
      <c r="A484" s="9" t="s">
        <v>26</v>
      </c>
      <c r="B484" s="19"/>
      <c r="C484" s="11"/>
      <c r="D484" s="12"/>
      <c r="E484" s="13"/>
      <c r="F484" s="13"/>
      <c r="G484" s="14"/>
      <c r="H484" s="13"/>
      <c r="I484" s="13"/>
      <c r="J484" s="13"/>
      <c r="K484" s="16"/>
      <c r="L484" s="17"/>
    </row>
    <row r="485" spans="1:14" ht="15" customHeight="1">
      <c r="A485" s="9" t="s">
        <v>26</v>
      </c>
      <c r="B485" s="19"/>
      <c r="C485" s="20"/>
      <c r="D485" s="21"/>
      <c r="E485" s="22"/>
      <c r="F485" s="22"/>
      <c r="G485" s="23"/>
      <c r="H485" s="22"/>
      <c r="I485" s="22"/>
      <c r="J485" s="22"/>
      <c r="K485" s="22"/>
      <c r="L485" s="17"/>
      <c r="M485" s="17"/>
      <c r="N485" s="17"/>
    </row>
    <row r="486" spans="1:14" ht="15" customHeight="1" thickBot="1">
      <c r="A486" s="24"/>
      <c r="B486" s="19"/>
      <c r="C486" s="22"/>
      <c r="D486" s="22"/>
      <c r="E486" s="22"/>
      <c r="F486" s="25"/>
      <c r="G486" s="26"/>
      <c r="H486" s="27" t="s">
        <v>27</v>
      </c>
      <c r="I486" s="27"/>
      <c r="J486" s="28"/>
      <c r="K486" s="28"/>
      <c r="L486" s="17"/>
      <c r="M486" s="63" t="s">
        <v>72</v>
      </c>
      <c r="N486" s="64" t="s">
        <v>68</v>
      </c>
    </row>
    <row r="487" spans="1:12" ht="15" customHeight="1">
      <c r="A487" s="24"/>
      <c r="B487" s="19"/>
      <c r="C487" s="186" t="s">
        <v>28</v>
      </c>
      <c r="D487" s="186"/>
      <c r="E487" s="29">
        <v>16</v>
      </c>
      <c r="F487" s="30">
        <f>F488+F489+F490+F491+F492+F493</f>
        <v>100</v>
      </c>
      <c r="G487" s="31">
        <v>16</v>
      </c>
      <c r="H487" s="32">
        <f>G488/G487%</f>
        <v>62.5</v>
      </c>
      <c r="I487" s="32"/>
      <c r="J487" s="32"/>
      <c r="L487" s="17"/>
    </row>
    <row r="488" spans="1:14" ht="15" customHeight="1">
      <c r="A488" s="24"/>
      <c r="B488" s="19"/>
      <c r="C488" s="193" t="s">
        <v>29</v>
      </c>
      <c r="D488" s="193"/>
      <c r="E488" s="33">
        <v>10</v>
      </c>
      <c r="F488" s="34">
        <f>(E488/E487)*100</f>
        <v>62.5</v>
      </c>
      <c r="G488" s="31">
        <v>10</v>
      </c>
      <c r="H488" s="28"/>
      <c r="I488" s="28"/>
      <c r="J488" s="22"/>
      <c r="K488" s="28"/>
      <c r="M488" s="22"/>
      <c r="N488" s="22"/>
    </row>
    <row r="489" spans="1:14" ht="15" customHeight="1">
      <c r="A489" s="35"/>
      <c r="B489" s="19"/>
      <c r="C489" s="193" t="s">
        <v>31</v>
      </c>
      <c r="D489" s="193"/>
      <c r="E489" s="33">
        <v>0</v>
      </c>
      <c r="F489" s="34">
        <f>(E489/E487)*100</f>
        <v>0</v>
      </c>
      <c r="G489" s="36"/>
      <c r="H489" s="31"/>
      <c r="I489" s="31"/>
      <c r="J489" s="22"/>
      <c r="K489" s="28"/>
      <c r="L489" s="17"/>
      <c r="M489" s="20"/>
      <c r="N489" s="20"/>
    </row>
    <row r="490" spans="1:14" ht="15" customHeight="1">
      <c r="A490" s="35"/>
      <c r="B490" s="19"/>
      <c r="C490" s="193" t="s">
        <v>32</v>
      </c>
      <c r="D490" s="193"/>
      <c r="E490" s="33">
        <v>0</v>
      </c>
      <c r="F490" s="34">
        <f>(E490/E487)*100</f>
        <v>0</v>
      </c>
      <c r="G490" s="36"/>
      <c r="H490" s="31"/>
      <c r="I490" s="31"/>
      <c r="J490" s="22"/>
      <c r="K490" s="28"/>
      <c r="L490" s="17"/>
      <c r="M490" s="17"/>
      <c r="N490" s="17"/>
    </row>
    <row r="491" spans="1:14" ht="15" customHeight="1">
      <c r="A491" s="35"/>
      <c r="B491" s="19"/>
      <c r="C491" s="193" t="s">
        <v>33</v>
      </c>
      <c r="D491" s="193"/>
      <c r="E491" s="33">
        <v>6</v>
      </c>
      <c r="F491" s="34">
        <f>(E491/E487)*100</f>
        <v>37.5</v>
      </c>
      <c r="G491" s="36"/>
      <c r="H491" s="22" t="s">
        <v>34</v>
      </c>
      <c r="I491" s="22"/>
      <c r="J491" s="37"/>
      <c r="K491" s="28"/>
      <c r="L491" s="17"/>
      <c r="M491" s="17"/>
      <c r="N491" s="17"/>
    </row>
    <row r="492" spans="1:14" ht="15" customHeight="1">
      <c r="A492" s="35"/>
      <c r="B492" s="19"/>
      <c r="C492" s="193" t="s">
        <v>35</v>
      </c>
      <c r="D492" s="193"/>
      <c r="E492" s="33">
        <v>0</v>
      </c>
      <c r="F492" s="34">
        <v>0</v>
      </c>
      <c r="G492" s="36"/>
      <c r="H492" s="22"/>
      <c r="I492" s="22"/>
      <c r="J492" s="37"/>
      <c r="K492" s="28"/>
      <c r="L492" s="17"/>
      <c r="M492" s="17"/>
      <c r="N492" s="17"/>
    </row>
    <row r="493" spans="1:14" ht="15" customHeight="1" thickBot="1">
      <c r="A493" s="35"/>
      <c r="B493" s="19"/>
      <c r="C493" s="194" t="s">
        <v>36</v>
      </c>
      <c r="D493" s="194"/>
      <c r="E493" s="38"/>
      <c r="F493" s="39">
        <f>(E493/E487)*100</f>
        <v>0</v>
      </c>
      <c r="G493" s="36"/>
      <c r="H493" s="22"/>
      <c r="I493" s="22"/>
      <c r="M493" s="17"/>
      <c r="N493" s="17"/>
    </row>
    <row r="494" spans="1:14" ht="15" customHeight="1">
      <c r="A494" s="41" t="s">
        <v>37</v>
      </c>
      <c r="B494" s="10"/>
      <c r="C494" s="11"/>
      <c r="D494" s="11"/>
      <c r="E494" s="13"/>
      <c r="F494" s="13"/>
      <c r="G494" s="42"/>
      <c r="H494" s="43"/>
      <c r="I494" s="43"/>
      <c r="J494" s="43"/>
      <c r="K494" s="13"/>
      <c r="L494" s="17"/>
      <c r="M494" s="40"/>
      <c r="N494" s="40"/>
    </row>
    <row r="495" spans="1:14" ht="15" customHeight="1">
      <c r="A495" s="12" t="s">
        <v>38</v>
      </c>
      <c r="B495" s="10"/>
      <c r="C495" s="44"/>
      <c r="D495" s="45"/>
      <c r="E495" s="46"/>
      <c r="F495" s="43"/>
      <c r="G495" s="42"/>
      <c r="H495" s="43"/>
      <c r="I495" s="43"/>
      <c r="J495" s="43"/>
      <c r="K495" s="13"/>
      <c r="L495" s="17"/>
      <c r="M495" s="24"/>
      <c r="N495" s="24"/>
    </row>
    <row r="496" spans="1:14" ht="15" customHeight="1">
      <c r="A496" s="12" t="s">
        <v>39</v>
      </c>
      <c r="B496" s="10"/>
      <c r="C496" s="11"/>
      <c r="D496" s="45"/>
      <c r="E496" s="46"/>
      <c r="F496" s="43"/>
      <c r="G496" s="42"/>
      <c r="H496" s="47"/>
      <c r="I496" s="47"/>
      <c r="J496" s="47"/>
      <c r="K496" s="13"/>
      <c r="L496" s="17"/>
      <c r="M496" s="17"/>
      <c r="N496" s="17"/>
    </row>
    <row r="497" spans="1:14" ht="15" customHeight="1">
      <c r="A497" s="12" t="s">
        <v>40</v>
      </c>
      <c r="B497" s="44"/>
      <c r="C497" s="11"/>
      <c r="D497" s="45"/>
      <c r="E497" s="46"/>
      <c r="F497" s="43"/>
      <c r="G497" s="48"/>
      <c r="H497" s="47"/>
      <c r="I497" s="47"/>
      <c r="J497" s="47"/>
      <c r="K497" s="13"/>
      <c r="L497" s="17"/>
      <c r="M497" s="17"/>
      <c r="N497" s="17"/>
    </row>
    <row r="498" spans="1:14" ht="15" customHeight="1" thickBot="1">
      <c r="A498" s="12" t="s">
        <v>41</v>
      </c>
      <c r="B498" s="35"/>
      <c r="C498" s="11"/>
      <c r="D498" s="49"/>
      <c r="E498" s="43"/>
      <c r="F498" s="43"/>
      <c r="G498" s="48"/>
      <c r="H498" s="47"/>
      <c r="I498" s="47"/>
      <c r="J498" s="47"/>
      <c r="K498" s="43"/>
      <c r="L498" s="17"/>
      <c r="M498" s="17"/>
      <c r="N498" s="17"/>
    </row>
    <row r="499" spans="1:14" ht="15" customHeight="1" thickBot="1">
      <c r="A499" s="195" t="s">
        <v>0</v>
      </c>
      <c r="B499" s="195"/>
      <c r="C499" s="195"/>
      <c r="D499" s="195"/>
      <c r="E499" s="195"/>
      <c r="F499" s="195"/>
      <c r="G499" s="195"/>
      <c r="H499" s="195"/>
      <c r="I499" s="195"/>
      <c r="J499" s="195"/>
      <c r="K499" s="195"/>
      <c r="L499" s="195"/>
      <c r="M499" s="195"/>
      <c r="N499" s="195"/>
    </row>
    <row r="500" spans="1:14" ht="15" customHeight="1" thickBot="1">
      <c r="A500" s="195"/>
      <c r="B500" s="195"/>
      <c r="C500" s="195"/>
      <c r="D500" s="195"/>
      <c r="E500" s="195"/>
      <c r="F500" s="195"/>
      <c r="G500" s="195"/>
      <c r="H500" s="195"/>
      <c r="I500" s="195"/>
      <c r="J500" s="195"/>
      <c r="K500" s="195"/>
      <c r="L500" s="195"/>
      <c r="M500" s="195"/>
      <c r="N500" s="195"/>
    </row>
    <row r="501" spans="1:14" ht="15" customHeight="1">
      <c r="A501" s="195"/>
      <c r="B501" s="195"/>
      <c r="C501" s="195"/>
      <c r="D501" s="195"/>
      <c r="E501" s="195"/>
      <c r="F501" s="195"/>
      <c r="G501" s="195"/>
      <c r="H501" s="195"/>
      <c r="I501" s="195"/>
      <c r="J501" s="195"/>
      <c r="K501" s="195"/>
      <c r="L501" s="195"/>
      <c r="M501" s="195"/>
      <c r="N501" s="195"/>
    </row>
    <row r="502" spans="1:14" ht="15" customHeight="1">
      <c r="A502" s="196" t="s">
        <v>1</v>
      </c>
      <c r="B502" s="196"/>
      <c r="C502" s="196"/>
      <c r="D502" s="196"/>
      <c r="E502" s="196"/>
      <c r="F502" s="196"/>
      <c r="G502" s="196"/>
      <c r="H502" s="196"/>
      <c r="I502" s="196"/>
      <c r="J502" s="196"/>
      <c r="K502" s="196"/>
      <c r="L502" s="196"/>
      <c r="M502" s="196"/>
      <c r="N502" s="196"/>
    </row>
    <row r="503" spans="1:14" ht="15" customHeight="1">
      <c r="A503" s="196" t="s">
        <v>2</v>
      </c>
      <c r="B503" s="196"/>
      <c r="C503" s="196"/>
      <c r="D503" s="196"/>
      <c r="E503" s="196"/>
      <c r="F503" s="196"/>
      <c r="G503" s="196"/>
      <c r="H503" s="196"/>
      <c r="I503" s="196"/>
      <c r="J503" s="196"/>
      <c r="K503" s="196"/>
      <c r="L503" s="196"/>
      <c r="M503" s="196"/>
      <c r="N503" s="196"/>
    </row>
    <row r="504" spans="1:14" ht="15" customHeight="1" thickBot="1">
      <c r="A504" s="188" t="s">
        <v>3</v>
      </c>
      <c r="B504" s="188"/>
      <c r="C504" s="188"/>
      <c r="D504" s="188"/>
      <c r="E504" s="188"/>
      <c r="F504" s="188"/>
      <c r="G504" s="188"/>
      <c r="H504" s="188"/>
      <c r="I504" s="188"/>
      <c r="J504" s="188"/>
      <c r="K504" s="188"/>
      <c r="L504" s="188"/>
      <c r="M504" s="188"/>
      <c r="N504" s="188"/>
    </row>
    <row r="505" spans="1:14" ht="15" customHeight="1">
      <c r="A505" s="189" t="s">
        <v>112</v>
      </c>
      <c r="B505" s="189"/>
      <c r="C505" s="189"/>
      <c r="D505" s="189"/>
      <c r="E505" s="189"/>
      <c r="F505" s="189"/>
      <c r="G505" s="189"/>
      <c r="H505" s="189"/>
      <c r="I505" s="189"/>
      <c r="J505" s="189"/>
      <c r="K505" s="189"/>
      <c r="L505" s="189"/>
      <c r="M505" s="189"/>
      <c r="N505" s="189"/>
    </row>
    <row r="506" spans="1:14" ht="15" customHeight="1">
      <c r="A506" s="189" t="s">
        <v>5</v>
      </c>
      <c r="B506" s="189"/>
      <c r="C506" s="189"/>
      <c r="D506" s="189"/>
      <c r="E506" s="189"/>
      <c r="F506" s="189"/>
      <c r="G506" s="189"/>
      <c r="H506" s="189"/>
      <c r="I506" s="189"/>
      <c r="J506" s="189"/>
      <c r="K506" s="189"/>
      <c r="L506" s="189"/>
      <c r="M506" s="189"/>
      <c r="N506" s="189"/>
    </row>
    <row r="507" spans="1:14" ht="15" customHeight="1">
      <c r="A507" s="190" t="s">
        <v>6</v>
      </c>
      <c r="B507" s="185" t="s">
        <v>7</v>
      </c>
      <c r="C507" s="185" t="s">
        <v>8</v>
      </c>
      <c r="D507" s="190" t="s">
        <v>9</v>
      </c>
      <c r="E507" s="185" t="s">
        <v>10</v>
      </c>
      <c r="F507" s="185" t="s">
        <v>11</v>
      </c>
      <c r="G507" s="185" t="s">
        <v>12</v>
      </c>
      <c r="H507" s="185" t="s">
        <v>13</v>
      </c>
      <c r="I507" s="185" t="s">
        <v>14</v>
      </c>
      <c r="J507" s="185" t="s">
        <v>15</v>
      </c>
      <c r="K507" s="187" t="s">
        <v>16</v>
      </c>
      <c r="L507" s="185" t="s">
        <v>17</v>
      </c>
      <c r="M507" s="185" t="s">
        <v>18</v>
      </c>
      <c r="N507" s="185" t="s">
        <v>19</v>
      </c>
    </row>
    <row r="508" spans="1:14" ht="15" customHeight="1">
      <c r="A508" s="197"/>
      <c r="B508" s="191"/>
      <c r="C508" s="191"/>
      <c r="D508" s="197"/>
      <c r="E508" s="191"/>
      <c r="F508" s="191"/>
      <c r="G508" s="191"/>
      <c r="H508" s="191"/>
      <c r="I508" s="191"/>
      <c r="J508" s="191"/>
      <c r="K508" s="216"/>
      <c r="L508" s="191"/>
      <c r="M508" s="191"/>
      <c r="N508" s="191"/>
    </row>
    <row r="509" spans="1:14" s="73" customFormat="1" ht="15" customHeight="1">
      <c r="A509" s="68">
        <v>1</v>
      </c>
      <c r="B509" s="69">
        <v>43220</v>
      </c>
      <c r="C509" s="68" t="s">
        <v>23</v>
      </c>
      <c r="D509" s="68" t="s">
        <v>21</v>
      </c>
      <c r="E509" s="51" t="s">
        <v>109</v>
      </c>
      <c r="F509" s="70">
        <v>89</v>
      </c>
      <c r="G509" s="68">
        <v>85</v>
      </c>
      <c r="H509" s="70">
        <v>91</v>
      </c>
      <c r="I509" s="70">
        <v>93</v>
      </c>
      <c r="J509" s="70">
        <v>95</v>
      </c>
      <c r="K509" s="74" t="s">
        <v>116</v>
      </c>
      <c r="L509" s="68">
        <v>7000</v>
      </c>
      <c r="M509" s="71">
        <v>0</v>
      </c>
      <c r="N509" s="72">
        <v>0</v>
      </c>
    </row>
    <row r="510" spans="1:14" s="73" customFormat="1" ht="15" customHeight="1">
      <c r="A510" s="68">
        <v>2</v>
      </c>
      <c r="B510" s="69">
        <v>43220</v>
      </c>
      <c r="C510" s="68" t="s">
        <v>23</v>
      </c>
      <c r="D510" s="68" t="s">
        <v>21</v>
      </c>
      <c r="E510" s="51" t="s">
        <v>52</v>
      </c>
      <c r="F510" s="70">
        <v>363</v>
      </c>
      <c r="G510" s="68">
        <v>354</v>
      </c>
      <c r="H510" s="70">
        <v>368</v>
      </c>
      <c r="I510" s="70">
        <v>373</v>
      </c>
      <c r="J510" s="70">
        <v>378</v>
      </c>
      <c r="K510" s="70">
        <v>368</v>
      </c>
      <c r="L510" s="68">
        <v>1750</v>
      </c>
      <c r="M510" s="71">
        <f aca="true" t="shared" si="37" ref="M510:M516">IF(D510="BUY",(K510-F510)*(L510),(F510-K510)*(L510))</f>
        <v>8750</v>
      </c>
      <c r="N510" s="72">
        <f aca="true" t="shared" si="38" ref="N510:N516">M510/(L510)/F510%</f>
        <v>1.3774104683195594</v>
      </c>
    </row>
    <row r="511" spans="1:14" s="73" customFormat="1" ht="15" customHeight="1">
      <c r="A511" s="68">
        <v>3</v>
      </c>
      <c r="B511" s="69">
        <v>43216</v>
      </c>
      <c r="C511" s="68" t="s">
        <v>23</v>
      </c>
      <c r="D511" s="68" t="s">
        <v>21</v>
      </c>
      <c r="E511" s="51" t="s">
        <v>52</v>
      </c>
      <c r="F511" s="70">
        <v>340</v>
      </c>
      <c r="G511" s="68">
        <v>328</v>
      </c>
      <c r="H511" s="70">
        <v>348</v>
      </c>
      <c r="I511" s="70">
        <v>354</v>
      </c>
      <c r="J511" s="70">
        <v>362</v>
      </c>
      <c r="K511" s="70">
        <v>354</v>
      </c>
      <c r="L511" s="68">
        <v>1750</v>
      </c>
      <c r="M511" s="71">
        <f t="shared" si="37"/>
        <v>24500</v>
      </c>
      <c r="N511" s="72">
        <f t="shared" si="38"/>
        <v>4.11764705882353</v>
      </c>
    </row>
    <row r="512" spans="1:14" s="73" customFormat="1" ht="15" customHeight="1">
      <c r="A512" s="68">
        <v>4</v>
      </c>
      <c r="B512" s="69">
        <v>43215</v>
      </c>
      <c r="C512" s="68" t="s">
        <v>23</v>
      </c>
      <c r="D512" s="68" t="s">
        <v>21</v>
      </c>
      <c r="E512" s="68" t="s">
        <v>71</v>
      </c>
      <c r="F512" s="70">
        <v>164</v>
      </c>
      <c r="G512" s="68">
        <v>162</v>
      </c>
      <c r="H512" s="70">
        <v>165</v>
      </c>
      <c r="I512" s="70">
        <v>166</v>
      </c>
      <c r="J512" s="70">
        <v>167</v>
      </c>
      <c r="K512" s="70">
        <v>166</v>
      </c>
      <c r="L512" s="68">
        <v>7000</v>
      </c>
      <c r="M512" s="71">
        <f t="shared" si="37"/>
        <v>14000</v>
      </c>
      <c r="N512" s="72">
        <f t="shared" si="38"/>
        <v>1.2195121951219512</v>
      </c>
    </row>
    <row r="513" spans="1:14" s="73" customFormat="1" ht="15" customHeight="1">
      <c r="A513" s="68">
        <v>5</v>
      </c>
      <c r="B513" s="69">
        <v>43215</v>
      </c>
      <c r="C513" s="68" t="s">
        <v>23</v>
      </c>
      <c r="D513" s="68" t="s">
        <v>21</v>
      </c>
      <c r="E513" s="68" t="s">
        <v>57</v>
      </c>
      <c r="F513" s="70">
        <v>613</v>
      </c>
      <c r="G513" s="68">
        <v>602</v>
      </c>
      <c r="H513" s="70">
        <v>619</v>
      </c>
      <c r="I513" s="70">
        <v>625</v>
      </c>
      <c r="J513" s="70">
        <v>631</v>
      </c>
      <c r="K513" s="70">
        <v>619</v>
      </c>
      <c r="L513" s="68">
        <v>1500</v>
      </c>
      <c r="M513" s="71">
        <f t="shared" si="37"/>
        <v>9000</v>
      </c>
      <c r="N513" s="72">
        <f t="shared" si="38"/>
        <v>0.9787928221859706</v>
      </c>
    </row>
    <row r="514" spans="1:14" s="73" customFormat="1" ht="15" customHeight="1">
      <c r="A514" s="68">
        <v>6</v>
      </c>
      <c r="B514" s="69">
        <v>43213</v>
      </c>
      <c r="C514" s="68" t="s">
        <v>23</v>
      </c>
      <c r="D514" s="68" t="s">
        <v>21</v>
      </c>
      <c r="E514" s="68" t="s">
        <v>115</v>
      </c>
      <c r="F514" s="70">
        <v>1205</v>
      </c>
      <c r="G514" s="68">
        <v>1275</v>
      </c>
      <c r="H514" s="70">
        <v>1220</v>
      </c>
      <c r="I514" s="70">
        <v>1235</v>
      </c>
      <c r="J514" s="70">
        <v>1250</v>
      </c>
      <c r="K514" s="70">
        <v>1275</v>
      </c>
      <c r="L514" s="68">
        <v>600</v>
      </c>
      <c r="M514" s="71">
        <f t="shared" si="37"/>
        <v>42000</v>
      </c>
      <c r="N514" s="72">
        <f t="shared" si="38"/>
        <v>5.809128630705394</v>
      </c>
    </row>
    <row r="515" spans="1:14" s="73" customFormat="1" ht="15" customHeight="1">
      <c r="A515" s="68">
        <v>7</v>
      </c>
      <c r="B515" s="69">
        <v>43210</v>
      </c>
      <c r="C515" s="68" t="s">
        <v>23</v>
      </c>
      <c r="D515" s="68" t="s">
        <v>21</v>
      </c>
      <c r="E515" s="68" t="s">
        <v>114</v>
      </c>
      <c r="F515" s="70">
        <v>984</v>
      </c>
      <c r="G515" s="68">
        <v>964</v>
      </c>
      <c r="H515" s="70">
        <v>994</v>
      </c>
      <c r="I515" s="70">
        <v>1004</v>
      </c>
      <c r="J515" s="70">
        <v>1014</v>
      </c>
      <c r="K515" s="70">
        <v>994</v>
      </c>
      <c r="L515" s="68">
        <v>1500</v>
      </c>
      <c r="M515" s="71">
        <f t="shared" si="37"/>
        <v>15000</v>
      </c>
      <c r="N515" s="72">
        <f t="shared" si="38"/>
        <v>1.016260162601626</v>
      </c>
    </row>
    <row r="516" spans="1:14" s="73" customFormat="1" ht="15" customHeight="1">
      <c r="A516" s="68">
        <v>8</v>
      </c>
      <c r="B516" s="69">
        <v>43207</v>
      </c>
      <c r="C516" s="68" t="s">
        <v>23</v>
      </c>
      <c r="D516" s="68" t="s">
        <v>21</v>
      </c>
      <c r="E516" s="68" t="s">
        <v>113</v>
      </c>
      <c r="F516" s="70">
        <v>631</v>
      </c>
      <c r="G516" s="68">
        <v>621</v>
      </c>
      <c r="H516" s="70">
        <v>641</v>
      </c>
      <c r="I516" s="70">
        <v>651</v>
      </c>
      <c r="J516" s="70">
        <v>661</v>
      </c>
      <c r="K516" s="70">
        <v>641</v>
      </c>
      <c r="L516" s="68">
        <v>1200</v>
      </c>
      <c r="M516" s="71">
        <f t="shared" si="37"/>
        <v>12000</v>
      </c>
      <c r="N516" s="72">
        <f t="shared" si="38"/>
        <v>1.5847860538827259</v>
      </c>
    </row>
    <row r="517" spans="1:14" ht="15" customHeight="1">
      <c r="A517" s="68">
        <v>9</v>
      </c>
      <c r="B517" s="52">
        <v>42838</v>
      </c>
      <c r="C517" s="51" t="s">
        <v>23</v>
      </c>
      <c r="D517" s="51" t="s">
        <v>21</v>
      </c>
      <c r="E517" s="51" t="s">
        <v>57</v>
      </c>
      <c r="F517" s="51">
        <v>545</v>
      </c>
      <c r="G517" s="51">
        <v>535</v>
      </c>
      <c r="H517" s="51">
        <v>551</v>
      </c>
      <c r="I517" s="51">
        <v>557</v>
      </c>
      <c r="J517" s="51">
        <v>563</v>
      </c>
      <c r="K517" s="51">
        <v>551</v>
      </c>
      <c r="L517" s="53">
        <v>1500</v>
      </c>
      <c r="M517" s="65">
        <f aca="true" t="shared" si="39" ref="M517:M523">IF(D517="BUY",(K517-F517)*(L517),(F517-K517)*(L517))</f>
        <v>9000</v>
      </c>
      <c r="N517" s="66">
        <f aca="true" t="shared" si="40" ref="N517:N523">M517/(L517)/F517%</f>
        <v>1.1009174311926606</v>
      </c>
    </row>
    <row r="518" spans="1:14" ht="15" customHeight="1">
      <c r="A518" s="68">
        <v>10</v>
      </c>
      <c r="B518" s="52">
        <v>42835</v>
      </c>
      <c r="C518" s="51" t="s">
        <v>23</v>
      </c>
      <c r="D518" s="51" t="s">
        <v>21</v>
      </c>
      <c r="E518" s="51" t="s">
        <v>80</v>
      </c>
      <c r="F518" s="51">
        <v>602</v>
      </c>
      <c r="G518" s="51">
        <v>588</v>
      </c>
      <c r="H518" s="51">
        <v>610</v>
      </c>
      <c r="I518" s="51">
        <v>617</v>
      </c>
      <c r="J518" s="51">
        <v>624</v>
      </c>
      <c r="K518" s="51">
        <v>610</v>
      </c>
      <c r="L518" s="53">
        <v>1061</v>
      </c>
      <c r="M518" s="65">
        <f t="shared" si="39"/>
        <v>8488</v>
      </c>
      <c r="N518" s="66">
        <f t="shared" si="40"/>
        <v>1.3289036544850499</v>
      </c>
    </row>
    <row r="519" spans="1:14" ht="15" customHeight="1">
      <c r="A519" s="68">
        <v>11</v>
      </c>
      <c r="B519" s="52">
        <v>42834</v>
      </c>
      <c r="C519" s="51" t="s">
        <v>23</v>
      </c>
      <c r="D519" s="51" t="s">
        <v>21</v>
      </c>
      <c r="E519" s="51" t="s">
        <v>109</v>
      </c>
      <c r="F519" s="51">
        <v>89</v>
      </c>
      <c r="G519" s="51">
        <v>87</v>
      </c>
      <c r="H519" s="51">
        <v>90</v>
      </c>
      <c r="I519" s="51">
        <v>91</v>
      </c>
      <c r="J519" s="51">
        <v>92</v>
      </c>
      <c r="K519" s="51">
        <v>90</v>
      </c>
      <c r="L519" s="53">
        <v>7500</v>
      </c>
      <c r="M519" s="65">
        <f t="shared" si="39"/>
        <v>7500</v>
      </c>
      <c r="N519" s="66">
        <f t="shared" si="40"/>
        <v>1.1235955056179776</v>
      </c>
    </row>
    <row r="520" spans="1:14" ht="15" customHeight="1">
      <c r="A520" s="68">
        <v>12</v>
      </c>
      <c r="B520" s="52">
        <v>42831</v>
      </c>
      <c r="C520" s="51" t="s">
        <v>23</v>
      </c>
      <c r="D520" s="51" t="s">
        <v>21</v>
      </c>
      <c r="E520" s="51" t="s">
        <v>67</v>
      </c>
      <c r="F520" s="51">
        <v>9230</v>
      </c>
      <c r="G520" s="51">
        <v>9070</v>
      </c>
      <c r="H520" s="51">
        <v>9330</v>
      </c>
      <c r="I520" s="51">
        <v>9430</v>
      </c>
      <c r="J520" s="51">
        <v>9530</v>
      </c>
      <c r="K520" s="51">
        <v>9330</v>
      </c>
      <c r="L520" s="53">
        <v>75</v>
      </c>
      <c r="M520" s="65">
        <f t="shared" si="39"/>
        <v>7500</v>
      </c>
      <c r="N520" s="66">
        <f t="shared" si="40"/>
        <v>1.0834236186348862</v>
      </c>
    </row>
    <row r="521" spans="1:14" ht="15" customHeight="1">
      <c r="A521" s="68">
        <v>13</v>
      </c>
      <c r="B521" s="52">
        <v>42831</v>
      </c>
      <c r="C521" s="51" t="s">
        <v>23</v>
      </c>
      <c r="D521" s="51" t="s">
        <v>21</v>
      </c>
      <c r="E521" s="51" t="s">
        <v>24</v>
      </c>
      <c r="F521" s="51">
        <v>100</v>
      </c>
      <c r="G521" s="51">
        <v>97</v>
      </c>
      <c r="H521" s="51">
        <v>102</v>
      </c>
      <c r="I521" s="51">
        <v>104</v>
      </c>
      <c r="J521" s="51">
        <v>106</v>
      </c>
      <c r="K521" s="51">
        <v>102</v>
      </c>
      <c r="L521" s="53">
        <v>4000</v>
      </c>
      <c r="M521" s="65">
        <f t="shared" si="39"/>
        <v>8000</v>
      </c>
      <c r="N521" s="66">
        <f t="shared" si="40"/>
        <v>2</v>
      </c>
    </row>
    <row r="522" spans="1:14" ht="15" customHeight="1">
      <c r="A522" s="68">
        <v>14</v>
      </c>
      <c r="B522" s="52">
        <v>42830</v>
      </c>
      <c r="C522" s="51" t="s">
        <v>23</v>
      </c>
      <c r="D522" s="51" t="s">
        <v>21</v>
      </c>
      <c r="E522" s="51" t="s">
        <v>57</v>
      </c>
      <c r="F522" s="51">
        <v>540</v>
      </c>
      <c r="G522" s="51">
        <v>530</v>
      </c>
      <c r="H522" s="51">
        <v>546</v>
      </c>
      <c r="I522" s="51">
        <v>552</v>
      </c>
      <c r="J522" s="51">
        <v>558</v>
      </c>
      <c r="K522" s="51">
        <v>546</v>
      </c>
      <c r="L522" s="53">
        <v>1500</v>
      </c>
      <c r="M522" s="65">
        <f t="shared" si="39"/>
        <v>9000</v>
      </c>
      <c r="N522" s="66">
        <f t="shared" si="40"/>
        <v>1.111111111111111</v>
      </c>
    </row>
    <row r="523" spans="1:14" ht="15" customHeight="1">
      <c r="A523" s="68">
        <v>15</v>
      </c>
      <c r="B523" s="52">
        <v>42827</v>
      </c>
      <c r="C523" s="51" t="s">
        <v>23</v>
      </c>
      <c r="D523" s="51" t="s">
        <v>21</v>
      </c>
      <c r="E523" s="51" t="s">
        <v>75</v>
      </c>
      <c r="F523" s="51">
        <v>148</v>
      </c>
      <c r="G523" s="51">
        <v>144</v>
      </c>
      <c r="H523" s="51">
        <v>150.5</v>
      </c>
      <c r="I523" s="51">
        <v>153</v>
      </c>
      <c r="J523" s="51">
        <v>155.5</v>
      </c>
      <c r="K523" s="51">
        <v>153</v>
      </c>
      <c r="L523" s="53">
        <v>3500</v>
      </c>
      <c r="M523" s="65">
        <f t="shared" si="39"/>
        <v>17500</v>
      </c>
      <c r="N523" s="66">
        <f t="shared" si="40"/>
        <v>3.3783783783783785</v>
      </c>
    </row>
    <row r="524" spans="1:14" ht="15" customHeight="1">
      <c r="A524" s="9"/>
      <c r="B524" s="10"/>
      <c r="C524" s="11"/>
      <c r="D524" s="12"/>
      <c r="E524" s="13"/>
      <c r="F524" s="13"/>
      <c r="G524" s="14"/>
      <c r="H524" s="15"/>
      <c r="I524" s="15"/>
      <c r="J524" s="15"/>
      <c r="K524" s="16"/>
      <c r="M524" s="17"/>
      <c r="N524" s="40"/>
    </row>
    <row r="525" spans="1:13" ht="15" customHeight="1">
      <c r="A525" s="9" t="s">
        <v>26</v>
      </c>
      <c r="B525" s="19"/>
      <c r="C525" s="11"/>
      <c r="D525" s="12"/>
      <c r="E525" s="13"/>
      <c r="F525" s="13"/>
      <c r="H525" s="13"/>
      <c r="I525" s="13"/>
      <c r="J525" s="13"/>
      <c r="K525" s="16"/>
      <c r="M525" s="17"/>
    </row>
    <row r="526" spans="1:14" ht="15" customHeight="1">
      <c r="A526" s="9" t="s">
        <v>26</v>
      </c>
      <c r="B526" s="19"/>
      <c r="C526" s="20"/>
      <c r="D526" s="21"/>
      <c r="E526" s="22"/>
      <c r="F526" s="22"/>
      <c r="G526" s="23"/>
      <c r="H526" s="22"/>
      <c r="I526" s="22"/>
      <c r="J526" s="22"/>
      <c r="K526" s="22"/>
      <c r="L526" s="17"/>
      <c r="N526" s="17"/>
    </row>
    <row r="527" spans="1:14" ht="15" customHeight="1" thickBot="1">
      <c r="A527" s="24"/>
      <c r="B527" s="19"/>
      <c r="C527" s="22"/>
      <c r="D527" s="22"/>
      <c r="E527" s="22"/>
      <c r="F527" s="25"/>
      <c r="G527" s="26"/>
      <c r="H527" s="27" t="s">
        <v>27</v>
      </c>
      <c r="I527" s="27"/>
      <c r="J527" s="28"/>
      <c r="K527" s="28"/>
      <c r="L527" s="17"/>
      <c r="M527" s="63" t="s">
        <v>72</v>
      </c>
      <c r="N527" s="64" t="s">
        <v>68</v>
      </c>
    </row>
    <row r="528" spans="1:12" ht="15" customHeight="1">
      <c r="A528" s="24"/>
      <c r="B528" s="19"/>
      <c r="C528" s="186" t="s">
        <v>28</v>
      </c>
      <c r="D528" s="186"/>
      <c r="E528" s="29">
        <v>14</v>
      </c>
      <c r="F528" s="30">
        <v>100</v>
      </c>
      <c r="G528" s="31">
        <v>14</v>
      </c>
      <c r="H528" s="32">
        <f>G529/G528%</f>
        <v>99.99999999999999</v>
      </c>
      <c r="I528" s="32"/>
      <c r="J528" s="32"/>
      <c r="L528" s="17"/>
    </row>
    <row r="529" spans="1:14" ht="15" customHeight="1">
      <c r="A529" s="24"/>
      <c r="B529" s="19"/>
      <c r="C529" s="193" t="s">
        <v>29</v>
      </c>
      <c r="D529" s="193"/>
      <c r="E529" s="33">
        <v>14</v>
      </c>
      <c r="F529" s="34">
        <f>(E529/E528)*100</f>
        <v>100</v>
      </c>
      <c r="G529" s="31">
        <v>14</v>
      </c>
      <c r="H529" s="28"/>
      <c r="I529" s="28"/>
      <c r="J529" s="22"/>
      <c r="M529" s="22"/>
      <c r="N529" s="22"/>
    </row>
    <row r="530" spans="1:14" ht="15" customHeight="1">
      <c r="A530" s="35"/>
      <c r="B530" s="19"/>
      <c r="C530" s="193" t="s">
        <v>31</v>
      </c>
      <c r="D530" s="193"/>
      <c r="E530" s="33">
        <v>0</v>
      </c>
      <c r="F530" s="34">
        <f>(E530/E528)*100</f>
        <v>0</v>
      </c>
      <c r="G530" s="36"/>
      <c r="H530" s="31"/>
      <c r="I530" s="31"/>
      <c r="J530" s="22"/>
      <c r="K530" s="28"/>
      <c r="L530" s="17"/>
      <c r="M530" s="20"/>
      <c r="N530" s="20"/>
    </row>
    <row r="531" spans="1:14" ht="15" customHeight="1">
      <c r="A531" s="35"/>
      <c r="B531" s="19"/>
      <c r="C531" s="193" t="s">
        <v>32</v>
      </c>
      <c r="D531" s="193"/>
      <c r="E531" s="33">
        <v>0</v>
      </c>
      <c r="F531" s="34">
        <f>(E531/E528)*100</f>
        <v>0</v>
      </c>
      <c r="G531" s="36"/>
      <c r="H531" s="31"/>
      <c r="I531" s="31"/>
      <c r="J531" s="22"/>
      <c r="L531" s="17"/>
      <c r="M531" s="17"/>
      <c r="N531" s="17"/>
    </row>
    <row r="532" spans="1:14" ht="15" customHeight="1">
      <c r="A532" s="35"/>
      <c r="B532" s="19"/>
      <c r="C532" s="193" t="s">
        <v>33</v>
      </c>
      <c r="D532" s="193"/>
      <c r="E532" s="33">
        <v>0</v>
      </c>
      <c r="F532" s="34">
        <f>(E532/E528)*100</f>
        <v>0</v>
      </c>
      <c r="G532" s="36"/>
      <c r="H532" s="22" t="s">
        <v>34</v>
      </c>
      <c r="I532" s="22"/>
      <c r="J532" s="37"/>
      <c r="K532" s="28"/>
      <c r="L532" s="17"/>
      <c r="M532" s="17"/>
      <c r="N532" s="17"/>
    </row>
    <row r="533" spans="1:14" ht="15" customHeight="1">
      <c r="A533" s="35"/>
      <c r="B533" s="19"/>
      <c r="C533" s="193" t="s">
        <v>35</v>
      </c>
      <c r="D533" s="193"/>
      <c r="E533" s="33">
        <v>0</v>
      </c>
      <c r="F533" s="34">
        <v>10</v>
      </c>
      <c r="G533" s="36"/>
      <c r="H533" s="22"/>
      <c r="I533" s="22"/>
      <c r="J533" s="37"/>
      <c r="K533" s="28"/>
      <c r="L533" s="17"/>
      <c r="M533" s="17"/>
      <c r="N533" s="17"/>
    </row>
    <row r="534" spans="1:14" ht="15" customHeight="1" thickBot="1">
      <c r="A534" s="35"/>
      <c r="B534" s="19"/>
      <c r="C534" s="194" t="s">
        <v>36</v>
      </c>
      <c r="D534" s="194"/>
      <c r="E534" s="38"/>
      <c r="F534" s="39">
        <f>(E534/E528)*100</f>
        <v>0</v>
      </c>
      <c r="G534" s="36"/>
      <c r="H534" s="22"/>
      <c r="I534" s="22"/>
      <c r="M534" s="17"/>
      <c r="N534" s="17"/>
    </row>
    <row r="535" spans="1:14" ht="15" customHeight="1">
      <c r="A535" s="41" t="s">
        <v>37</v>
      </c>
      <c r="B535" s="10"/>
      <c r="C535" s="11"/>
      <c r="D535" s="11"/>
      <c r="E535" s="13"/>
      <c r="F535" s="13"/>
      <c r="G535" s="42"/>
      <c r="H535" s="43"/>
      <c r="I535" s="43"/>
      <c r="J535" s="43"/>
      <c r="K535" s="13"/>
      <c r="L535" s="17"/>
      <c r="M535" s="17"/>
      <c r="N535" s="40"/>
    </row>
    <row r="536" spans="1:14" ht="15" customHeight="1">
      <c r="A536" s="12" t="s">
        <v>38</v>
      </c>
      <c r="B536" s="10"/>
      <c r="C536" s="44"/>
      <c r="D536" s="45"/>
      <c r="E536" s="46"/>
      <c r="F536" s="43"/>
      <c r="G536" s="42"/>
      <c r="H536" s="43"/>
      <c r="I536" s="43"/>
      <c r="J536" s="43"/>
      <c r="K536" s="13"/>
      <c r="L536" s="17"/>
      <c r="M536" s="24"/>
      <c r="N536" s="24"/>
    </row>
    <row r="537" spans="1:14" ht="15" customHeight="1">
      <c r="A537" s="12" t="s">
        <v>39</v>
      </c>
      <c r="B537" s="10"/>
      <c r="C537" s="11"/>
      <c r="D537" s="45"/>
      <c r="E537" s="46"/>
      <c r="F537" s="43"/>
      <c r="G537" s="42"/>
      <c r="H537" s="47"/>
      <c r="I537" s="47"/>
      <c r="J537" s="47"/>
      <c r="K537" s="13"/>
      <c r="L537" s="17"/>
      <c r="N537" s="17"/>
    </row>
    <row r="538" spans="1:14" ht="15" customHeight="1">
      <c r="A538" s="12" t="s">
        <v>40</v>
      </c>
      <c r="B538" s="44"/>
      <c r="C538" s="11"/>
      <c r="D538" s="45"/>
      <c r="E538" s="46"/>
      <c r="F538" s="43"/>
      <c r="G538" s="48"/>
      <c r="H538" s="47"/>
      <c r="I538" s="47"/>
      <c r="J538" s="47"/>
      <c r="K538" s="13"/>
      <c r="L538" s="17"/>
      <c r="M538" s="17"/>
      <c r="N538" s="17"/>
    </row>
    <row r="539" spans="1:14" ht="15" customHeight="1">
      <c r="A539" s="12" t="s">
        <v>41</v>
      </c>
      <c r="B539" s="35"/>
      <c r="C539" s="11"/>
      <c r="D539" s="49"/>
      <c r="E539" s="43"/>
      <c r="F539" s="43"/>
      <c r="G539" s="48"/>
      <c r="H539" s="47"/>
      <c r="I539" s="47"/>
      <c r="J539" s="47"/>
      <c r="K539" s="43"/>
      <c r="L539" s="17"/>
      <c r="M539" s="17"/>
      <c r="N539" s="17"/>
    </row>
    <row r="540" ht="15" customHeight="1" thickBot="1"/>
    <row r="541" spans="1:14" ht="15" customHeight="1" thickBot="1">
      <c r="A541" s="195" t="s">
        <v>0</v>
      </c>
      <c r="B541" s="195"/>
      <c r="C541" s="195"/>
      <c r="D541" s="195"/>
      <c r="E541" s="195"/>
      <c r="F541" s="195"/>
      <c r="G541" s="195"/>
      <c r="H541" s="195"/>
      <c r="I541" s="195"/>
      <c r="J541" s="195"/>
      <c r="K541" s="195"/>
      <c r="L541" s="195"/>
      <c r="M541" s="195"/>
      <c r="N541" s="195"/>
    </row>
    <row r="542" spans="1:14" ht="15" customHeight="1" thickBot="1">
      <c r="A542" s="195"/>
      <c r="B542" s="195"/>
      <c r="C542" s="195"/>
      <c r="D542" s="195"/>
      <c r="E542" s="195"/>
      <c r="F542" s="195"/>
      <c r="G542" s="195"/>
      <c r="H542" s="195"/>
      <c r="I542" s="195"/>
      <c r="J542" s="195"/>
      <c r="K542" s="195"/>
      <c r="L542" s="195"/>
      <c r="M542" s="195"/>
      <c r="N542" s="195"/>
    </row>
    <row r="543" spans="1:14" ht="15" customHeight="1">
      <c r="A543" s="195"/>
      <c r="B543" s="195"/>
      <c r="C543" s="195"/>
      <c r="D543" s="195"/>
      <c r="E543" s="195"/>
      <c r="F543" s="195"/>
      <c r="G543" s="195"/>
      <c r="H543" s="195"/>
      <c r="I543" s="195"/>
      <c r="J543" s="195"/>
      <c r="K543" s="195"/>
      <c r="L543" s="195"/>
      <c r="M543" s="195"/>
      <c r="N543" s="195"/>
    </row>
    <row r="544" spans="1:14" ht="15" customHeight="1">
      <c r="A544" s="196" t="s">
        <v>1</v>
      </c>
      <c r="B544" s="196"/>
      <c r="C544" s="196"/>
      <c r="D544" s="196"/>
      <c r="E544" s="196"/>
      <c r="F544" s="196"/>
      <c r="G544" s="196"/>
      <c r="H544" s="196"/>
      <c r="I544" s="196"/>
      <c r="J544" s="196"/>
      <c r="K544" s="196"/>
      <c r="L544" s="196"/>
      <c r="M544" s="196"/>
      <c r="N544" s="196"/>
    </row>
    <row r="545" spans="1:14" ht="15" customHeight="1">
      <c r="A545" s="196" t="s">
        <v>2</v>
      </c>
      <c r="B545" s="196"/>
      <c r="C545" s="196"/>
      <c r="D545" s="196"/>
      <c r="E545" s="196"/>
      <c r="F545" s="196"/>
      <c r="G545" s="196"/>
      <c r="H545" s="196"/>
      <c r="I545" s="196"/>
      <c r="J545" s="196"/>
      <c r="K545" s="196"/>
      <c r="L545" s="196"/>
      <c r="M545" s="196"/>
      <c r="N545" s="196"/>
    </row>
    <row r="546" spans="1:14" ht="15" customHeight="1" thickBot="1">
      <c r="A546" s="188" t="s">
        <v>3</v>
      </c>
      <c r="B546" s="188"/>
      <c r="C546" s="188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</row>
    <row r="547" spans="1:14" ht="15" customHeight="1">
      <c r="A547" s="189" t="s">
        <v>106</v>
      </c>
      <c r="B547" s="189"/>
      <c r="C547" s="189"/>
      <c r="D547" s="189"/>
      <c r="E547" s="189"/>
      <c r="F547" s="189"/>
      <c r="G547" s="189"/>
      <c r="H547" s="189"/>
      <c r="I547" s="189"/>
      <c r="J547" s="189"/>
      <c r="K547" s="189"/>
      <c r="L547" s="189"/>
      <c r="M547" s="189"/>
      <c r="N547" s="189"/>
    </row>
    <row r="548" spans="1:14" ht="15" customHeight="1">
      <c r="A548" s="189" t="s">
        <v>5</v>
      </c>
      <c r="B548" s="189"/>
      <c r="C548" s="189"/>
      <c r="D548" s="189"/>
      <c r="E548" s="189"/>
      <c r="F548" s="189"/>
      <c r="G548" s="189"/>
      <c r="H548" s="189"/>
      <c r="I548" s="189"/>
      <c r="J548" s="189"/>
      <c r="K548" s="189"/>
      <c r="L548" s="189"/>
      <c r="M548" s="189"/>
      <c r="N548" s="189"/>
    </row>
    <row r="549" spans="1:14" ht="15" customHeight="1">
      <c r="A549" s="190" t="s">
        <v>6</v>
      </c>
      <c r="B549" s="185" t="s">
        <v>7</v>
      </c>
      <c r="C549" s="185" t="s">
        <v>8</v>
      </c>
      <c r="D549" s="190" t="s">
        <v>9</v>
      </c>
      <c r="E549" s="185" t="s">
        <v>10</v>
      </c>
      <c r="F549" s="185" t="s">
        <v>11</v>
      </c>
      <c r="G549" s="185" t="s">
        <v>12</v>
      </c>
      <c r="H549" s="185" t="s">
        <v>13</v>
      </c>
      <c r="I549" s="185" t="s">
        <v>14</v>
      </c>
      <c r="J549" s="185" t="s">
        <v>15</v>
      </c>
      <c r="K549" s="187" t="s">
        <v>16</v>
      </c>
      <c r="L549" s="185" t="s">
        <v>17</v>
      </c>
      <c r="M549" s="185" t="s">
        <v>18</v>
      </c>
      <c r="N549" s="185" t="s">
        <v>19</v>
      </c>
    </row>
    <row r="550" spans="1:14" ht="15" customHeight="1">
      <c r="A550" s="197"/>
      <c r="B550" s="191"/>
      <c r="C550" s="191"/>
      <c r="D550" s="197"/>
      <c r="E550" s="191"/>
      <c r="F550" s="191"/>
      <c r="G550" s="191"/>
      <c r="H550" s="191"/>
      <c r="I550" s="191"/>
      <c r="J550" s="191"/>
      <c r="K550" s="216"/>
      <c r="L550" s="191"/>
      <c r="M550" s="191"/>
      <c r="N550" s="191"/>
    </row>
    <row r="551" spans="1:14" ht="15" customHeight="1">
      <c r="A551" s="51">
        <v>1</v>
      </c>
      <c r="B551" s="52">
        <v>42822</v>
      </c>
      <c r="C551" s="51" t="s">
        <v>23</v>
      </c>
      <c r="D551" s="51" t="s">
        <v>21</v>
      </c>
      <c r="E551" s="51" t="s">
        <v>111</v>
      </c>
      <c r="F551" s="51">
        <v>221</v>
      </c>
      <c r="G551" s="51">
        <v>215</v>
      </c>
      <c r="H551" s="51">
        <v>225</v>
      </c>
      <c r="I551" s="51">
        <v>229</v>
      </c>
      <c r="J551" s="51">
        <v>233</v>
      </c>
      <c r="K551" s="51">
        <v>225</v>
      </c>
      <c r="L551" s="53">
        <v>2500</v>
      </c>
      <c r="M551" s="65">
        <f>IF(D551="BUY",(K551-F551)*(L551),(F551-K551)*(L551))</f>
        <v>10000</v>
      </c>
      <c r="N551" s="66">
        <f>M551/(L551)/F551%</f>
        <v>1.8099547511312217</v>
      </c>
    </row>
    <row r="552" spans="1:14" ht="15" customHeight="1">
      <c r="A552" s="51">
        <v>2</v>
      </c>
      <c r="B552" s="52">
        <v>42821</v>
      </c>
      <c r="C552" s="51" t="s">
        <v>23</v>
      </c>
      <c r="D552" s="51" t="s">
        <v>21</v>
      </c>
      <c r="E552" s="51" t="s">
        <v>110</v>
      </c>
      <c r="F552" s="51">
        <v>275</v>
      </c>
      <c r="G552" s="51">
        <v>269</v>
      </c>
      <c r="H552" s="51">
        <v>279</v>
      </c>
      <c r="I552" s="51">
        <v>283</v>
      </c>
      <c r="J552" s="51">
        <v>287</v>
      </c>
      <c r="K552" s="51">
        <v>283</v>
      </c>
      <c r="L552" s="53">
        <v>2200</v>
      </c>
      <c r="M552" s="65">
        <f>IF(D552="BUY",(K552-F552)*(L552),(F552-K552)*(L552))</f>
        <v>17600</v>
      </c>
      <c r="N552" s="66">
        <f>M552/(L552)/F552%</f>
        <v>2.909090909090909</v>
      </c>
    </row>
    <row r="553" spans="1:14" ht="15" customHeight="1">
      <c r="A553" s="51">
        <v>3</v>
      </c>
      <c r="B553" s="52">
        <v>42817</v>
      </c>
      <c r="C553" s="51" t="s">
        <v>23</v>
      </c>
      <c r="D553" s="51" t="s">
        <v>21</v>
      </c>
      <c r="E553" s="51" t="s">
        <v>109</v>
      </c>
      <c r="F553" s="51">
        <v>81.5</v>
      </c>
      <c r="G553" s="51">
        <v>79.5</v>
      </c>
      <c r="H553" s="51">
        <v>82.5</v>
      </c>
      <c r="I553" s="51">
        <v>83.5</v>
      </c>
      <c r="J553" s="51">
        <v>84.5</v>
      </c>
      <c r="K553" s="51">
        <v>82.5</v>
      </c>
      <c r="L553" s="53">
        <v>7500</v>
      </c>
      <c r="M553" s="65">
        <f>IF(D553="BUY",(K553-F553)*(L553),(F553-K553)*(L553))</f>
        <v>7500</v>
      </c>
      <c r="N553" s="66">
        <f>M553/(L553)/F553%</f>
        <v>1.2269938650306749</v>
      </c>
    </row>
    <row r="554" spans="1:14" ht="15" customHeight="1">
      <c r="A554" s="51">
        <v>4</v>
      </c>
      <c r="B554" s="52">
        <v>42815</v>
      </c>
      <c r="C554" s="51" t="s">
        <v>23</v>
      </c>
      <c r="D554" s="51" t="s">
        <v>21</v>
      </c>
      <c r="E554" s="51" t="s">
        <v>108</v>
      </c>
      <c r="F554" s="51">
        <v>91.5</v>
      </c>
      <c r="G554" s="51">
        <v>86</v>
      </c>
      <c r="H554" s="51">
        <v>94</v>
      </c>
      <c r="I554" s="51">
        <v>96.5</v>
      </c>
      <c r="J554" s="51">
        <v>99</v>
      </c>
      <c r="K554" s="51">
        <v>94</v>
      </c>
      <c r="L554" s="53">
        <v>3500</v>
      </c>
      <c r="M554" s="65">
        <f aca="true" t="shared" si="41" ref="M554:M560">IF(D554="BUY",(K554-F554)*(L554),(F554-K554)*(L554))</f>
        <v>8750</v>
      </c>
      <c r="N554" s="66">
        <f aca="true" t="shared" si="42" ref="N554:N560">M554/(L554)/F554%</f>
        <v>2.73224043715847</v>
      </c>
    </row>
    <row r="555" spans="1:14" ht="15" customHeight="1">
      <c r="A555" s="51">
        <v>5</v>
      </c>
      <c r="B555" s="52">
        <v>42807</v>
      </c>
      <c r="C555" s="51" t="s">
        <v>23</v>
      </c>
      <c r="D555" s="51" t="s">
        <v>21</v>
      </c>
      <c r="E555" s="51" t="s">
        <v>57</v>
      </c>
      <c r="F555" s="51">
        <v>525</v>
      </c>
      <c r="G555" s="51">
        <v>515</v>
      </c>
      <c r="H555" s="51">
        <v>531</v>
      </c>
      <c r="I555" s="51">
        <v>537</v>
      </c>
      <c r="J555" s="51">
        <v>343</v>
      </c>
      <c r="K555" s="51">
        <v>515</v>
      </c>
      <c r="L555" s="53">
        <v>1500</v>
      </c>
      <c r="M555" s="65">
        <f t="shared" si="41"/>
        <v>-15000</v>
      </c>
      <c r="N555" s="66">
        <f t="shared" si="42"/>
        <v>-1.9047619047619047</v>
      </c>
    </row>
    <row r="556" spans="1:14" ht="15" customHeight="1">
      <c r="A556" s="51">
        <v>6</v>
      </c>
      <c r="B556" s="52">
        <v>42803</v>
      </c>
      <c r="C556" s="51" t="s">
        <v>23</v>
      </c>
      <c r="D556" s="51" t="s">
        <v>21</v>
      </c>
      <c r="E556" s="51" t="s">
        <v>71</v>
      </c>
      <c r="F556" s="51">
        <v>146.5</v>
      </c>
      <c r="G556" s="51">
        <v>144.5</v>
      </c>
      <c r="H556" s="51">
        <v>148</v>
      </c>
      <c r="I556" s="51">
        <v>149</v>
      </c>
      <c r="J556" s="51">
        <v>150</v>
      </c>
      <c r="K556" s="51">
        <v>148</v>
      </c>
      <c r="L556" s="53">
        <v>7000</v>
      </c>
      <c r="M556" s="65">
        <f t="shared" si="41"/>
        <v>10500</v>
      </c>
      <c r="N556" s="66">
        <f t="shared" si="42"/>
        <v>1.023890784982935</v>
      </c>
    </row>
    <row r="557" spans="1:14" ht="15" customHeight="1">
      <c r="A557" s="51">
        <v>7</v>
      </c>
      <c r="B557" s="52">
        <v>42800</v>
      </c>
      <c r="C557" s="51" t="s">
        <v>23</v>
      </c>
      <c r="D557" s="51" t="s">
        <v>53</v>
      </c>
      <c r="E557" s="51" t="s">
        <v>69</v>
      </c>
      <c r="F557" s="51">
        <v>517</v>
      </c>
      <c r="G557" s="51">
        <v>530</v>
      </c>
      <c r="H557" s="51">
        <v>509</v>
      </c>
      <c r="I557" s="51">
        <v>501</v>
      </c>
      <c r="J557" s="51">
        <v>494</v>
      </c>
      <c r="K557" s="51">
        <v>509</v>
      </c>
      <c r="L557" s="53">
        <v>1200</v>
      </c>
      <c r="M557" s="65">
        <f t="shared" si="41"/>
        <v>9600</v>
      </c>
      <c r="N557" s="66">
        <f t="shared" si="42"/>
        <v>1.5473887814313347</v>
      </c>
    </row>
    <row r="558" spans="1:14" ht="15" customHeight="1">
      <c r="A558" s="51">
        <v>8</v>
      </c>
      <c r="B558" s="52">
        <v>42800</v>
      </c>
      <c r="C558" s="51" t="s">
        <v>23</v>
      </c>
      <c r="D558" s="51" t="s">
        <v>53</v>
      </c>
      <c r="E558" s="51" t="s">
        <v>67</v>
      </c>
      <c r="F558" s="51">
        <v>8760</v>
      </c>
      <c r="G558" s="51">
        <v>9000</v>
      </c>
      <c r="H558" s="51">
        <v>8610</v>
      </c>
      <c r="I558" s="51">
        <v>8560</v>
      </c>
      <c r="J558" s="51">
        <v>8410</v>
      </c>
      <c r="K558" s="51">
        <v>8610</v>
      </c>
      <c r="L558" s="53">
        <v>75</v>
      </c>
      <c r="M558" s="65">
        <f t="shared" si="41"/>
        <v>11250</v>
      </c>
      <c r="N558" s="66">
        <f t="shared" si="42"/>
        <v>1.7123287671232879</v>
      </c>
    </row>
    <row r="559" spans="1:14" ht="15" customHeight="1">
      <c r="A559" s="51">
        <v>9</v>
      </c>
      <c r="B559" s="52">
        <v>42800</v>
      </c>
      <c r="C559" s="51" t="s">
        <v>23</v>
      </c>
      <c r="D559" s="51" t="s">
        <v>53</v>
      </c>
      <c r="E559" s="51" t="s">
        <v>93</v>
      </c>
      <c r="F559" s="51">
        <v>303</v>
      </c>
      <c r="G559" s="51">
        <v>309</v>
      </c>
      <c r="H559" s="51">
        <v>300</v>
      </c>
      <c r="I559" s="51">
        <v>297</v>
      </c>
      <c r="J559" s="51">
        <v>394</v>
      </c>
      <c r="K559" s="51">
        <v>294</v>
      </c>
      <c r="L559" s="53">
        <v>2750</v>
      </c>
      <c r="M559" s="65">
        <f t="shared" si="41"/>
        <v>24750</v>
      </c>
      <c r="N559" s="66">
        <f t="shared" si="42"/>
        <v>2.9702970297029703</v>
      </c>
    </row>
    <row r="560" spans="1:14" ht="15" customHeight="1">
      <c r="A560" s="51">
        <v>10</v>
      </c>
      <c r="B560" s="52">
        <v>42799</v>
      </c>
      <c r="C560" s="51" t="s">
        <v>23</v>
      </c>
      <c r="D560" s="51" t="s">
        <v>21</v>
      </c>
      <c r="E560" s="51" t="s">
        <v>107</v>
      </c>
      <c r="F560" s="51">
        <v>82.5</v>
      </c>
      <c r="G560" s="51">
        <v>80.9</v>
      </c>
      <c r="H560" s="51">
        <v>83.5</v>
      </c>
      <c r="I560" s="51">
        <v>84.5</v>
      </c>
      <c r="J560" s="51">
        <v>85.5</v>
      </c>
      <c r="K560" s="51">
        <v>85.5</v>
      </c>
      <c r="L560" s="53">
        <v>10000</v>
      </c>
      <c r="M560" s="65">
        <f t="shared" si="41"/>
        <v>30000</v>
      </c>
      <c r="N560" s="66">
        <f t="shared" si="42"/>
        <v>3.6363636363636367</v>
      </c>
    </row>
    <row r="561" spans="1:13" ht="15" customHeight="1">
      <c r="A561" s="9" t="s">
        <v>25</v>
      </c>
      <c r="B561" s="10"/>
      <c r="C561" s="11"/>
      <c r="D561" s="12"/>
      <c r="E561" s="13"/>
      <c r="F561" s="13"/>
      <c r="G561" s="14"/>
      <c r="H561" s="15"/>
      <c r="I561" s="15"/>
      <c r="J561" s="15"/>
      <c r="K561" s="16"/>
      <c r="L561" s="17"/>
      <c r="M561" s="40"/>
    </row>
    <row r="562" spans="1:14" ht="15" customHeight="1">
      <c r="A562" s="9" t="s">
        <v>26</v>
      </c>
      <c r="B562" s="19"/>
      <c r="C562" s="11"/>
      <c r="D562" s="12"/>
      <c r="E562" s="13"/>
      <c r="F562" s="13"/>
      <c r="H562" s="13"/>
      <c r="I562" s="13"/>
      <c r="J562" s="13"/>
      <c r="K562" s="16"/>
      <c r="L562" s="17"/>
      <c r="N562" s="67"/>
    </row>
    <row r="563" spans="1:14" ht="15" customHeight="1">
      <c r="A563" s="9" t="s">
        <v>26</v>
      </c>
      <c r="B563" s="19"/>
      <c r="C563" s="20"/>
      <c r="D563" s="21"/>
      <c r="E563" s="22"/>
      <c r="F563" s="22"/>
      <c r="G563" s="23"/>
      <c r="H563" s="22"/>
      <c r="I563" s="22"/>
      <c r="J563" s="22"/>
      <c r="K563" s="22"/>
      <c r="L563" s="17"/>
      <c r="M563" s="17"/>
      <c r="N563" s="17"/>
    </row>
    <row r="564" spans="1:14" ht="15" customHeight="1" thickBot="1">
      <c r="A564" s="24"/>
      <c r="B564" s="19"/>
      <c r="C564" s="22"/>
      <c r="D564" s="22"/>
      <c r="E564" s="22"/>
      <c r="F564" s="25"/>
      <c r="G564" s="26"/>
      <c r="H564" s="27" t="s">
        <v>27</v>
      </c>
      <c r="I564" s="27"/>
      <c r="J564" s="28"/>
      <c r="K564" s="28"/>
      <c r="L564" s="17"/>
      <c r="M564" s="63" t="s">
        <v>72</v>
      </c>
      <c r="N564" s="64" t="s">
        <v>68</v>
      </c>
    </row>
    <row r="565" spans="1:12" ht="15" customHeight="1">
      <c r="A565" s="24"/>
      <c r="B565" s="19"/>
      <c r="C565" s="186" t="s">
        <v>28</v>
      </c>
      <c r="D565" s="186"/>
      <c r="E565" s="29">
        <v>10</v>
      </c>
      <c r="F565" s="30">
        <v>100</v>
      </c>
      <c r="G565" s="31">
        <v>10</v>
      </c>
      <c r="H565" s="32">
        <f>G566/G565%</f>
        <v>90</v>
      </c>
      <c r="I565" s="32"/>
      <c r="J565" s="32"/>
      <c r="L565" s="17"/>
    </row>
    <row r="566" spans="1:14" ht="15" customHeight="1">
      <c r="A566" s="24"/>
      <c r="B566" s="19"/>
      <c r="C566" s="193" t="s">
        <v>29</v>
      </c>
      <c r="D566" s="193"/>
      <c r="E566" s="33">
        <v>9</v>
      </c>
      <c r="F566" s="34">
        <f>(E566/E565)*100</f>
        <v>90</v>
      </c>
      <c r="G566" s="31">
        <v>9</v>
      </c>
      <c r="H566" s="28"/>
      <c r="I566" s="28"/>
      <c r="J566" s="22"/>
      <c r="M566" s="22"/>
      <c r="N566" s="22"/>
    </row>
    <row r="567" spans="1:14" ht="15" customHeight="1">
      <c r="A567" s="35"/>
      <c r="B567" s="19"/>
      <c r="C567" s="193" t="s">
        <v>31</v>
      </c>
      <c r="D567" s="193"/>
      <c r="E567" s="33">
        <v>0</v>
      </c>
      <c r="F567" s="34">
        <f>(E567/E565)*100</f>
        <v>0</v>
      </c>
      <c r="G567" s="36"/>
      <c r="H567" s="31"/>
      <c r="I567" s="31"/>
      <c r="J567" s="22"/>
      <c r="K567" s="28"/>
      <c r="L567" s="17"/>
      <c r="M567" s="20"/>
      <c r="N567" s="20"/>
    </row>
    <row r="568" spans="1:14" ht="15" customHeight="1">
      <c r="A568" s="35"/>
      <c r="B568" s="19"/>
      <c r="C568" s="193" t="s">
        <v>32</v>
      </c>
      <c r="D568" s="193"/>
      <c r="E568" s="33">
        <v>0</v>
      </c>
      <c r="F568" s="34">
        <f>(E568/E565)*100</f>
        <v>0</v>
      </c>
      <c r="G568" s="36"/>
      <c r="H568" s="31"/>
      <c r="I568" s="31"/>
      <c r="J568" s="22"/>
      <c r="L568" s="17"/>
      <c r="M568" s="17"/>
      <c r="N568" s="17"/>
    </row>
    <row r="569" spans="1:14" ht="15" customHeight="1">
      <c r="A569" s="35"/>
      <c r="B569" s="19"/>
      <c r="C569" s="193" t="s">
        <v>33</v>
      </c>
      <c r="D569" s="193"/>
      <c r="E569" s="33">
        <v>1</v>
      </c>
      <c r="F569" s="34">
        <f>(E569/E565)*100</f>
        <v>10</v>
      </c>
      <c r="G569" s="36"/>
      <c r="H569" s="22" t="s">
        <v>34</v>
      </c>
      <c r="I569" s="22"/>
      <c r="J569" s="37"/>
      <c r="K569" s="28"/>
      <c r="L569" s="17"/>
      <c r="M569" s="17"/>
      <c r="N569" s="17"/>
    </row>
    <row r="570" spans="1:14" ht="15" customHeight="1">
      <c r="A570" s="35"/>
      <c r="B570" s="19"/>
      <c r="C570" s="193" t="s">
        <v>35</v>
      </c>
      <c r="D570" s="193"/>
      <c r="E570" s="33">
        <v>0</v>
      </c>
      <c r="F570" s="34">
        <v>10</v>
      </c>
      <c r="G570" s="36"/>
      <c r="H570" s="22"/>
      <c r="I570" s="22"/>
      <c r="J570" s="37"/>
      <c r="K570" s="28"/>
      <c r="L570" s="17"/>
      <c r="M570" s="17"/>
      <c r="N570" s="17"/>
    </row>
    <row r="571" spans="1:14" ht="15" customHeight="1" thickBot="1">
      <c r="A571" s="35"/>
      <c r="B571" s="19"/>
      <c r="C571" s="194" t="s">
        <v>36</v>
      </c>
      <c r="D571" s="194"/>
      <c r="E571" s="38"/>
      <c r="F571" s="39">
        <f>(E571/E565)*100</f>
        <v>0</v>
      </c>
      <c r="G571" s="36"/>
      <c r="H571" s="22"/>
      <c r="I571" s="22"/>
      <c r="M571" s="17"/>
      <c r="N571" s="17"/>
    </row>
    <row r="572" spans="1:14" ht="15" customHeight="1">
      <c r="A572" s="41" t="s">
        <v>37</v>
      </c>
      <c r="B572" s="10"/>
      <c r="C572" s="11"/>
      <c r="D572" s="11"/>
      <c r="E572" s="13"/>
      <c r="F572" s="13"/>
      <c r="G572" s="42"/>
      <c r="H572" s="43"/>
      <c r="I572" s="43"/>
      <c r="J572" s="43"/>
      <c r="K572" s="13"/>
      <c r="L572" s="17"/>
      <c r="M572" s="17"/>
      <c r="N572" s="40"/>
    </row>
    <row r="573" spans="1:14" ht="15" customHeight="1">
      <c r="A573" s="12" t="s">
        <v>38</v>
      </c>
      <c r="B573" s="10"/>
      <c r="C573" s="44"/>
      <c r="D573" s="45"/>
      <c r="E573" s="46"/>
      <c r="F573" s="43"/>
      <c r="G573" s="42"/>
      <c r="H573" s="43"/>
      <c r="I573" s="43"/>
      <c r="J573" s="43"/>
      <c r="K573" s="13"/>
      <c r="L573" s="17"/>
      <c r="M573" s="24"/>
      <c r="N573" s="24"/>
    </row>
    <row r="574" spans="1:14" ht="15" customHeight="1">
      <c r="A574" s="12" t="s">
        <v>39</v>
      </c>
      <c r="B574" s="10"/>
      <c r="C574" s="11"/>
      <c r="D574" s="45"/>
      <c r="E574" s="46"/>
      <c r="F574" s="43"/>
      <c r="G574" s="42"/>
      <c r="H574" s="47"/>
      <c r="I574" s="47"/>
      <c r="J574" s="47"/>
      <c r="K574" s="13"/>
      <c r="L574" s="17"/>
      <c r="N574" s="17"/>
    </row>
    <row r="575" spans="1:14" ht="15" customHeight="1">
      <c r="A575" s="12" t="s">
        <v>40</v>
      </c>
      <c r="B575" s="44"/>
      <c r="C575" s="11"/>
      <c r="D575" s="45"/>
      <c r="E575" s="46"/>
      <c r="F575" s="43"/>
      <c r="G575" s="48"/>
      <c r="H575" s="47"/>
      <c r="I575" s="47"/>
      <c r="J575" s="47"/>
      <c r="K575" s="13"/>
      <c r="L575" s="17"/>
      <c r="M575" s="17"/>
      <c r="N575" s="17"/>
    </row>
    <row r="576" spans="1:14" ht="15" customHeight="1">
      <c r="A576" s="12" t="s">
        <v>41</v>
      </c>
      <c r="B576" s="35"/>
      <c r="C576" s="11"/>
      <c r="D576" s="49"/>
      <c r="E576" s="43"/>
      <c r="F576" s="43"/>
      <c r="G576" s="48"/>
      <c r="H576" s="47"/>
      <c r="I576" s="47"/>
      <c r="J576" s="47"/>
      <c r="K576" s="43"/>
      <c r="L576" s="17"/>
      <c r="M576" s="17"/>
      <c r="N576" s="17"/>
    </row>
    <row r="577" ht="15" customHeight="1" thickBot="1"/>
    <row r="578" spans="1:14" ht="15" customHeight="1" thickBot="1">
      <c r="A578" s="195" t="s">
        <v>0</v>
      </c>
      <c r="B578" s="195"/>
      <c r="C578" s="195"/>
      <c r="D578" s="195"/>
      <c r="E578" s="195"/>
      <c r="F578" s="195"/>
      <c r="G578" s="195"/>
      <c r="H578" s="195"/>
      <c r="I578" s="195"/>
      <c r="J578" s="195"/>
      <c r="K578" s="195"/>
      <c r="L578" s="195"/>
      <c r="M578" s="195"/>
      <c r="N578" s="195"/>
    </row>
    <row r="579" spans="1:14" ht="15" customHeight="1" thickBot="1">
      <c r="A579" s="195"/>
      <c r="B579" s="195"/>
      <c r="C579" s="195"/>
      <c r="D579" s="195"/>
      <c r="E579" s="195"/>
      <c r="F579" s="195"/>
      <c r="G579" s="195"/>
      <c r="H579" s="195"/>
      <c r="I579" s="195"/>
      <c r="J579" s="195"/>
      <c r="K579" s="195"/>
      <c r="L579" s="195"/>
      <c r="M579" s="195"/>
      <c r="N579" s="195"/>
    </row>
    <row r="580" spans="1:14" ht="15" customHeight="1">
      <c r="A580" s="195"/>
      <c r="B580" s="195"/>
      <c r="C580" s="195"/>
      <c r="D580" s="195"/>
      <c r="E580" s="195"/>
      <c r="F580" s="195"/>
      <c r="G580" s="195"/>
      <c r="H580" s="195"/>
      <c r="I580" s="195"/>
      <c r="J580" s="195"/>
      <c r="K580" s="195"/>
      <c r="L580" s="195"/>
      <c r="M580" s="195"/>
      <c r="N580" s="195"/>
    </row>
    <row r="581" spans="1:14" ht="15" customHeight="1">
      <c r="A581" s="196" t="s">
        <v>1</v>
      </c>
      <c r="B581" s="196"/>
      <c r="C581" s="196"/>
      <c r="D581" s="196"/>
      <c r="E581" s="196"/>
      <c r="F581" s="196"/>
      <c r="G581" s="196"/>
      <c r="H581" s="196"/>
      <c r="I581" s="196"/>
      <c r="J581" s="196"/>
      <c r="K581" s="196"/>
      <c r="L581" s="196"/>
      <c r="M581" s="196"/>
      <c r="N581" s="196"/>
    </row>
    <row r="582" spans="1:14" ht="15" customHeight="1">
      <c r="A582" s="196" t="s">
        <v>2</v>
      </c>
      <c r="B582" s="196"/>
      <c r="C582" s="196"/>
      <c r="D582" s="196"/>
      <c r="E582" s="196"/>
      <c r="F582" s="196"/>
      <c r="G582" s="196"/>
      <c r="H582" s="196"/>
      <c r="I582" s="196"/>
      <c r="J582" s="196"/>
      <c r="K582" s="196"/>
      <c r="L582" s="196"/>
      <c r="M582" s="196"/>
      <c r="N582" s="196"/>
    </row>
    <row r="583" spans="1:14" ht="15" customHeight="1" thickBot="1">
      <c r="A583" s="188" t="s">
        <v>3</v>
      </c>
      <c r="B583" s="188"/>
      <c r="C583" s="188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</row>
    <row r="584" spans="1:14" ht="15" customHeight="1">
      <c r="A584" s="189" t="s">
        <v>102</v>
      </c>
      <c r="B584" s="189"/>
      <c r="C584" s="189"/>
      <c r="D584" s="189"/>
      <c r="E584" s="189"/>
      <c r="F584" s="189"/>
      <c r="G584" s="189"/>
      <c r="H584" s="189"/>
      <c r="I584" s="189"/>
      <c r="J584" s="189"/>
      <c r="K584" s="189"/>
      <c r="L584" s="189"/>
      <c r="M584" s="189"/>
      <c r="N584" s="189"/>
    </row>
    <row r="585" spans="1:14" ht="15" customHeight="1">
      <c r="A585" s="189" t="s">
        <v>5</v>
      </c>
      <c r="B585" s="189"/>
      <c r="C585" s="189"/>
      <c r="D585" s="189"/>
      <c r="E585" s="189"/>
      <c r="F585" s="189"/>
      <c r="G585" s="189"/>
      <c r="H585" s="189"/>
      <c r="I585" s="189"/>
      <c r="J585" s="189"/>
      <c r="K585" s="189"/>
      <c r="L585" s="189"/>
      <c r="M585" s="189"/>
      <c r="N585" s="189"/>
    </row>
    <row r="586" spans="1:14" ht="15" customHeight="1">
      <c r="A586" s="190" t="s">
        <v>6</v>
      </c>
      <c r="B586" s="185" t="s">
        <v>7</v>
      </c>
      <c r="C586" s="185" t="s">
        <v>8</v>
      </c>
      <c r="D586" s="190" t="s">
        <v>9</v>
      </c>
      <c r="E586" s="185" t="s">
        <v>10</v>
      </c>
      <c r="F586" s="185" t="s">
        <v>11</v>
      </c>
      <c r="G586" s="185" t="s">
        <v>12</v>
      </c>
      <c r="H586" s="185" t="s">
        <v>13</v>
      </c>
      <c r="I586" s="185" t="s">
        <v>14</v>
      </c>
      <c r="J586" s="185" t="s">
        <v>15</v>
      </c>
      <c r="K586" s="187" t="s">
        <v>16</v>
      </c>
      <c r="L586" s="185" t="s">
        <v>17</v>
      </c>
      <c r="M586" s="185" t="s">
        <v>18</v>
      </c>
      <c r="N586" s="185" t="s">
        <v>19</v>
      </c>
    </row>
    <row r="587" spans="1:14" ht="15" customHeight="1">
      <c r="A587" s="197"/>
      <c r="B587" s="191"/>
      <c r="C587" s="191"/>
      <c r="D587" s="197"/>
      <c r="E587" s="191"/>
      <c r="F587" s="191"/>
      <c r="G587" s="191"/>
      <c r="H587" s="191"/>
      <c r="I587" s="191"/>
      <c r="J587" s="191"/>
      <c r="K587" s="216"/>
      <c r="L587" s="191"/>
      <c r="M587" s="191"/>
      <c r="N587" s="191"/>
    </row>
    <row r="588" spans="1:14" ht="15" customHeight="1">
      <c r="A588" s="51">
        <v>1</v>
      </c>
      <c r="B588" s="52">
        <v>42794</v>
      </c>
      <c r="C588" s="51" t="s">
        <v>23</v>
      </c>
      <c r="D588" s="51" t="s">
        <v>53</v>
      </c>
      <c r="E588" s="51" t="s">
        <v>93</v>
      </c>
      <c r="F588" s="51">
        <v>313</v>
      </c>
      <c r="G588" s="51">
        <v>319</v>
      </c>
      <c r="H588" s="51">
        <v>309</v>
      </c>
      <c r="I588" s="51">
        <v>305</v>
      </c>
      <c r="J588" s="51">
        <v>301</v>
      </c>
      <c r="K588" s="51">
        <v>305</v>
      </c>
      <c r="L588" s="53">
        <v>2750</v>
      </c>
      <c r="M588" s="65">
        <f>IF(D588="BUY",(K588-F588)*(L588),(F588-K588)*(L588))</f>
        <v>22000</v>
      </c>
      <c r="N588" s="66">
        <f>M588/(L588)/F588%</f>
        <v>2.5559105431309903</v>
      </c>
    </row>
    <row r="589" spans="1:14" ht="15" customHeight="1">
      <c r="A589" s="51">
        <v>2</v>
      </c>
      <c r="B589" s="52">
        <v>42793</v>
      </c>
      <c r="C589" s="51" t="s">
        <v>23</v>
      </c>
      <c r="D589" s="51" t="s">
        <v>21</v>
      </c>
      <c r="E589" s="51" t="s">
        <v>105</v>
      </c>
      <c r="F589" s="51">
        <v>322</v>
      </c>
      <c r="G589" s="51">
        <v>315</v>
      </c>
      <c r="H589" s="51">
        <v>326</v>
      </c>
      <c r="I589" s="51">
        <v>330</v>
      </c>
      <c r="J589" s="51">
        <v>334</v>
      </c>
      <c r="K589" s="51">
        <v>315</v>
      </c>
      <c r="L589" s="53">
        <v>3000</v>
      </c>
      <c r="M589" s="65">
        <f>IF(D589="BUY",(K589-F589)*(L589),(F589-K589)*(L589))</f>
        <v>-21000</v>
      </c>
      <c r="N589" s="66">
        <f>M589/(L589)/F589%</f>
        <v>-2.1739130434782608</v>
      </c>
    </row>
    <row r="590" spans="1:14" ht="15" customHeight="1">
      <c r="A590" s="51">
        <v>3</v>
      </c>
      <c r="B590" s="52">
        <v>42792</v>
      </c>
      <c r="C590" s="51" t="s">
        <v>23</v>
      </c>
      <c r="D590" s="51" t="s">
        <v>21</v>
      </c>
      <c r="E590" s="51" t="s">
        <v>104</v>
      </c>
      <c r="F590" s="51">
        <v>329</v>
      </c>
      <c r="G590" s="51">
        <v>319</v>
      </c>
      <c r="H590" s="51">
        <v>335</v>
      </c>
      <c r="I590" s="51">
        <v>341</v>
      </c>
      <c r="J590" s="51">
        <v>347</v>
      </c>
      <c r="K590" s="51">
        <v>335</v>
      </c>
      <c r="L590" s="53">
        <v>1600</v>
      </c>
      <c r="M590" s="65">
        <f>IF(D590="BUY",(K590-F590)*(L590),(F590-K590)*(L590))</f>
        <v>9600</v>
      </c>
      <c r="N590" s="66">
        <f>M590/(L590)/F590%</f>
        <v>1.8237082066869301</v>
      </c>
    </row>
    <row r="591" spans="1:14" ht="15" customHeight="1">
      <c r="A591" s="51">
        <v>4</v>
      </c>
      <c r="B591" s="52">
        <v>42789</v>
      </c>
      <c r="C591" s="51" t="s">
        <v>23</v>
      </c>
      <c r="D591" s="51" t="s">
        <v>21</v>
      </c>
      <c r="E591" s="51" t="s">
        <v>52</v>
      </c>
      <c r="F591" s="51">
        <v>324</v>
      </c>
      <c r="G591" s="51">
        <v>316</v>
      </c>
      <c r="H591" s="51">
        <v>330</v>
      </c>
      <c r="I591" s="51">
        <v>336</v>
      </c>
      <c r="J591" s="51">
        <v>342</v>
      </c>
      <c r="K591" s="51">
        <v>329</v>
      </c>
      <c r="L591" s="53">
        <v>1750</v>
      </c>
      <c r="M591" s="65">
        <f>IF(D591="BUY",(K591-F591)*(L591),(F591-K591)*(L591))</f>
        <v>8750</v>
      </c>
      <c r="N591" s="66">
        <f>M591/(L591)/F591%</f>
        <v>1.5432098765432098</v>
      </c>
    </row>
    <row r="592" spans="1:14" ht="15" customHeight="1">
      <c r="A592" s="51">
        <v>5</v>
      </c>
      <c r="B592" s="52">
        <v>42789</v>
      </c>
      <c r="C592" s="51" t="s">
        <v>23</v>
      </c>
      <c r="D592" s="51" t="s">
        <v>21</v>
      </c>
      <c r="E592" s="51" t="s">
        <v>80</v>
      </c>
      <c r="F592" s="51">
        <v>665</v>
      </c>
      <c r="G592" s="51">
        <v>649</v>
      </c>
      <c r="H592" s="51">
        <v>675</v>
      </c>
      <c r="I592" s="51">
        <v>685</v>
      </c>
      <c r="J592" s="51">
        <v>695</v>
      </c>
      <c r="K592" s="51">
        <v>675</v>
      </c>
      <c r="L592" s="53">
        <v>1061</v>
      </c>
      <c r="M592" s="65">
        <f aca="true" t="shared" si="43" ref="M592:M597">IF(D592="BUY",(K592-F592)*(L592),(F592-K592)*(L592))</f>
        <v>10610</v>
      </c>
      <c r="N592" s="66">
        <f aca="true" t="shared" si="44" ref="N592:N597">M592/(L592)/F592%</f>
        <v>1.5037593984962405</v>
      </c>
    </row>
    <row r="593" spans="1:14" ht="15" customHeight="1">
      <c r="A593" s="51">
        <v>6</v>
      </c>
      <c r="B593" s="52">
        <v>42782</v>
      </c>
      <c r="C593" s="51" t="s">
        <v>23</v>
      </c>
      <c r="D593" s="51" t="s">
        <v>53</v>
      </c>
      <c r="E593" s="51" t="s">
        <v>92</v>
      </c>
      <c r="F593" s="51">
        <v>272</v>
      </c>
      <c r="G593" s="51">
        <v>279</v>
      </c>
      <c r="H593" s="51">
        <v>269</v>
      </c>
      <c r="I593" s="51">
        <v>266</v>
      </c>
      <c r="J593" s="51">
        <v>263</v>
      </c>
      <c r="K593" s="51">
        <v>266</v>
      </c>
      <c r="L593" s="53">
        <v>3000</v>
      </c>
      <c r="M593" s="65">
        <f t="shared" si="43"/>
        <v>18000</v>
      </c>
      <c r="N593" s="66">
        <f t="shared" si="44"/>
        <v>2.205882352941176</v>
      </c>
    </row>
    <row r="594" spans="1:14" ht="15" customHeight="1">
      <c r="A594" s="51">
        <v>7</v>
      </c>
      <c r="B594" s="52">
        <v>42775</v>
      </c>
      <c r="C594" s="51" t="s">
        <v>23</v>
      </c>
      <c r="D594" s="51" t="s">
        <v>21</v>
      </c>
      <c r="E594" s="51" t="s">
        <v>75</v>
      </c>
      <c r="F594" s="51">
        <v>163.5</v>
      </c>
      <c r="G594" s="51">
        <v>159</v>
      </c>
      <c r="H594" s="51">
        <v>166</v>
      </c>
      <c r="I594" s="51">
        <v>168.5</v>
      </c>
      <c r="J594" s="51">
        <v>169</v>
      </c>
      <c r="K594" s="51">
        <v>166</v>
      </c>
      <c r="L594" s="53">
        <v>3500</v>
      </c>
      <c r="M594" s="65">
        <f t="shared" si="43"/>
        <v>8750</v>
      </c>
      <c r="N594" s="66">
        <f t="shared" si="44"/>
        <v>1.529051987767584</v>
      </c>
    </row>
    <row r="595" spans="1:14" ht="15" customHeight="1">
      <c r="A595" s="51">
        <v>8</v>
      </c>
      <c r="B595" s="52">
        <v>42773</v>
      </c>
      <c r="C595" s="51" t="s">
        <v>23</v>
      </c>
      <c r="D595" s="51" t="s">
        <v>21</v>
      </c>
      <c r="E595" s="51" t="s">
        <v>103</v>
      </c>
      <c r="F595" s="51">
        <v>118.5</v>
      </c>
      <c r="G595" s="51">
        <v>109.5</v>
      </c>
      <c r="H595" s="51">
        <v>124</v>
      </c>
      <c r="I595" s="51">
        <v>129</v>
      </c>
      <c r="J595" s="51">
        <v>134</v>
      </c>
      <c r="K595" s="51">
        <v>122</v>
      </c>
      <c r="L595" s="53">
        <v>750</v>
      </c>
      <c r="M595" s="65">
        <f t="shared" si="43"/>
        <v>2625</v>
      </c>
      <c r="N595" s="66">
        <f t="shared" si="44"/>
        <v>2.9535864978902953</v>
      </c>
    </row>
    <row r="596" spans="1:14" ht="15" customHeight="1">
      <c r="A596" s="51">
        <v>9</v>
      </c>
      <c r="B596" s="52">
        <v>42773</v>
      </c>
      <c r="C596" s="51" t="s">
        <v>23</v>
      </c>
      <c r="D596" s="51" t="s">
        <v>53</v>
      </c>
      <c r="E596" s="51" t="s">
        <v>101</v>
      </c>
      <c r="F596" s="51">
        <v>442</v>
      </c>
      <c r="G596" s="51">
        <v>457</v>
      </c>
      <c r="H596" s="51">
        <v>432</v>
      </c>
      <c r="I596" s="51">
        <v>422</v>
      </c>
      <c r="J596" s="51">
        <v>412</v>
      </c>
      <c r="K596" s="51">
        <v>457</v>
      </c>
      <c r="L596" s="53">
        <v>750</v>
      </c>
      <c r="M596" s="65">
        <f t="shared" si="43"/>
        <v>-11250</v>
      </c>
      <c r="N596" s="66">
        <f t="shared" si="44"/>
        <v>-3.3936651583710407</v>
      </c>
    </row>
    <row r="597" spans="1:14" ht="15" customHeight="1">
      <c r="A597" s="51">
        <v>10</v>
      </c>
      <c r="B597" s="52">
        <v>42768</v>
      </c>
      <c r="C597" s="51" t="s">
        <v>23</v>
      </c>
      <c r="D597" s="51" t="s">
        <v>53</v>
      </c>
      <c r="E597" s="51" t="s">
        <v>93</v>
      </c>
      <c r="F597" s="51">
        <v>337</v>
      </c>
      <c r="G597" s="51">
        <v>343</v>
      </c>
      <c r="H597" s="51">
        <v>333</v>
      </c>
      <c r="I597" s="51">
        <v>329</v>
      </c>
      <c r="J597" s="51">
        <v>325</v>
      </c>
      <c r="K597" s="51">
        <v>329</v>
      </c>
      <c r="L597" s="53">
        <v>2750</v>
      </c>
      <c r="M597" s="65">
        <f t="shared" si="43"/>
        <v>22000</v>
      </c>
      <c r="N597" s="66">
        <f t="shared" si="44"/>
        <v>2.373887240356083</v>
      </c>
    </row>
    <row r="599" spans="1:13" ht="15" customHeight="1">
      <c r="A599" s="9" t="s">
        <v>25</v>
      </c>
      <c r="B599" s="10"/>
      <c r="C599" s="11"/>
      <c r="D599" s="12"/>
      <c r="E599" s="13"/>
      <c r="F599" s="13"/>
      <c r="G599" s="14"/>
      <c r="H599" s="15"/>
      <c r="I599" s="15"/>
      <c r="J599" s="15"/>
      <c r="K599" s="16"/>
      <c r="L599" s="17"/>
      <c r="M599" s="40"/>
    </row>
    <row r="600" spans="1:14" ht="15" customHeight="1">
      <c r="A600" s="9" t="s">
        <v>26</v>
      </c>
      <c r="B600" s="19"/>
      <c r="C600" s="11"/>
      <c r="D600" s="12"/>
      <c r="E600" s="13"/>
      <c r="F600" s="13"/>
      <c r="G600" s="14"/>
      <c r="H600" s="13"/>
      <c r="I600" s="13"/>
      <c r="J600" s="13"/>
      <c r="K600" s="16"/>
      <c r="L600" s="17"/>
      <c r="N600" s="67"/>
    </row>
    <row r="601" spans="1:14" ht="15" customHeight="1">
      <c r="A601" s="9" t="s">
        <v>26</v>
      </c>
      <c r="B601" s="19"/>
      <c r="C601" s="20"/>
      <c r="D601" s="21"/>
      <c r="E601" s="22"/>
      <c r="F601" s="22"/>
      <c r="G601" s="23"/>
      <c r="H601" s="22"/>
      <c r="I601" s="22"/>
      <c r="J601" s="22"/>
      <c r="K601" s="22"/>
      <c r="L601" s="17"/>
      <c r="M601" s="17"/>
      <c r="N601" s="17"/>
    </row>
    <row r="602" spans="1:14" ht="15" customHeight="1" thickBot="1">
      <c r="A602" s="24"/>
      <c r="B602" s="19"/>
      <c r="C602" s="22"/>
      <c r="D602" s="22"/>
      <c r="E602" s="22"/>
      <c r="F602" s="25"/>
      <c r="G602" s="26"/>
      <c r="H602" s="27" t="s">
        <v>27</v>
      </c>
      <c r="I602" s="27"/>
      <c r="J602" s="28"/>
      <c r="K602" s="28"/>
      <c r="L602" s="17"/>
      <c r="M602" s="63" t="s">
        <v>72</v>
      </c>
      <c r="N602" s="64" t="s">
        <v>68</v>
      </c>
    </row>
    <row r="603" spans="1:12" ht="15" customHeight="1">
      <c r="A603" s="24"/>
      <c r="B603" s="19"/>
      <c r="C603" s="186" t="s">
        <v>28</v>
      </c>
      <c r="D603" s="186"/>
      <c r="E603" s="29">
        <v>10</v>
      </c>
      <c r="F603" s="30">
        <v>100</v>
      </c>
      <c r="G603" s="31">
        <v>10</v>
      </c>
      <c r="H603" s="32">
        <f>G604/G603%</f>
        <v>80</v>
      </c>
      <c r="I603" s="32"/>
      <c r="J603" s="32"/>
      <c r="L603" s="17"/>
    </row>
    <row r="604" spans="1:14" ht="15" customHeight="1">
      <c r="A604" s="24"/>
      <c r="B604" s="19"/>
      <c r="C604" s="193" t="s">
        <v>29</v>
      </c>
      <c r="D604" s="193"/>
      <c r="E604" s="33">
        <v>8</v>
      </c>
      <c r="F604" s="34">
        <f>(E604/E603)*100</f>
        <v>80</v>
      </c>
      <c r="G604" s="31">
        <v>8</v>
      </c>
      <c r="H604" s="28"/>
      <c r="I604" s="28"/>
      <c r="J604" s="22"/>
      <c r="M604" s="22"/>
      <c r="N604" s="22"/>
    </row>
    <row r="605" spans="1:14" ht="15" customHeight="1">
      <c r="A605" s="35"/>
      <c r="B605" s="19"/>
      <c r="C605" s="193" t="s">
        <v>31</v>
      </c>
      <c r="D605" s="193"/>
      <c r="E605" s="33">
        <v>0</v>
      </c>
      <c r="F605" s="34">
        <f>(E605/E603)*100</f>
        <v>0</v>
      </c>
      <c r="G605" s="36"/>
      <c r="H605" s="31"/>
      <c r="I605" s="31"/>
      <c r="J605" s="22"/>
      <c r="K605" s="28"/>
      <c r="L605" s="17"/>
      <c r="M605" s="20"/>
      <c r="N605" s="20"/>
    </row>
    <row r="606" spans="1:14" ht="15" customHeight="1">
      <c r="A606" s="35"/>
      <c r="B606" s="19"/>
      <c r="C606" s="193" t="s">
        <v>32</v>
      </c>
      <c r="D606" s="193"/>
      <c r="E606" s="33">
        <v>0</v>
      </c>
      <c r="F606" s="34">
        <f>(E606/E603)*100</f>
        <v>0</v>
      </c>
      <c r="G606" s="36"/>
      <c r="H606" s="31"/>
      <c r="I606" s="31"/>
      <c r="J606" s="22"/>
      <c r="K606" s="28"/>
      <c r="L606" s="17"/>
      <c r="M606" s="17"/>
      <c r="N606" s="17"/>
    </row>
    <row r="607" spans="1:14" ht="15" customHeight="1">
      <c r="A607" s="35"/>
      <c r="B607" s="19"/>
      <c r="C607" s="193" t="s">
        <v>33</v>
      </c>
      <c r="D607" s="193"/>
      <c r="E607" s="33">
        <v>2</v>
      </c>
      <c r="F607" s="34">
        <f>(E607/E603)*100</f>
        <v>20</v>
      </c>
      <c r="G607" s="36"/>
      <c r="H607" s="22" t="s">
        <v>34</v>
      </c>
      <c r="I607" s="22"/>
      <c r="J607" s="37"/>
      <c r="K607" s="28"/>
      <c r="L607" s="17"/>
      <c r="M607" s="17"/>
      <c r="N607" s="17"/>
    </row>
    <row r="608" spans="1:14" ht="15" customHeight="1">
      <c r="A608" s="35"/>
      <c r="B608" s="19"/>
      <c r="C608" s="193" t="s">
        <v>35</v>
      </c>
      <c r="D608" s="193"/>
      <c r="E608" s="33">
        <v>0</v>
      </c>
      <c r="F608" s="34">
        <v>10</v>
      </c>
      <c r="G608" s="36"/>
      <c r="H608" s="22"/>
      <c r="I608" s="22"/>
      <c r="J608" s="37"/>
      <c r="K608" s="28"/>
      <c r="L608" s="17"/>
      <c r="M608" s="17"/>
      <c r="N608" s="17"/>
    </row>
    <row r="609" spans="1:14" ht="15" customHeight="1" thickBot="1">
      <c r="A609" s="35"/>
      <c r="B609" s="19"/>
      <c r="C609" s="194" t="s">
        <v>36</v>
      </c>
      <c r="D609" s="194"/>
      <c r="E609" s="38"/>
      <c r="F609" s="39">
        <f>(E609/E603)*100</f>
        <v>0</v>
      </c>
      <c r="G609" s="36"/>
      <c r="H609" s="22"/>
      <c r="I609" s="22"/>
      <c r="M609" s="17"/>
      <c r="N609" s="17"/>
    </row>
    <row r="610" spans="1:14" ht="15" customHeight="1">
      <c r="A610" s="41" t="s">
        <v>37</v>
      </c>
      <c r="B610" s="10"/>
      <c r="C610" s="11"/>
      <c r="D610" s="11"/>
      <c r="E610" s="13"/>
      <c r="F610" s="13"/>
      <c r="G610" s="42"/>
      <c r="H610" s="43"/>
      <c r="I610" s="43"/>
      <c r="J610" s="43"/>
      <c r="K610" s="13"/>
      <c r="L610" s="17"/>
      <c r="M610" s="40"/>
      <c r="N610" s="40"/>
    </row>
    <row r="611" spans="1:14" ht="15" customHeight="1">
      <c r="A611" s="12" t="s">
        <v>38</v>
      </c>
      <c r="B611" s="10"/>
      <c r="C611" s="44"/>
      <c r="D611" s="45"/>
      <c r="E611" s="46"/>
      <c r="F611" s="43"/>
      <c r="G611" s="42"/>
      <c r="H611" s="43"/>
      <c r="I611" s="43"/>
      <c r="J611" s="43"/>
      <c r="K611" s="13"/>
      <c r="L611" s="17"/>
      <c r="M611" s="24"/>
      <c r="N611" s="24"/>
    </row>
    <row r="612" spans="1:14" ht="15" customHeight="1">
      <c r="A612" s="12" t="s">
        <v>39</v>
      </c>
      <c r="B612" s="10"/>
      <c r="C612" s="11"/>
      <c r="D612" s="45"/>
      <c r="E612" s="46"/>
      <c r="F612" s="43"/>
      <c r="G612" s="42"/>
      <c r="H612" s="47"/>
      <c r="I612" s="47"/>
      <c r="J612" s="47"/>
      <c r="K612" s="13"/>
      <c r="L612" s="17"/>
      <c r="M612" s="17"/>
      <c r="N612" s="17"/>
    </row>
    <row r="613" spans="1:14" ht="15" customHeight="1">
      <c r="A613" s="12" t="s">
        <v>40</v>
      </c>
      <c r="B613" s="44"/>
      <c r="C613" s="11"/>
      <c r="D613" s="45"/>
      <c r="E613" s="46"/>
      <c r="F613" s="43"/>
      <c r="G613" s="48"/>
      <c r="H613" s="47"/>
      <c r="I613" s="47"/>
      <c r="J613" s="47"/>
      <c r="K613" s="13"/>
      <c r="L613" s="17"/>
      <c r="M613" s="17"/>
      <c r="N613" s="17"/>
    </row>
    <row r="614" spans="1:14" ht="15" customHeight="1">
      <c r="A614" s="12" t="s">
        <v>41</v>
      </c>
      <c r="B614" s="35"/>
      <c r="C614" s="11"/>
      <c r="D614" s="49"/>
      <c r="E614" s="43"/>
      <c r="F614" s="43"/>
      <c r="G614" s="48"/>
      <c r="H614" s="47"/>
      <c r="I614" s="47"/>
      <c r="J614" s="47"/>
      <c r="K614" s="43"/>
      <c r="L614" s="17"/>
      <c r="M614" s="17"/>
      <c r="N614" s="17"/>
    </row>
    <row r="615" ht="15" customHeight="1" thickBot="1"/>
    <row r="616" spans="1:14" ht="15" customHeight="1" thickBot="1">
      <c r="A616" s="195" t="s">
        <v>0</v>
      </c>
      <c r="B616" s="195"/>
      <c r="C616" s="195"/>
      <c r="D616" s="195"/>
      <c r="E616" s="195"/>
      <c r="F616" s="195"/>
      <c r="G616" s="195"/>
      <c r="H616" s="195"/>
      <c r="I616" s="195"/>
      <c r="J616" s="195"/>
      <c r="K616" s="195"/>
      <c r="L616" s="195"/>
      <c r="M616" s="195"/>
      <c r="N616" s="195"/>
    </row>
    <row r="617" spans="1:14" ht="15" customHeight="1" thickBot="1">
      <c r="A617" s="195"/>
      <c r="B617" s="195"/>
      <c r="C617" s="195"/>
      <c r="D617" s="195"/>
      <c r="E617" s="195"/>
      <c r="F617" s="195"/>
      <c r="G617" s="195"/>
      <c r="H617" s="195"/>
      <c r="I617" s="195"/>
      <c r="J617" s="195"/>
      <c r="K617" s="195"/>
      <c r="L617" s="195"/>
      <c r="M617" s="195"/>
      <c r="N617" s="195"/>
    </row>
    <row r="618" spans="1:14" ht="15" customHeight="1">
      <c r="A618" s="195"/>
      <c r="B618" s="195"/>
      <c r="C618" s="195"/>
      <c r="D618" s="195"/>
      <c r="E618" s="195"/>
      <c r="F618" s="195"/>
      <c r="G618" s="195"/>
      <c r="H618" s="195"/>
      <c r="I618" s="195"/>
      <c r="J618" s="195"/>
      <c r="K618" s="195"/>
      <c r="L618" s="195"/>
      <c r="M618" s="195"/>
      <c r="N618" s="195"/>
    </row>
    <row r="619" spans="1:14" ht="15" customHeight="1">
      <c r="A619" s="196" t="s">
        <v>1</v>
      </c>
      <c r="B619" s="196"/>
      <c r="C619" s="196"/>
      <c r="D619" s="196"/>
      <c r="E619" s="196"/>
      <c r="F619" s="196"/>
      <c r="G619" s="196"/>
      <c r="H619" s="196"/>
      <c r="I619" s="196"/>
      <c r="J619" s="196"/>
      <c r="K619" s="196"/>
      <c r="L619" s="196"/>
      <c r="M619" s="196"/>
      <c r="N619" s="196"/>
    </row>
    <row r="620" spans="1:14" ht="15" customHeight="1">
      <c r="A620" s="196" t="s">
        <v>2</v>
      </c>
      <c r="B620" s="196"/>
      <c r="C620" s="196"/>
      <c r="D620" s="196"/>
      <c r="E620" s="196"/>
      <c r="F620" s="196"/>
      <c r="G620" s="196"/>
      <c r="H620" s="196"/>
      <c r="I620" s="196"/>
      <c r="J620" s="196"/>
      <c r="K620" s="196"/>
      <c r="L620" s="196"/>
      <c r="M620" s="196"/>
      <c r="N620" s="196"/>
    </row>
    <row r="621" spans="1:14" ht="15" customHeight="1" thickBot="1">
      <c r="A621" s="188" t="s">
        <v>3</v>
      </c>
      <c r="B621" s="188"/>
      <c r="C621" s="188"/>
      <c r="D621" s="188"/>
      <c r="E621" s="188"/>
      <c r="F621" s="188"/>
      <c r="G621" s="188"/>
      <c r="H621" s="188"/>
      <c r="I621" s="188"/>
      <c r="J621" s="188"/>
      <c r="K621" s="188"/>
      <c r="L621" s="188"/>
      <c r="M621" s="188"/>
      <c r="N621" s="188"/>
    </row>
    <row r="622" spans="1:14" ht="15" customHeight="1">
      <c r="A622" s="189" t="s">
        <v>97</v>
      </c>
      <c r="B622" s="189"/>
      <c r="C622" s="189"/>
      <c r="D622" s="189"/>
      <c r="E622" s="189"/>
      <c r="F622" s="189"/>
      <c r="G622" s="189"/>
      <c r="H622" s="189"/>
      <c r="I622" s="189"/>
      <c r="J622" s="189"/>
      <c r="K622" s="189"/>
      <c r="L622" s="189"/>
      <c r="M622" s="189"/>
      <c r="N622" s="189"/>
    </row>
    <row r="623" spans="1:14" ht="15" customHeight="1">
      <c r="A623" s="189" t="s">
        <v>5</v>
      </c>
      <c r="B623" s="189"/>
      <c r="C623" s="189"/>
      <c r="D623" s="189"/>
      <c r="E623" s="189"/>
      <c r="F623" s="189"/>
      <c r="G623" s="189"/>
      <c r="H623" s="189"/>
      <c r="I623" s="189"/>
      <c r="J623" s="189"/>
      <c r="K623" s="189"/>
      <c r="L623" s="189"/>
      <c r="M623" s="189"/>
      <c r="N623" s="189"/>
    </row>
    <row r="624" spans="1:14" ht="15" customHeight="1">
      <c r="A624" s="190" t="s">
        <v>6</v>
      </c>
      <c r="B624" s="185" t="s">
        <v>7</v>
      </c>
      <c r="C624" s="185" t="s">
        <v>8</v>
      </c>
      <c r="D624" s="190" t="s">
        <v>9</v>
      </c>
      <c r="E624" s="185" t="s">
        <v>10</v>
      </c>
      <c r="F624" s="185" t="s">
        <v>11</v>
      </c>
      <c r="G624" s="185" t="s">
        <v>12</v>
      </c>
      <c r="H624" s="185" t="s">
        <v>13</v>
      </c>
      <c r="I624" s="185" t="s">
        <v>14</v>
      </c>
      <c r="J624" s="185" t="s">
        <v>15</v>
      </c>
      <c r="K624" s="187" t="s">
        <v>16</v>
      </c>
      <c r="L624" s="185" t="s">
        <v>17</v>
      </c>
      <c r="M624" s="185" t="s">
        <v>18</v>
      </c>
      <c r="N624" s="185" t="s">
        <v>19</v>
      </c>
    </row>
    <row r="625" spans="1:14" ht="15" customHeight="1">
      <c r="A625" s="197"/>
      <c r="B625" s="191"/>
      <c r="C625" s="191"/>
      <c r="D625" s="197"/>
      <c r="E625" s="191"/>
      <c r="F625" s="191"/>
      <c r="G625" s="191"/>
      <c r="H625" s="191"/>
      <c r="I625" s="191"/>
      <c r="J625" s="191"/>
      <c r="K625" s="216"/>
      <c r="L625" s="191"/>
      <c r="M625" s="191"/>
      <c r="N625" s="191"/>
    </row>
    <row r="626" spans="1:14" ht="15" customHeight="1">
      <c r="A626" s="51">
        <v>1</v>
      </c>
      <c r="B626" s="52">
        <v>42764</v>
      </c>
      <c r="C626" s="51" t="s">
        <v>23</v>
      </c>
      <c r="D626" s="51" t="s">
        <v>21</v>
      </c>
      <c r="E626" s="51" t="s">
        <v>99</v>
      </c>
      <c r="F626" s="51">
        <v>520</v>
      </c>
      <c r="G626" s="51">
        <v>500</v>
      </c>
      <c r="H626" s="51">
        <v>530</v>
      </c>
      <c r="I626" s="51">
        <v>540</v>
      </c>
      <c r="J626" s="51">
        <v>550</v>
      </c>
      <c r="K626" s="51">
        <v>500</v>
      </c>
      <c r="L626" s="53">
        <v>750</v>
      </c>
      <c r="M626" s="65">
        <f>IF(D626="BUY",(K626-F626)*(L626),(F626-K626)*(L626))</f>
        <v>-15000</v>
      </c>
      <c r="N626" s="66">
        <f>M626/(L626)/F626%</f>
        <v>-3.846153846153846</v>
      </c>
    </row>
    <row r="627" spans="1:14" ht="15" customHeight="1">
      <c r="A627" s="51">
        <v>2</v>
      </c>
      <c r="B627" s="52">
        <v>42764</v>
      </c>
      <c r="C627" s="51" t="s">
        <v>23</v>
      </c>
      <c r="D627" s="51" t="s">
        <v>21</v>
      </c>
      <c r="E627" s="51" t="s">
        <v>100</v>
      </c>
      <c r="F627" s="51">
        <v>1965</v>
      </c>
      <c r="G627" s="51">
        <v>1945</v>
      </c>
      <c r="H627" s="51">
        <v>1980</v>
      </c>
      <c r="I627" s="51">
        <v>1995</v>
      </c>
      <c r="J627" s="51">
        <v>2010</v>
      </c>
      <c r="K627" s="51">
        <v>1980</v>
      </c>
      <c r="L627" s="53">
        <v>500</v>
      </c>
      <c r="M627" s="65">
        <f>IF(D627="BUY",(K627-F627)*(L627),(F627-K627)*(L627))</f>
        <v>7500</v>
      </c>
      <c r="N627" s="66">
        <f>M627/(L627)/F627%</f>
        <v>0.7633587786259542</v>
      </c>
    </row>
    <row r="628" spans="1:14" ht="15" customHeight="1">
      <c r="A628" s="51">
        <v>3</v>
      </c>
      <c r="B628" s="52">
        <v>42754</v>
      </c>
      <c r="C628" s="51" t="s">
        <v>23</v>
      </c>
      <c r="D628" s="51" t="s">
        <v>21</v>
      </c>
      <c r="E628" s="51" t="s">
        <v>99</v>
      </c>
      <c r="F628" s="51">
        <v>530</v>
      </c>
      <c r="G628" s="51">
        <v>512</v>
      </c>
      <c r="H628" s="51">
        <v>542</v>
      </c>
      <c r="I628" s="51">
        <v>554</v>
      </c>
      <c r="J628" s="51">
        <v>566</v>
      </c>
      <c r="K628" s="51">
        <v>542</v>
      </c>
      <c r="L628" s="53">
        <v>750</v>
      </c>
      <c r="M628" s="65">
        <f>IF(D628="BUY",(K628-F628)*(L628),(F628-K628)*(L628))</f>
        <v>9000</v>
      </c>
      <c r="N628" s="66">
        <f>M628/(L628)/F628%</f>
        <v>2.2641509433962264</v>
      </c>
    </row>
    <row r="629" spans="1:14" ht="15" customHeight="1">
      <c r="A629" s="51">
        <v>4</v>
      </c>
      <c r="B629" s="52">
        <v>42751</v>
      </c>
      <c r="C629" s="51" t="s">
        <v>23</v>
      </c>
      <c r="D629" s="51" t="s">
        <v>53</v>
      </c>
      <c r="E629" s="51" t="s">
        <v>92</v>
      </c>
      <c r="F629" s="51">
        <v>300</v>
      </c>
      <c r="G629" s="51">
        <v>306</v>
      </c>
      <c r="H629" s="51">
        <v>297</v>
      </c>
      <c r="I629" s="51">
        <v>294</v>
      </c>
      <c r="J629" s="51">
        <v>291</v>
      </c>
      <c r="K629" s="51">
        <v>294</v>
      </c>
      <c r="L629" s="53">
        <v>3000</v>
      </c>
      <c r="M629" s="65">
        <f>IF(D629="BUY",(K629-F629)*(L629),(F629-K629)*(L629))</f>
        <v>18000</v>
      </c>
      <c r="N629" s="66">
        <f>M629/(L629)/F629%</f>
        <v>2</v>
      </c>
    </row>
    <row r="630" spans="1:14" ht="15" customHeight="1">
      <c r="A630" s="51">
        <v>5</v>
      </c>
      <c r="B630" s="52">
        <v>42747</v>
      </c>
      <c r="C630" s="51" t="s">
        <v>23</v>
      </c>
      <c r="D630" s="51" t="s">
        <v>21</v>
      </c>
      <c r="E630" s="51" t="s">
        <v>98</v>
      </c>
      <c r="F630" s="51">
        <v>552</v>
      </c>
      <c r="G630" s="51">
        <v>538</v>
      </c>
      <c r="H630" s="51">
        <v>562</v>
      </c>
      <c r="I630" s="51">
        <v>572</v>
      </c>
      <c r="J630" s="51">
        <v>582</v>
      </c>
      <c r="K630" s="51">
        <v>582</v>
      </c>
      <c r="L630" s="53">
        <v>1500</v>
      </c>
      <c r="M630" s="65">
        <f aca="true" t="shared" si="45" ref="M630:M635">IF(D630="BUY",(K630-F630)*(L630),(F630-K630)*(L630))</f>
        <v>45000</v>
      </c>
      <c r="N630" s="66">
        <f aca="true" t="shared" si="46" ref="N630:N635">M630/(L630)/F630%</f>
        <v>5.434782608695652</v>
      </c>
    </row>
    <row r="631" spans="1:14" ht="15" customHeight="1">
      <c r="A631" s="51">
        <v>6</v>
      </c>
      <c r="B631" s="52">
        <v>42746</v>
      </c>
      <c r="C631" s="51" t="s">
        <v>23</v>
      </c>
      <c r="D631" s="51" t="s">
        <v>21</v>
      </c>
      <c r="E631" s="51" t="s">
        <v>43</v>
      </c>
      <c r="F631" s="51">
        <v>594</v>
      </c>
      <c r="G631" s="51">
        <v>578</v>
      </c>
      <c r="H631" s="51">
        <v>604</v>
      </c>
      <c r="I631" s="51">
        <v>614</v>
      </c>
      <c r="J631" s="51">
        <v>624</v>
      </c>
      <c r="K631" s="51">
        <v>578</v>
      </c>
      <c r="L631" s="53">
        <v>1100</v>
      </c>
      <c r="M631" s="65">
        <f t="shared" si="45"/>
        <v>-17600</v>
      </c>
      <c r="N631" s="66">
        <f t="shared" si="46"/>
        <v>-2.6936026936026933</v>
      </c>
    </row>
    <row r="632" spans="1:14" ht="15" customHeight="1">
      <c r="A632" s="51">
        <v>7</v>
      </c>
      <c r="B632" s="52">
        <v>42744</v>
      </c>
      <c r="C632" s="51" t="s">
        <v>23</v>
      </c>
      <c r="D632" s="51" t="s">
        <v>21</v>
      </c>
      <c r="E632" s="51" t="s">
        <v>98</v>
      </c>
      <c r="F632" s="51">
        <v>525</v>
      </c>
      <c r="G632" s="51">
        <v>508</v>
      </c>
      <c r="H632" s="51">
        <v>535</v>
      </c>
      <c r="I632" s="51">
        <v>545</v>
      </c>
      <c r="J632" s="51">
        <v>555</v>
      </c>
      <c r="K632" s="51">
        <v>535</v>
      </c>
      <c r="L632" s="53">
        <v>1500</v>
      </c>
      <c r="M632" s="65">
        <f t="shared" si="45"/>
        <v>15000</v>
      </c>
      <c r="N632" s="66">
        <f t="shared" si="46"/>
        <v>1.9047619047619047</v>
      </c>
    </row>
    <row r="633" spans="1:14" ht="15" customHeight="1">
      <c r="A633" s="51">
        <v>8</v>
      </c>
      <c r="B633" s="52">
        <v>42740</v>
      </c>
      <c r="C633" s="51" t="s">
        <v>23</v>
      </c>
      <c r="D633" s="51" t="s">
        <v>21</v>
      </c>
      <c r="E633" s="51" t="s">
        <v>57</v>
      </c>
      <c r="F633" s="51">
        <v>615</v>
      </c>
      <c r="G633" s="51">
        <v>604</v>
      </c>
      <c r="H633" s="51">
        <v>621</v>
      </c>
      <c r="I633" s="51">
        <v>627</v>
      </c>
      <c r="J633" s="51">
        <v>634</v>
      </c>
      <c r="K633" s="51">
        <v>621</v>
      </c>
      <c r="L633" s="53">
        <v>1500</v>
      </c>
      <c r="M633" s="65">
        <f t="shared" si="45"/>
        <v>9000</v>
      </c>
      <c r="N633" s="66">
        <f t="shared" si="46"/>
        <v>0.975609756097561</v>
      </c>
    </row>
    <row r="634" spans="1:14" ht="15" customHeight="1">
      <c r="A634" s="51">
        <v>9</v>
      </c>
      <c r="B634" s="52">
        <v>42740</v>
      </c>
      <c r="C634" s="51" t="s">
        <v>23</v>
      </c>
      <c r="D634" s="51" t="s">
        <v>21</v>
      </c>
      <c r="E634" s="51" t="s">
        <v>75</v>
      </c>
      <c r="F634" s="51">
        <v>200</v>
      </c>
      <c r="G634" s="51">
        <v>196.5</v>
      </c>
      <c r="H634" s="51">
        <v>202</v>
      </c>
      <c r="I634" s="51">
        <v>204</v>
      </c>
      <c r="J634" s="51">
        <v>206</v>
      </c>
      <c r="K634" s="51">
        <v>196.5</v>
      </c>
      <c r="L634" s="53">
        <v>3500</v>
      </c>
      <c r="M634" s="65">
        <f t="shared" si="45"/>
        <v>-12250</v>
      </c>
      <c r="N634" s="66">
        <f t="shared" si="46"/>
        <v>-1.75</v>
      </c>
    </row>
    <row r="635" spans="1:14" ht="15" customHeight="1">
      <c r="A635" s="51">
        <v>10</v>
      </c>
      <c r="B635" s="52">
        <v>42739</v>
      </c>
      <c r="C635" s="51" t="s">
        <v>23</v>
      </c>
      <c r="D635" s="51" t="s">
        <v>21</v>
      </c>
      <c r="E635" s="51" t="s">
        <v>96</v>
      </c>
      <c r="F635" s="51">
        <v>450</v>
      </c>
      <c r="G635" s="51">
        <v>443</v>
      </c>
      <c r="H635" s="51">
        <v>454</v>
      </c>
      <c r="I635" s="51">
        <v>458</v>
      </c>
      <c r="J635" s="51">
        <v>462</v>
      </c>
      <c r="K635" s="51">
        <v>454</v>
      </c>
      <c r="L635" s="53">
        <v>2000</v>
      </c>
      <c r="M635" s="65">
        <f t="shared" si="45"/>
        <v>8000</v>
      </c>
      <c r="N635" s="66">
        <f t="shared" si="46"/>
        <v>0.8888888888888888</v>
      </c>
    </row>
    <row r="636" spans="1:14" ht="15" customHeight="1">
      <c r="A636" s="9" t="s">
        <v>25</v>
      </c>
      <c r="B636" s="10"/>
      <c r="C636" s="11"/>
      <c r="D636" s="12"/>
      <c r="E636" s="13"/>
      <c r="F636" s="13"/>
      <c r="G636" s="14"/>
      <c r="H636" s="15"/>
      <c r="I636" s="15"/>
      <c r="J636" s="15"/>
      <c r="K636" s="16"/>
      <c r="L636" s="17"/>
      <c r="M636" s="40"/>
      <c r="N636" s="67"/>
    </row>
    <row r="637" spans="1:12" ht="15" customHeight="1">
      <c r="A637" s="9" t="s">
        <v>26</v>
      </c>
      <c r="B637" s="19"/>
      <c r="C637" s="11"/>
      <c r="D637" s="12"/>
      <c r="E637" s="13"/>
      <c r="F637" s="13"/>
      <c r="G637" s="14"/>
      <c r="H637" s="13"/>
      <c r="I637" s="13"/>
      <c r="J637" s="13"/>
      <c r="K637" s="16"/>
      <c r="L637" s="17"/>
    </row>
    <row r="638" spans="1:14" ht="15" customHeight="1">
      <c r="A638" s="9" t="s">
        <v>26</v>
      </c>
      <c r="B638" s="19"/>
      <c r="C638" s="20"/>
      <c r="D638" s="21"/>
      <c r="E638" s="22"/>
      <c r="F638" s="22"/>
      <c r="G638" s="23"/>
      <c r="H638" s="22"/>
      <c r="I638" s="22"/>
      <c r="J638" s="22"/>
      <c r="K638" s="22"/>
      <c r="L638" s="17"/>
      <c r="M638" s="17"/>
      <c r="N638" s="17"/>
    </row>
    <row r="639" spans="1:14" ht="15" customHeight="1" thickBot="1">
      <c r="A639" s="24"/>
      <c r="B639" s="19"/>
      <c r="C639" s="22"/>
      <c r="D639" s="22"/>
      <c r="E639" s="22"/>
      <c r="F639" s="25"/>
      <c r="G639" s="26"/>
      <c r="H639" s="27" t="s">
        <v>27</v>
      </c>
      <c r="I639" s="27"/>
      <c r="J639" s="28"/>
      <c r="K639" s="28"/>
      <c r="L639" s="17"/>
      <c r="M639" s="63" t="s">
        <v>72</v>
      </c>
      <c r="N639" s="64" t="s">
        <v>68</v>
      </c>
    </row>
    <row r="640" spans="1:12" ht="15" customHeight="1">
      <c r="A640" s="24"/>
      <c r="B640" s="19"/>
      <c r="C640" s="186" t="s">
        <v>28</v>
      </c>
      <c r="D640" s="186"/>
      <c r="E640" s="29">
        <v>10</v>
      </c>
      <c r="F640" s="30">
        <v>100</v>
      </c>
      <c r="G640" s="31">
        <v>10</v>
      </c>
      <c r="H640" s="32">
        <f>G641/G640%</f>
        <v>70</v>
      </c>
      <c r="I640" s="32"/>
      <c r="J640" s="32"/>
      <c r="L640" s="17"/>
    </row>
    <row r="641" spans="1:14" ht="15" customHeight="1">
      <c r="A641" s="24"/>
      <c r="B641" s="19"/>
      <c r="C641" s="193" t="s">
        <v>29</v>
      </c>
      <c r="D641" s="193"/>
      <c r="E641" s="33">
        <v>7</v>
      </c>
      <c r="F641" s="34">
        <f>(E641/E640)*100</f>
        <v>70</v>
      </c>
      <c r="G641" s="31">
        <v>7</v>
      </c>
      <c r="H641" s="28"/>
      <c r="I641" s="28"/>
      <c r="J641" s="22"/>
      <c r="K641" s="28"/>
      <c r="M641" s="22"/>
      <c r="N641" s="22"/>
    </row>
    <row r="642" spans="1:14" ht="15" customHeight="1">
      <c r="A642" s="35"/>
      <c r="B642" s="19"/>
      <c r="C642" s="193" t="s">
        <v>31</v>
      </c>
      <c r="D642" s="193"/>
      <c r="E642" s="33">
        <v>0</v>
      </c>
      <c r="F642" s="34">
        <f>(E642/E640)*100</f>
        <v>0</v>
      </c>
      <c r="G642" s="36"/>
      <c r="H642" s="31"/>
      <c r="I642" s="31"/>
      <c r="J642" s="22"/>
      <c r="K642" s="28"/>
      <c r="L642" s="17"/>
      <c r="M642" s="20"/>
      <c r="N642" s="20"/>
    </row>
    <row r="643" spans="1:14" ht="15" customHeight="1">
      <c r="A643" s="35"/>
      <c r="B643" s="19"/>
      <c r="C643" s="193" t="s">
        <v>32</v>
      </c>
      <c r="D643" s="193"/>
      <c r="E643" s="33">
        <v>0</v>
      </c>
      <c r="F643" s="34">
        <f>(E643/E640)*100</f>
        <v>0</v>
      </c>
      <c r="G643" s="36"/>
      <c r="H643" s="31"/>
      <c r="I643" s="31"/>
      <c r="J643" s="22"/>
      <c r="K643" s="28"/>
      <c r="L643" s="17"/>
      <c r="M643" s="17"/>
      <c r="N643" s="17"/>
    </row>
    <row r="644" spans="1:14" ht="15" customHeight="1">
      <c r="A644" s="35"/>
      <c r="B644" s="19"/>
      <c r="C644" s="193" t="s">
        <v>33</v>
      </c>
      <c r="D644" s="193"/>
      <c r="E644" s="33">
        <v>3</v>
      </c>
      <c r="F644" s="34">
        <f>(E644/E640)*100</f>
        <v>30</v>
      </c>
      <c r="G644" s="36"/>
      <c r="H644" s="22" t="s">
        <v>34</v>
      </c>
      <c r="I644" s="22"/>
      <c r="J644" s="37"/>
      <c r="K644" s="28"/>
      <c r="L644" s="17"/>
      <c r="M644" s="17"/>
      <c r="N644" s="17"/>
    </row>
    <row r="645" spans="1:14" ht="15" customHeight="1">
      <c r="A645" s="35"/>
      <c r="B645" s="19"/>
      <c r="C645" s="193" t="s">
        <v>35</v>
      </c>
      <c r="D645" s="193"/>
      <c r="E645" s="33">
        <v>0</v>
      </c>
      <c r="F645" s="34">
        <v>0</v>
      </c>
      <c r="G645" s="36"/>
      <c r="H645" s="22"/>
      <c r="I645" s="22"/>
      <c r="J645" s="37"/>
      <c r="K645" s="28"/>
      <c r="L645" s="17"/>
      <c r="M645" s="17"/>
      <c r="N645" s="17"/>
    </row>
    <row r="646" spans="1:14" ht="15" customHeight="1" thickBot="1">
      <c r="A646" s="35"/>
      <c r="B646" s="19"/>
      <c r="C646" s="194" t="s">
        <v>36</v>
      </c>
      <c r="D646" s="194"/>
      <c r="E646" s="38"/>
      <c r="F646" s="39">
        <f>(E646/E640)*100</f>
        <v>0</v>
      </c>
      <c r="G646" s="36"/>
      <c r="H646" s="22"/>
      <c r="I646" s="22"/>
      <c r="M646" s="17"/>
      <c r="N646" s="17"/>
    </row>
    <row r="647" spans="1:14" ht="15" customHeight="1">
      <c r="A647" s="41" t="s">
        <v>37</v>
      </c>
      <c r="B647" s="10"/>
      <c r="C647" s="11"/>
      <c r="D647" s="11"/>
      <c r="E647" s="13"/>
      <c r="F647" s="13"/>
      <c r="G647" s="42"/>
      <c r="H647" s="43"/>
      <c r="I647" s="43"/>
      <c r="J647" s="43"/>
      <c r="K647" s="13"/>
      <c r="L647" s="17"/>
      <c r="M647" s="40"/>
      <c r="N647" s="40"/>
    </row>
    <row r="648" spans="1:14" ht="15" customHeight="1">
      <c r="A648" s="12" t="s">
        <v>38</v>
      </c>
      <c r="B648" s="10"/>
      <c r="C648" s="44"/>
      <c r="D648" s="45"/>
      <c r="E648" s="46"/>
      <c r="F648" s="43"/>
      <c r="G648" s="42"/>
      <c r="H648" s="43"/>
      <c r="I648" s="43"/>
      <c r="J648" s="43"/>
      <c r="K648" s="13"/>
      <c r="L648" s="17"/>
      <c r="M648" s="24"/>
      <c r="N648" s="24"/>
    </row>
    <row r="649" spans="1:14" ht="15" customHeight="1">
      <c r="A649" s="12" t="s">
        <v>39</v>
      </c>
      <c r="B649" s="10"/>
      <c r="C649" s="11"/>
      <c r="D649" s="45"/>
      <c r="E649" s="46"/>
      <c r="F649" s="43"/>
      <c r="G649" s="42"/>
      <c r="H649" s="47"/>
      <c r="I649" s="47"/>
      <c r="J649" s="47"/>
      <c r="K649" s="13"/>
      <c r="L649" s="17"/>
      <c r="M649" s="17"/>
      <c r="N649" s="17"/>
    </row>
    <row r="650" spans="1:14" ht="15" customHeight="1">
      <c r="A650" s="12" t="s">
        <v>40</v>
      </c>
      <c r="B650" s="44"/>
      <c r="C650" s="11"/>
      <c r="D650" s="45"/>
      <c r="E650" s="46"/>
      <c r="F650" s="43"/>
      <c r="G650" s="48"/>
      <c r="H650" s="47"/>
      <c r="I650" s="47"/>
      <c r="J650" s="47"/>
      <c r="K650" s="13"/>
      <c r="L650" s="17"/>
      <c r="M650" s="17"/>
      <c r="N650" s="17"/>
    </row>
    <row r="651" spans="1:14" ht="15" customHeight="1" thickBot="1">
      <c r="A651" s="12" t="s">
        <v>41</v>
      </c>
      <c r="B651" s="35"/>
      <c r="C651" s="11"/>
      <c r="D651" s="49"/>
      <c r="E651" s="43"/>
      <c r="F651" s="43"/>
      <c r="G651" s="48"/>
      <c r="H651" s="47"/>
      <c r="I651" s="47"/>
      <c r="J651" s="47"/>
      <c r="K651" s="43"/>
      <c r="L651" s="17"/>
      <c r="M651" s="17"/>
      <c r="N651" s="17"/>
    </row>
    <row r="652" spans="1:14" ht="15" customHeight="1" thickBot="1">
      <c r="A652" s="195" t="s">
        <v>0</v>
      </c>
      <c r="B652" s="195"/>
      <c r="C652" s="195"/>
      <c r="D652" s="195"/>
      <c r="E652" s="195"/>
      <c r="F652" s="195"/>
      <c r="G652" s="195"/>
      <c r="H652" s="195"/>
      <c r="I652" s="195"/>
      <c r="J652" s="195"/>
      <c r="K652" s="195"/>
      <c r="L652" s="195"/>
      <c r="M652" s="195"/>
      <c r="N652" s="195"/>
    </row>
    <row r="653" spans="1:14" ht="15" customHeight="1" thickBot="1">
      <c r="A653" s="195"/>
      <c r="B653" s="195"/>
      <c r="C653" s="195"/>
      <c r="D653" s="195"/>
      <c r="E653" s="195"/>
      <c r="F653" s="195"/>
      <c r="G653" s="195"/>
      <c r="H653" s="195"/>
      <c r="I653" s="195"/>
      <c r="J653" s="195"/>
      <c r="K653" s="195"/>
      <c r="L653" s="195"/>
      <c r="M653" s="195"/>
      <c r="N653" s="195"/>
    </row>
    <row r="654" spans="1:14" ht="15" customHeight="1">
      <c r="A654" s="195"/>
      <c r="B654" s="195"/>
      <c r="C654" s="195"/>
      <c r="D654" s="195"/>
      <c r="E654" s="195"/>
      <c r="F654" s="195"/>
      <c r="G654" s="195"/>
      <c r="H654" s="195"/>
      <c r="I654" s="195"/>
      <c r="J654" s="195"/>
      <c r="K654" s="195"/>
      <c r="L654" s="195"/>
      <c r="M654" s="195"/>
      <c r="N654" s="195"/>
    </row>
    <row r="655" spans="1:14" ht="15" customHeight="1">
      <c r="A655" s="196" t="s">
        <v>1</v>
      </c>
      <c r="B655" s="196"/>
      <c r="C655" s="196"/>
      <c r="D655" s="196"/>
      <c r="E655" s="196"/>
      <c r="F655" s="196"/>
      <c r="G655" s="196"/>
      <c r="H655" s="196"/>
      <c r="I655" s="196"/>
      <c r="J655" s="196"/>
      <c r="K655" s="196"/>
      <c r="L655" s="196"/>
      <c r="M655" s="196"/>
      <c r="N655" s="196"/>
    </row>
    <row r="656" spans="1:14" ht="15" customHeight="1">
      <c r="A656" s="196" t="s">
        <v>2</v>
      </c>
      <c r="B656" s="196"/>
      <c r="C656" s="196"/>
      <c r="D656" s="196"/>
      <c r="E656" s="196"/>
      <c r="F656" s="196"/>
      <c r="G656" s="196"/>
      <c r="H656" s="196"/>
      <c r="I656" s="196"/>
      <c r="J656" s="196"/>
      <c r="K656" s="196"/>
      <c r="L656" s="196"/>
      <c r="M656" s="196"/>
      <c r="N656" s="196"/>
    </row>
    <row r="657" spans="1:14" ht="15" customHeight="1" thickBot="1">
      <c r="A657" s="188" t="s">
        <v>3</v>
      </c>
      <c r="B657" s="188"/>
      <c r="C657" s="188"/>
      <c r="D657" s="188"/>
      <c r="E657" s="188"/>
      <c r="F657" s="188"/>
      <c r="G657" s="188"/>
      <c r="H657" s="188"/>
      <c r="I657" s="188"/>
      <c r="J657" s="188"/>
      <c r="K657" s="188"/>
      <c r="L657" s="188"/>
      <c r="M657" s="188"/>
      <c r="N657" s="188"/>
    </row>
    <row r="658" spans="1:14" ht="15" customHeight="1">
      <c r="A658" s="189" t="s">
        <v>90</v>
      </c>
      <c r="B658" s="189"/>
      <c r="C658" s="189"/>
      <c r="D658" s="189"/>
      <c r="E658" s="189"/>
      <c r="F658" s="189"/>
      <c r="G658" s="189"/>
      <c r="H658" s="189"/>
      <c r="I658" s="189"/>
      <c r="J658" s="189"/>
      <c r="K658" s="189"/>
      <c r="L658" s="189"/>
      <c r="M658" s="189"/>
      <c r="N658" s="189"/>
    </row>
    <row r="659" spans="1:14" ht="15" customHeight="1">
      <c r="A659" s="189" t="s">
        <v>5</v>
      </c>
      <c r="B659" s="189"/>
      <c r="C659" s="189"/>
      <c r="D659" s="189"/>
      <c r="E659" s="189"/>
      <c r="F659" s="189"/>
      <c r="G659" s="189"/>
      <c r="H659" s="189"/>
      <c r="I659" s="189"/>
      <c r="J659" s="189"/>
      <c r="K659" s="189"/>
      <c r="L659" s="189"/>
      <c r="M659" s="189"/>
      <c r="N659" s="189"/>
    </row>
    <row r="660" spans="1:14" ht="15" customHeight="1">
      <c r="A660" s="190" t="s">
        <v>6</v>
      </c>
      <c r="B660" s="185" t="s">
        <v>7</v>
      </c>
      <c r="C660" s="185" t="s">
        <v>8</v>
      </c>
      <c r="D660" s="190" t="s">
        <v>9</v>
      </c>
      <c r="E660" s="185" t="s">
        <v>10</v>
      </c>
      <c r="F660" s="185" t="s">
        <v>11</v>
      </c>
      <c r="G660" s="185" t="s">
        <v>12</v>
      </c>
      <c r="H660" s="185" t="s">
        <v>13</v>
      </c>
      <c r="I660" s="185" t="s">
        <v>14</v>
      </c>
      <c r="J660" s="185" t="s">
        <v>15</v>
      </c>
      <c r="K660" s="187" t="s">
        <v>16</v>
      </c>
      <c r="L660" s="185" t="s">
        <v>17</v>
      </c>
      <c r="M660" s="185" t="s">
        <v>18</v>
      </c>
      <c r="N660" s="185" t="s">
        <v>19</v>
      </c>
    </row>
    <row r="661" spans="1:14" ht="15" customHeight="1">
      <c r="A661" s="197"/>
      <c r="B661" s="191"/>
      <c r="C661" s="191"/>
      <c r="D661" s="197"/>
      <c r="E661" s="191"/>
      <c r="F661" s="191"/>
      <c r="G661" s="191"/>
      <c r="H661" s="191"/>
      <c r="I661" s="191"/>
      <c r="J661" s="191"/>
      <c r="K661" s="216"/>
      <c r="L661" s="191"/>
      <c r="M661" s="191"/>
      <c r="N661" s="191"/>
    </row>
    <row r="662" spans="1:14" ht="15.75" customHeight="1">
      <c r="A662" s="51">
        <v>1</v>
      </c>
      <c r="B662" s="52">
        <v>43098</v>
      </c>
      <c r="C662" s="51" t="s">
        <v>23</v>
      </c>
      <c r="D662" s="51" t="s">
        <v>21</v>
      </c>
      <c r="E662" s="51" t="s">
        <v>84</v>
      </c>
      <c r="F662" s="51">
        <v>432</v>
      </c>
      <c r="G662" s="51">
        <v>424</v>
      </c>
      <c r="H662" s="51">
        <v>437</v>
      </c>
      <c r="I662" s="51">
        <v>442</v>
      </c>
      <c r="J662" s="51">
        <v>447</v>
      </c>
      <c r="K662" s="51">
        <v>437</v>
      </c>
      <c r="L662" s="53">
        <v>1500</v>
      </c>
      <c r="M662" s="65">
        <f>IF(D662="BUY",(K662-F662)*(L662),(F662-K662)*(L662))</f>
        <v>7500</v>
      </c>
      <c r="N662" s="66">
        <f>M662/(L662)/F662%</f>
        <v>1.1574074074074074</v>
      </c>
    </row>
    <row r="663" spans="1:14" ht="15.75" customHeight="1">
      <c r="A663" s="51">
        <v>2</v>
      </c>
      <c r="B663" s="52">
        <v>43095</v>
      </c>
      <c r="C663" s="51" t="s">
        <v>23</v>
      </c>
      <c r="D663" s="51" t="s">
        <v>21</v>
      </c>
      <c r="E663" s="51" t="s">
        <v>95</v>
      </c>
      <c r="F663" s="51">
        <v>316.5</v>
      </c>
      <c r="G663" s="51">
        <v>302</v>
      </c>
      <c r="H663" s="51">
        <v>325</v>
      </c>
      <c r="I663" s="51">
        <v>333</v>
      </c>
      <c r="J663" s="51">
        <v>341</v>
      </c>
      <c r="K663" s="51">
        <v>316.5</v>
      </c>
      <c r="L663" s="53">
        <v>1750</v>
      </c>
      <c r="M663" s="65">
        <f>IF(D663="BUY",(K663-F663)*(L663),(F663-K663)*(L663))</f>
        <v>0</v>
      </c>
      <c r="N663" s="66">
        <f>M663/(L663)/F663%</f>
        <v>0</v>
      </c>
    </row>
    <row r="664" spans="1:14" ht="15.75" customHeight="1">
      <c r="A664" s="51">
        <v>3</v>
      </c>
      <c r="B664" s="52">
        <v>43091</v>
      </c>
      <c r="C664" s="51" t="s">
        <v>23</v>
      </c>
      <c r="D664" s="51" t="s">
        <v>21</v>
      </c>
      <c r="E664" s="51" t="s">
        <v>94</v>
      </c>
      <c r="F664" s="51">
        <v>2655</v>
      </c>
      <c r="G664" s="51">
        <v>2570</v>
      </c>
      <c r="H664" s="51">
        <v>2705</v>
      </c>
      <c r="I664" s="51">
        <v>2750</v>
      </c>
      <c r="J664" s="51">
        <v>2800</v>
      </c>
      <c r="K664" s="51">
        <v>2630</v>
      </c>
      <c r="L664" s="53">
        <v>250</v>
      </c>
      <c r="M664" s="65">
        <f>IF(D664="BUY",(K664-F664)*(L664),(F664-K664)*(L664))</f>
        <v>-6250</v>
      </c>
      <c r="N664" s="66">
        <f>M664/(L664)/F664%</f>
        <v>-0.9416195856873822</v>
      </c>
    </row>
    <row r="665" spans="1:14" ht="15" customHeight="1">
      <c r="A665" s="51">
        <v>4</v>
      </c>
      <c r="B665" s="52">
        <v>43089</v>
      </c>
      <c r="C665" s="51" t="s">
        <v>23</v>
      </c>
      <c r="D665" s="51" t="s">
        <v>21</v>
      </c>
      <c r="E665" s="51" t="s">
        <v>93</v>
      </c>
      <c r="F665" s="51">
        <v>316.2</v>
      </c>
      <c r="G665" s="51">
        <v>311</v>
      </c>
      <c r="H665" s="51">
        <v>319</v>
      </c>
      <c r="I665" s="51">
        <v>322</v>
      </c>
      <c r="J665" s="51">
        <v>325</v>
      </c>
      <c r="K665" s="51">
        <v>319</v>
      </c>
      <c r="L665" s="53">
        <v>2750</v>
      </c>
      <c r="M665" s="65">
        <f>IF(D665="BUY",(K665-F665)*(L665),(F665-K665)*(L665))</f>
        <v>7700.000000000031</v>
      </c>
      <c r="N665" s="66">
        <f>M665/(L665)/F665%</f>
        <v>0.8855154965211928</v>
      </c>
    </row>
    <row r="666" spans="1:14" ht="15" customHeight="1">
      <c r="A666" s="51">
        <v>5</v>
      </c>
      <c r="B666" s="52">
        <v>43087</v>
      </c>
      <c r="C666" s="51" t="s">
        <v>23</v>
      </c>
      <c r="D666" s="51" t="s">
        <v>21</v>
      </c>
      <c r="E666" s="51" t="s">
        <v>92</v>
      </c>
      <c r="F666" s="51">
        <v>322</v>
      </c>
      <c r="G666" s="51">
        <v>317</v>
      </c>
      <c r="H666" s="51">
        <v>325</v>
      </c>
      <c r="I666" s="51">
        <v>328</v>
      </c>
      <c r="J666" s="51">
        <v>331</v>
      </c>
      <c r="K666" s="51">
        <v>324.5</v>
      </c>
      <c r="L666" s="53">
        <v>3000</v>
      </c>
      <c r="M666" s="65">
        <f aca="true" t="shared" si="47" ref="M666:M672">IF(D666="BUY",(K666-F666)*(L666),(F666-K666)*(L666))</f>
        <v>7500</v>
      </c>
      <c r="N666" s="66">
        <f aca="true" t="shared" si="48" ref="N666:N672">M666/(L666)/F666%</f>
        <v>0.7763975155279502</v>
      </c>
    </row>
    <row r="667" spans="1:14" ht="15" customHeight="1">
      <c r="A667" s="51">
        <v>6</v>
      </c>
      <c r="B667" s="52">
        <v>43082</v>
      </c>
      <c r="C667" s="51" t="s">
        <v>23</v>
      </c>
      <c r="D667" s="51" t="s">
        <v>21</v>
      </c>
      <c r="E667" s="51" t="s">
        <v>80</v>
      </c>
      <c r="F667" s="51">
        <v>695</v>
      </c>
      <c r="G667" s="51">
        <v>679</v>
      </c>
      <c r="H667" s="51">
        <v>705</v>
      </c>
      <c r="I667" s="51">
        <v>715</v>
      </c>
      <c r="J667" s="51">
        <v>725</v>
      </c>
      <c r="K667" s="51">
        <v>715</v>
      </c>
      <c r="L667" s="53">
        <v>1000</v>
      </c>
      <c r="M667" s="65">
        <f t="shared" si="47"/>
        <v>20000</v>
      </c>
      <c r="N667" s="66">
        <f t="shared" si="48"/>
        <v>2.8776978417266186</v>
      </c>
    </row>
    <row r="668" spans="1:14" ht="15" customHeight="1">
      <c r="A668" s="51">
        <v>7</v>
      </c>
      <c r="B668" s="52">
        <v>43077</v>
      </c>
      <c r="C668" s="51" t="s">
        <v>23</v>
      </c>
      <c r="D668" s="51" t="s">
        <v>21</v>
      </c>
      <c r="E668" s="51" t="s">
        <v>80</v>
      </c>
      <c r="F668" s="51">
        <v>695</v>
      </c>
      <c r="G668" s="51">
        <v>678</v>
      </c>
      <c r="H668" s="51">
        <v>705</v>
      </c>
      <c r="I668" s="51">
        <v>715</v>
      </c>
      <c r="J668" s="51">
        <v>725</v>
      </c>
      <c r="K668" s="51">
        <v>715</v>
      </c>
      <c r="L668" s="53">
        <v>1000</v>
      </c>
      <c r="M668" s="65">
        <f t="shared" si="47"/>
        <v>20000</v>
      </c>
      <c r="N668" s="66">
        <f t="shared" si="48"/>
        <v>2.8776978417266186</v>
      </c>
    </row>
    <row r="669" spans="1:14" ht="15" customHeight="1">
      <c r="A669" s="51">
        <v>8</v>
      </c>
      <c r="B669" s="52">
        <v>43076</v>
      </c>
      <c r="C669" s="51" t="s">
        <v>23</v>
      </c>
      <c r="D669" s="51" t="s">
        <v>21</v>
      </c>
      <c r="E669" s="51" t="s">
        <v>84</v>
      </c>
      <c r="F669" s="51">
        <v>406</v>
      </c>
      <c r="G669" s="51">
        <v>392</v>
      </c>
      <c r="H669" s="51">
        <v>414</v>
      </c>
      <c r="I669" s="51">
        <v>422</v>
      </c>
      <c r="J669" s="51">
        <v>430</v>
      </c>
      <c r="K669" s="51">
        <v>414</v>
      </c>
      <c r="L669" s="53">
        <v>1500</v>
      </c>
      <c r="M669" s="65">
        <f t="shared" si="47"/>
        <v>12000</v>
      </c>
      <c r="N669" s="66">
        <f t="shared" si="48"/>
        <v>1.9704433497536948</v>
      </c>
    </row>
    <row r="670" spans="1:14" ht="15" customHeight="1">
      <c r="A670" s="51">
        <v>9</v>
      </c>
      <c r="B670" s="52">
        <v>43075</v>
      </c>
      <c r="C670" s="51" t="s">
        <v>23</v>
      </c>
      <c r="D670" s="51" t="s">
        <v>21</v>
      </c>
      <c r="E670" s="51" t="s">
        <v>67</v>
      </c>
      <c r="F670" s="51">
        <v>8570</v>
      </c>
      <c r="G670" s="51">
        <v>8250</v>
      </c>
      <c r="H670" s="51">
        <v>8720</v>
      </c>
      <c r="I670" s="51">
        <v>8870</v>
      </c>
      <c r="J670" s="51">
        <v>9020</v>
      </c>
      <c r="K670" s="51">
        <v>8870</v>
      </c>
      <c r="L670" s="53">
        <v>75</v>
      </c>
      <c r="M670" s="65">
        <f t="shared" si="47"/>
        <v>22500</v>
      </c>
      <c r="N670" s="66">
        <f t="shared" si="48"/>
        <v>3.500583430571762</v>
      </c>
    </row>
    <row r="671" spans="1:14" ht="15" customHeight="1">
      <c r="A671" s="51">
        <v>10</v>
      </c>
      <c r="B671" s="52">
        <v>43074</v>
      </c>
      <c r="C671" s="51" t="s">
        <v>23</v>
      </c>
      <c r="D671" s="51" t="s">
        <v>21</v>
      </c>
      <c r="E671" s="51" t="s">
        <v>91</v>
      </c>
      <c r="F671" s="51">
        <v>733</v>
      </c>
      <c r="G671" s="51">
        <v>722</v>
      </c>
      <c r="H671" s="51">
        <v>740</v>
      </c>
      <c r="I671" s="51">
        <v>747</v>
      </c>
      <c r="J671" s="51">
        <v>755</v>
      </c>
      <c r="K671" s="51">
        <v>740</v>
      </c>
      <c r="L671" s="53">
        <v>1000</v>
      </c>
      <c r="M671" s="65">
        <f t="shared" si="47"/>
        <v>7000</v>
      </c>
      <c r="N671" s="66">
        <f t="shared" si="48"/>
        <v>0.9549795361527967</v>
      </c>
    </row>
    <row r="672" spans="1:14" ht="15" customHeight="1">
      <c r="A672" s="51">
        <v>11</v>
      </c>
      <c r="B672" s="52">
        <v>43073</v>
      </c>
      <c r="C672" s="51" t="s">
        <v>23</v>
      </c>
      <c r="D672" s="51" t="s">
        <v>21</v>
      </c>
      <c r="E672" s="51" t="s">
        <v>89</v>
      </c>
      <c r="F672" s="51">
        <v>504</v>
      </c>
      <c r="G672" s="51">
        <v>489</v>
      </c>
      <c r="H672" s="51">
        <v>512</v>
      </c>
      <c r="I672" s="51">
        <v>520</v>
      </c>
      <c r="J672" s="51">
        <v>528</v>
      </c>
      <c r="K672" s="51">
        <v>512</v>
      </c>
      <c r="L672" s="53">
        <v>1800</v>
      </c>
      <c r="M672" s="65">
        <f t="shared" si="47"/>
        <v>14400</v>
      </c>
      <c r="N672" s="66">
        <f t="shared" si="48"/>
        <v>1.5873015873015872</v>
      </c>
    </row>
    <row r="673" spans="1:14" ht="15" customHeight="1">
      <c r="A673" s="9" t="s">
        <v>25</v>
      </c>
      <c r="B673" s="10"/>
      <c r="C673" s="11"/>
      <c r="D673" s="12"/>
      <c r="E673" s="13"/>
      <c r="F673" s="13"/>
      <c r="G673" s="14"/>
      <c r="H673" s="15"/>
      <c r="I673" s="15"/>
      <c r="J673" s="15"/>
      <c r="K673" s="16"/>
      <c r="L673" s="17"/>
      <c r="M673" s="40"/>
      <c r="N673" s="67"/>
    </row>
    <row r="674" spans="1:12" ht="15" customHeight="1">
      <c r="A674" s="9" t="s">
        <v>26</v>
      </c>
      <c r="B674" s="19"/>
      <c r="C674" s="11"/>
      <c r="D674" s="12"/>
      <c r="E674" s="13"/>
      <c r="F674" s="13"/>
      <c r="G674" s="14"/>
      <c r="H674" s="13"/>
      <c r="I674" s="13"/>
      <c r="J674" s="13"/>
      <c r="K674" s="16"/>
      <c r="L674" s="17"/>
    </row>
    <row r="675" spans="1:14" ht="15" customHeight="1">
      <c r="A675" s="9" t="s">
        <v>26</v>
      </c>
      <c r="B675" s="19"/>
      <c r="C675" s="20"/>
      <c r="D675" s="21"/>
      <c r="E675" s="22"/>
      <c r="F675" s="22"/>
      <c r="G675" s="23"/>
      <c r="H675" s="22"/>
      <c r="I675" s="22"/>
      <c r="J675" s="22"/>
      <c r="K675" s="22"/>
      <c r="L675" s="17"/>
      <c r="M675" s="17"/>
      <c r="N675" s="17"/>
    </row>
    <row r="676" spans="1:14" ht="15" customHeight="1" thickBot="1">
      <c r="A676" s="24"/>
      <c r="B676" s="19"/>
      <c r="C676" s="22"/>
      <c r="D676" s="22"/>
      <c r="E676" s="22"/>
      <c r="F676" s="25"/>
      <c r="G676" s="26"/>
      <c r="H676" s="27" t="s">
        <v>27</v>
      </c>
      <c r="I676" s="27"/>
      <c r="J676" s="28"/>
      <c r="K676" s="28"/>
      <c r="L676" s="17"/>
      <c r="M676" s="63" t="s">
        <v>72</v>
      </c>
      <c r="N676" s="64" t="s">
        <v>68</v>
      </c>
    </row>
    <row r="677" spans="1:12" ht="15" customHeight="1">
      <c r="A677" s="24"/>
      <c r="B677" s="19"/>
      <c r="C677" s="186" t="s">
        <v>28</v>
      </c>
      <c r="D677" s="186"/>
      <c r="E677" s="29">
        <v>11</v>
      </c>
      <c r="F677" s="30">
        <v>100</v>
      </c>
      <c r="G677" s="31">
        <v>11</v>
      </c>
      <c r="H677" s="32">
        <f>G678/G677%</f>
        <v>81.81818181818181</v>
      </c>
      <c r="I677" s="32"/>
      <c r="J677" s="32"/>
      <c r="L677" s="17"/>
    </row>
    <row r="678" spans="1:14" ht="15" customHeight="1">
      <c r="A678" s="24"/>
      <c r="B678" s="19"/>
      <c r="C678" s="193" t="s">
        <v>29</v>
      </c>
      <c r="D678" s="193"/>
      <c r="E678" s="33">
        <v>9</v>
      </c>
      <c r="F678" s="34">
        <f>(E678/E677)*100</f>
        <v>81.81818181818183</v>
      </c>
      <c r="G678" s="31">
        <v>9</v>
      </c>
      <c r="H678" s="28"/>
      <c r="I678" s="28"/>
      <c r="J678" s="22"/>
      <c r="K678" s="28"/>
      <c r="M678" s="22"/>
      <c r="N678" s="22"/>
    </row>
    <row r="679" spans="1:14" ht="15" customHeight="1">
      <c r="A679" s="35"/>
      <c r="B679" s="19"/>
      <c r="C679" s="193" t="s">
        <v>31</v>
      </c>
      <c r="D679" s="193"/>
      <c r="E679" s="33">
        <v>0</v>
      </c>
      <c r="F679" s="34">
        <f>(E679/E677)*100</f>
        <v>0</v>
      </c>
      <c r="G679" s="36"/>
      <c r="H679" s="31"/>
      <c r="I679" s="31"/>
      <c r="J679" s="22"/>
      <c r="K679" s="28"/>
      <c r="L679" s="17"/>
      <c r="M679" s="20"/>
      <c r="N679" s="20"/>
    </row>
    <row r="680" spans="1:14" ht="15" customHeight="1">
      <c r="A680" s="35"/>
      <c r="B680" s="19"/>
      <c r="C680" s="193" t="s">
        <v>32</v>
      </c>
      <c r="D680" s="193"/>
      <c r="E680" s="33">
        <v>1</v>
      </c>
      <c r="F680" s="34">
        <f>(E680/E677)*100</f>
        <v>9.090909090909092</v>
      </c>
      <c r="G680" s="36"/>
      <c r="H680" s="31"/>
      <c r="I680" s="31"/>
      <c r="J680" s="22"/>
      <c r="K680" s="28"/>
      <c r="L680" s="17"/>
      <c r="M680" s="17"/>
      <c r="N680" s="17"/>
    </row>
    <row r="681" spans="1:14" ht="15" customHeight="1">
      <c r="A681" s="35"/>
      <c r="B681" s="19"/>
      <c r="C681" s="193" t="s">
        <v>33</v>
      </c>
      <c r="D681" s="193"/>
      <c r="E681" s="33">
        <v>0</v>
      </c>
      <c r="F681" s="34">
        <f>(E681/E677)*100</f>
        <v>0</v>
      </c>
      <c r="G681" s="36"/>
      <c r="H681" s="22" t="s">
        <v>34</v>
      </c>
      <c r="I681" s="22"/>
      <c r="J681" s="37"/>
      <c r="K681" s="28"/>
      <c r="L681" s="17"/>
      <c r="M681" s="17"/>
      <c r="N681" s="17"/>
    </row>
    <row r="682" spans="1:14" ht="15" customHeight="1">
      <c r="A682" s="35"/>
      <c r="B682" s="19"/>
      <c r="C682" s="193" t="s">
        <v>35</v>
      </c>
      <c r="D682" s="193"/>
      <c r="E682" s="33">
        <v>1</v>
      </c>
      <c r="F682" s="34">
        <v>0</v>
      </c>
      <c r="G682" s="36"/>
      <c r="H682" s="22"/>
      <c r="I682" s="22"/>
      <c r="J682" s="37"/>
      <c r="K682" s="28"/>
      <c r="L682" s="17"/>
      <c r="M682" s="17"/>
      <c r="N682" s="17"/>
    </row>
    <row r="683" spans="1:14" ht="15" customHeight="1" thickBot="1">
      <c r="A683" s="35"/>
      <c r="B683" s="19"/>
      <c r="C683" s="194" t="s">
        <v>36</v>
      </c>
      <c r="D683" s="194"/>
      <c r="E683" s="38"/>
      <c r="F683" s="39">
        <f>(E683/E677)*100</f>
        <v>0</v>
      </c>
      <c r="G683" s="36"/>
      <c r="H683" s="22"/>
      <c r="I683" s="22"/>
      <c r="M683" s="17"/>
      <c r="N683" s="17"/>
    </row>
    <row r="684" spans="1:14" ht="15" customHeight="1">
      <c r="A684" s="41" t="s">
        <v>37</v>
      </c>
      <c r="B684" s="10"/>
      <c r="C684" s="11"/>
      <c r="D684" s="11"/>
      <c r="E684" s="13"/>
      <c r="F684" s="13"/>
      <c r="G684" s="42"/>
      <c r="H684" s="43"/>
      <c r="I684" s="43"/>
      <c r="J684" s="43"/>
      <c r="K684" s="13"/>
      <c r="L684" s="17"/>
      <c r="M684" s="40"/>
      <c r="N684" s="40"/>
    </row>
    <row r="685" spans="1:14" ht="15" customHeight="1">
      <c r="A685" s="12" t="s">
        <v>38</v>
      </c>
      <c r="B685" s="10"/>
      <c r="C685" s="44"/>
      <c r="D685" s="45"/>
      <c r="E685" s="46"/>
      <c r="F685" s="43"/>
      <c r="G685" s="42"/>
      <c r="H685" s="43"/>
      <c r="I685" s="43"/>
      <c r="J685" s="43"/>
      <c r="K685" s="13"/>
      <c r="L685" s="17"/>
      <c r="M685" s="24"/>
      <c r="N685" s="24"/>
    </row>
    <row r="686" spans="1:14" ht="15" customHeight="1">
      <c r="A686" s="12" t="s">
        <v>39</v>
      </c>
      <c r="B686" s="10"/>
      <c r="C686" s="11"/>
      <c r="D686" s="45"/>
      <c r="E686" s="46"/>
      <c r="F686" s="43"/>
      <c r="G686" s="42"/>
      <c r="H686" s="47"/>
      <c r="I686" s="47"/>
      <c r="J686" s="47"/>
      <c r="K686" s="13"/>
      <c r="L686" s="17"/>
      <c r="M686" s="17"/>
      <c r="N686" s="17"/>
    </row>
    <row r="687" spans="1:14" ht="15" customHeight="1">
      <c r="A687" s="12" t="s">
        <v>40</v>
      </c>
      <c r="B687" s="44"/>
      <c r="C687" s="11"/>
      <c r="D687" s="45"/>
      <c r="E687" s="46"/>
      <c r="F687" s="43"/>
      <c r="G687" s="48"/>
      <c r="H687" s="47"/>
      <c r="I687" s="47"/>
      <c r="J687" s="47"/>
      <c r="K687" s="13"/>
      <c r="L687" s="17"/>
      <c r="M687" s="17"/>
      <c r="N687" s="17"/>
    </row>
    <row r="688" spans="1:14" ht="15" customHeight="1" thickBot="1">
      <c r="A688" s="12" t="s">
        <v>41</v>
      </c>
      <c r="B688" s="35"/>
      <c r="C688" s="11"/>
      <c r="D688" s="49"/>
      <c r="E688" s="43"/>
      <c r="F688" s="43"/>
      <c r="G688" s="48"/>
      <c r="H688" s="47"/>
      <c r="I688" s="47"/>
      <c r="J688" s="47"/>
      <c r="K688" s="43"/>
      <c r="L688" s="17"/>
      <c r="M688" s="17"/>
      <c r="N688" s="17"/>
    </row>
    <row r="689" spans="1:14" ht="15" customHeight="1" thickBot="1">
      <c r="A689" s="195" t="s">
        <v>0</v>
      </c>
      <c r="B689" s="195"/>
      <c r="C689" s="195"/>
      <c r="D689" s="195"/>
      <c r="E689" s="195"/>
      <c r="F689" s="195"/>
      <c r="G689" s="195"/>
      <c r="H689" s="195"/>
      <c r="I689" s="195"/>
      <c r="J689" s="195"/>
      <c r="K689" s="195"/>
      <c r="L689" s="195"/>
      <c r="M689" s="195"/>
      <c r="N689" s="195"/>
    </row>
    <row r="690" spans="1:14" ht="15" customHeight="1" thickBot="1">
      <c r="A690" s="195"/>
      <c r="B690" s="195"/>
      <c r="C690" s="195"/>
      <c r="D690" s="195"/>
      <c r="E690" s="195"/>
      <c r="F690" s="195"/>
      <c r="G690" s="195"/>
      <c r="H690" s="195"/>
      <c r="I690" s="195"/>
      <c r="J690" s="195"/>
      <c r="K690" s="195"/>
      <c r="L690" s="195"/>
      <c r="M690" s="195"/>
      <c r="N690" s="195"/>
    </row>
    <row r="691" spans="1:14" ht="15" customHeight="1">
      <c r="A691" s="195"/>
      <c r="B691" s="195"/>
      <c r="C691" s="195"/>
      <c r="D691" s="195"/>
      <c r="E691" s="195"/>
      <c r="F691" s="195"/>
      <c r="G691" s="195"/>
      <c r="H691" s="195"/>
      <c r="I691" s="195"/>
      <c r="J691" s="195"/>
      <c r="K691" s="195"/>
      <c r="L691" s="195"/>
      <c r="M691" s="195"/>
      <c r="N691" s="195"/>
    </row>
    <row r="692" spans="1:14" ht="15" customHeight="1">
      <c r="A692" s="196" t="s">
        <v>1</v>
      </c>
      <c r="B692" s="196"/>
      <c r="C692" s="196"/>
      <c r="D692" s="196"/>
      <c r="E692" s="196"/>
      <c r="F692" s="196"/>
      <c r="G692" s="196"/>
      <c r="H692" s="196"/>
      <c r="I692" s="196"/>
      <c r="J692" s="196"/>
      <c r="K692" s="196"/>
      <c r="L692" s="196"/>
      <c r="M692" s="196"/>
      <c r="N692" s="196"/>
    </row>
    <row r="693" spans="1:14" ht="15" customHeight="1">
      <c r="A693" s="196" t="s">
        <v>2</v>
      </c>
      <c r="B693" s="196"/>
      <c r="C693" s="196"/>
      <c r="D693" s="196"/>
      <c r="E693" s="196"/>
      <c r="F693" s="196"/>
      <c r="G693" s="196"/>
      <c r="H693" s="196"/>
      <c r="I693" s="196"/>
      <c r="J693" s="196"/>
      <c r="K693" s="196"/>
      <c r="L693" s="196"/>
      <c r="M693" s="196"/>
      <c r="N693" s="196"/>
    </row>
    <row r="694" spans="1:14" ht="15" customHeight="1" thickBot="1">
      <c r="A694" s="188" t="s">
        <v>3</v>
      </c>
      <c r="B694" s="188"/>
      <c r="C694" s="188"/>
      <c r="D694" s="188"/>
      <c r="E694" s="188"/>
      <c r="F694" s="188"/>
      <c r="G694" s="188"/>
      <c r="H694" s="188"/>
      <c r="I694" s="188"/>
      <c r="J694" s="188"/>
      <c r="K694" s="188"/>
      <c r="L694" s="188"/>
      <c r="M694" s="188"/>
      <c r="N694" s="188"/>
    </row>
    <row r="695" spans="1:14" ht="15" customHeight="1">
      <c r="A695" s="189" t="s">
        <v>83</v>
      </c>
      <c r="B695" s="189"/>
      <c r="C695" s="189"/>
      <c r="D695" s="189"/>
      <c r="E695" s="189"/>
      <c r="F695" s="189"/>
      <c r="G695" s="189"/>
      <c r="H695" s="189"/>
      <c r="I695" s="189"/>
      <c r="J695" s="189"/>
      <c r="K695" s="189"/>
      <c r="L695" s="189"/>
      <c r="M695" s="189"/>
      <c r="N695" s="189"/>
    </row>
    <row r="696" spans="1:14" ht="15" customHeight="1">
      <c r="A696" s="189" t="s">
        <v>5</v>
      </c>
      <c r="B696" s="189"/>
      <c r="C696" s="189"/>
      <c r="D696" s="189"/>
      <c r="E696" s="189"/>
      <c r="F696" s="189"/>
      <c r="G696" s="189"/>
      <c r="H696" s="189"/>
      <c r="I696" s="189"/>
      <c r="J696" s="189"/>
      <c r="K696" s="189"/>
      <c r="L696" s="189"/>
      <c r="M696" s="189"/>
      <c r="N696" s="189"/>
    </row>
    <row r="697" spans="1:14" ht="15" customHeight="1">
      <c r="A697" s="190" t="s">
        <v>6</v>
      </c>
      <c r="B697" s="185" t="s">
        <v>7</v>
      </c>
      <c r="C697" s="185" t="s">
        <v>8</v>
      </c>
      <c r="D697" s="190" t="s">
        <v>9</v>
      </c>
      <c r="E697" s="185" t="s">
        <v>10</v>
      </c>
      <c r="F697" s="185" t="s">
        <v>11</v>
      </c>
      <c r="G697" s="185" t="s">
        <v>12</v>
      </c>
      <c r="H697" s="185" t="s">
        <v>13</v>
      </c>
      <c r="I697" s="185" t="s">
        <v>14</v>
      </c>
      <c r="J697" s="185" t="s">
        <v>15</v>
      </c>
      <c r="K697" s="187" t="s">
        <v>16</v>
      </c>
      <c r="L697" s="185" t="s">
        <v>17</v>
      </c>
      <c r="M697" s="185" t="s">
        <v>18</v>
      </c>
      <c r="N697" s="185" t="s">
        <v>19</v>
      </c>
    </row>
    <row r="698" spans="1:14" ht="15" customHeight="1">
      <c r="A698" s="197"/>
      <c r="B698" s="191"/>
      <c r="C698" s="191"/>
      <c r="D698" s="197"/>
      <c r="E698" s="191"/>
      <c r="F698" s="191"/>
      <c r="G698" s="191"/>
      <c r="H698" s="191"/>
      <c r="I698" s="191"/>
      <c r="J698" s="191"/>
      <c r="K698" s="216"/>
      <c r="L698" s="191"/>
      <c r="M698" s="191"/>
      <c r="N698" s="191"/>
    </row>
    <row r="699" spans="1:14" ht="15" customHeight="1">
      <c r="A699" s="51">
        <v>1</v>
      </c>
      <c r="B699" s="52">
        <v>43067</v>
      </c>
      <c r="C699" s="51" t="s">
        <v>23</v>
      </c>
      <c r="D699" s="51" t="s">
        <v>21</v>
      </c>
      <c r="E699" s="51" t="s">
        <v>80</v>
      </c>
      <c r="F699" s="51">
        <v>713</v>
      </c>
      <c r="G699" s="51">
        <v>703</v>
      </c>
      <c r="H699" s="51">
        <v>718</v>
      </c>
      <c r="I699" s="51">
        <v>723</v>
      </c>
      <c r="J699" s="51">
        <v>728</v>
      </c>
      <c r="K699" s="51">
        <v>703</v>
      </c>
      <c r="L699" s="53">
        <v>2000</v>
      </c>
      <c r="M699" s="65">
        <f aca="true" t="shared" si="49" ref="M699:M706">IF(D699="BUY",(K699-F699)*(L699),(F699-K699)*(L699))</f>
        <v>-20000</v>
      </c>
      <c r="N699" s="66">
        <f aca="true" t="shared" si="50" ref="N699:N706">M699/(L699)/F699%</f>
        <v>-1.402524544179523</v>
      </c>
    </row>
    <row r="700" spans="1:14" ht="15" customHeight="1">
      <c r="A700" s="51">
        <v>2</v>
      </c>
      <c r="B700" s="52">
        <v>43061</v>
      </c>
      <c r="C700" s="51" t="s">
        <v>23</v>
      </c>
      <c r="D700" s="51" t="s">
        <v>21</v>
      </c>
      <c r="E700" s="51" t="s">
        <v>55</v>
      </c>
      <c r="F700" s="51">
        <v>313</v>
      </c>
      <c r="G700" s="51">
        <v>298</v>
      </c>
      <c r="H700" s="51">
        <v>321</v>
      </c>
      <c r="I700" s="51">
        <v>329</v>
      </c>
      <c r="J700" s="51">
        <v>337</v>
      </c>
      <c r="K700" s="51">
        <v>310</v>
      </c>
      <c r="L700" s="53">
        <v>1750</v>
      </c>
      <c r="M700" s="65">
        <f t="shared" si="49"/>
        <v>-5250</v>
      </c>
      <c r="N700" s="66">
        <f t="shared" si="50"/>
        <v>-0.9584664536741214</v>
      </c>
    </row>
    <row r="701" spans="1:14" ht="15" customHeight="1">
      <c r="A701" s="51">
        <v>3</v>
      </c>
      <c r="B701" s="52">
        <v>43060</v>
      </c>
      <c r="C701" s="51" t="s">
        <v>23</v>
      </c>
      <c r="D701" s="51" t="s">
        <v>21</v>
      </c>
      <c r="E701" s="51" t="s">
        <v>86</v>
      </c>
      <c r="F701" s="51">
        <v>115</v>
      </c>
      <c r="G701" s="51">
        <v>113</v>
      </c>
      <c r="H701" s="51">
        <v>116</v>
      </c>
      <c r="I701" s="51">
        <v>117</v>
      </c>
      <c r="J701" s="51">
        <v>118</v>
      </c>
      <c r="K701" s="51">
        <v>116</v>
      </c>
      <c r="L701" s="53">
        <v>9000</v>
      </c>
      <c r="M701" s="65">
        <f t="shared" si="49"/>
        <v>9000</v>
      </c>
      <c r="N701" s="66">
        <f t="shared" si="50"/>
        <v>0.8695652173913044</v>
      </c>
    </row>
    <row r="702" spans="1:14" ht="15" customHeight="1">
      <c r="A702" s="51">
        <v>4</v>
      </c>
      <c r="B702" s="52">
        <v>43055</v>
      </c>
      <c r="C702" s="51" t="s">
        <v>23</v>
      </c>
      <c r="D702" s="51" t="s">
        <v>21</v>
      </c>
      <c r="E702" s="51" t="s">
        <v>88</v>
      </c>
      <c r="F702" s="51">
        <v>992</v>
      </c>
      <c r="G702" s="51">
        <v>966</v>
      </c>
      <c r="H702" s="51">
        <v>1007</v>
      </c>
      <c r="I702" s="51">
        <v>1022</v>
      </c>
      <c r="J702" s="51">
        <v>1037</v>
      </c>
      <c r="K702" s="51">
        <v>966</v>
      </c>
      <c r="L702" s="53">
        <v>500</v>
      </c>
      <c r="M702" s="65">
        <f t="shared" si="49"/>
        <v>-13000</v>
      </c>
      <c r="N702" s="66">
        <f t="shared" si="50"/>
        <v>-2.620967741935484</v>
      </c>
    </row>
    <row r="703" spans="1:14" ht="15" customHeight="1">
      <c r="A703" s="51">
        <v>5</v>
      </c>
      <c r="B703" s="52">
        <v>43055</v>
      </c>
      <c r="C703" s="51" t="s">
        <v>23</v>
      </c>
      <c r="D703" s="51" t="s">
        <v>21</v>
      </c>
      <c r="E703" s="51" t="s">
        <v>87</v>
      </c>
      <c r="F703" s="51">
        <v>1815</v>
      </c>
      <c r="G703" s="51">
        <v>1785</v>
      </c>
      <c r="H703" s="51">
        <v>1835</v>
      </c>
      <c r="I703" s="51">
        <v>1855</v>
      </c>
      <c r="J703" s="51">
        <v>1875</v>
      </c>
      <c r="K703" s="51">
        <v>1835</v>
      </c>
      <c r="L703" s="53">
        <v>500</v>
      </c>
      <c r="M703" s="65">
        <f t="shared" si="49"/>
        <v>10000</v>
      </c>
      <c r="N703" s="66">
        <f t="shared" si="50"/>
        <v>1.1019283746556474</v>
      </c>
    </row>
    <row r="704" spans="1:14" ht="15" customHeight="1">
      <c r="A704" s="51">
        <v>6</v>
      </c>
      <c r="B704" s="52">
        <v>43053</v>
      </c>
      <c r="C704" s="51" t="s">
        <v>23</v>
      </c>
      <c r="D704" s="51" t="s">
        <v>21</v>
      </c>
      <c r="E704" s="51" t="s">
        <v>86</v>
      </c>
      <c r="F704" s="51">
        <v>104</v>
      </c>
      <c r="G704" s="51">
        <v>102</v>
      </c>
      <c r="H704" s="51">
        <v>105</v>
      </c>
      <c r="I704" s="51">
        <v>106</v>
      </c>
      <c r="J704" s="51">
        <v>107</v>
      </c>
      <c r="K704" s="51">
        <v>102</v>
      </c>
      <c r="L704" s="53">
        <v>9000</v>
      </c>
      <c r="M704" s="65">
        <f t="shared" si="49"/>
        <v>-18000</v>
      </c>
      <c r="N704" s="66">
        <f t="shared" si="50"/>
        <v>-1.923076923076923</v>
      </c>
    </row>
    <row r="705" spans="1:14" ht="15" customHeight="1">
      <c r="A705" s="51">
        <v>7</v>
      </c>
      <c r="B705" s="52">
        <v>43049</v>
      </c>
      <c r="C705" s="51" t="s">
        <v>23</v>
      </c>
      <c r="D705" s="51" t="s">
        <v>21</v>
      </c>
      <c r="E705" s="51" t="s">
        <v>85</v>
      </c>
      <c r="F705" s="51">
        <v>1260</v>
      </c>
      <c r="G705" s="51">
        <v>1230</v>
      </c>
      <c r="H705" s="51">
        <v>1275</v>
      </c>
      <c r="I705" s="51">
        <v>1290</v>
      </c>
      <c r="J705" s="51">
        <v>1305</v>
      </c>
      <c r="K705" s="51">
        <v>1275</v>
      </c>
      <c r="L705" s="53">
        <v>750</v>
      </c>
      <c r="M705" s="65">
        <f t="shared" si="49"/>
        <v>11250</v>
      </c>
      <c r="N705" s="66">
        <f t="shared" si="50"/>
        <v>1.1904761904761905</v>
      </c>
    </row>
    <row r="706" spans="1:14" ht="15" customHeight="1">
      <c r="A706" s="51">
        <v>8</v>
      </c>
      <c r="B706" s="52">
        <v>43041</v>
      </c>
      <c r="C706" s="51" t="s">
        <v>23</v>
      </c>
      <c r="D706" s="51" t="s">
        <v>21</v>
      </c>
      <c r="E706" s="51" t="s">
        <v>84</v>
      </c>
      <c r="F706" s="51">
        <v>442</v>
      </c>
      <c r="G706" s="51">
        <v>427</v>
      </c>
      <c r="H706" s="51">
        <v>450</v>
      </c>
      <c r="I706" s="51">
        <v>458</v>
      </c>
      <c r="J706" s="51">
        <v>466</v>
      </c>
      <c r="K706" s="51">
        <v>450</v>
      </c>
      <c r="L706" s="53">
        <v>1500</v>
      </c>
      <c r="M706" s="65">
        <f t="shared" si="49"/>
        <v>12000</v>
      </c>
      <c r="N706" s="66">
        <f t="shared" si="50"/>
        <v>1.8099547511312217</v>
      </c>
    </row>
    <row r="707" spans="1:14" ht="15" customHeight="1">
      <c r="A707" s="9" t="s">
        <v>25</v>
      </c>
      <c r="B707" s="10"/>
      <c r="C707" s="11"/>
      <c r="D707" s="12"/>
      <c r="E707" s="13"/>
      <c r="F707" s="13"/>
      <c r="G707" s="14"/>
      <c r="H707" s="15"/>
      <c r="I707" s="15"/>
      <c r="J707" s="15"/>
      <c r="K707" s="16"/>
      <c r="L707" s="17"/>
      <c r="M707" s="40"/>
      <c r="N707" s="67"/>
    </row>
    <row r="708" spans="1:12" ht="15" customHeight="1">
      <c r="A708" s="9" t="s">
        <v>26</v>
      </c>
      <c r="B708" s="19"/>
      <c r="C708" s="11"/>
      <c r="D708" s="12"/>
      <c r="E708" s="13"/>
      <c r="F708" s="13"/>
      <c r="G708" s="14"/>
      <c r="H708" s="13"/>
      <c r="I708" s="13"/>
      <c r="J708" s="13"/>
      <c r="K708" s="16"/>
      <c r="L708" s="17"/>
    </row>
    <row r="709" spans="1:14" ht="15" customHeight="1">
      <c r="A709" s="9" t="s">
        <v>26</v>
      </c>
      <c r="B709" s="19"/>
      <c r="C709" s="20"/>
      <c r="D709" s="21"/>
      <c r="E709" s="22"/>
      <c r="F709" s="22"/>
      <c r="G709" s="23"/>
      <c r="H709" s="22"/>
      <c r="I709" s="22"/>
      <c r="J709" s="22"/>
      <c r="K709" s="22"/>
      <c r="L709" s="17"/>
      <c r="M709" s="17"/>
      <c r="N709" s="17"/>
    </row>
    <row r="710" spans="1:14" ht="15" customHeight="1" thickBot="1">
      <c r="A710" s="24"/>
      <c r="B710" s="19"/>
      <c r="C710" s="22"/>
      <c r="D710" s="22"/>
      <c r="E710" s="22"/>
      <c r="F710" s="25"/>
      <c r="G710" s="26"/>
      <c r="H710" s="27" t="s">
        <v>27</v>
      </c>
      <c r="I710" s="27"/>
      <c r="J710" s="28"/>
      <c r="K710" s="28"/>
      <c r="L710" s="17"/>
      <c r="M710" s="63" t="s">
        <v>72</v>
      </c>
      <c r="N710" s="64" t="s">
        <v>68</v>
      </c>
    </row>
    <row r="711" spans="1:12" ht="15" customHeight="1">
      <c r="A711" s="24"/>
      <c r="B711" s="19"/>
      <c r="C711" s="186" t="s">
        <v>28</v>
      </c>
      <c r="D711" s="186"/>
      <c r="E711" s="29">
        <v>8</v>
      </c>
      <c r="F711" s="30">
        <f>F712+F713+F714+F715+F716+F717</f>
        <v>100</v>
      </c>
      <c r="G711" s="31">
        <v>8</v>
      </c>
      <c r="H711" s="32">
        <f>G712/G711%</f>
        <v>50</v>
      </c>
      <c r="I711" s="32"/>
      <c r="J711" s="32"/>
      <c r="L711" s="17"/>
    </row>
    <row r="712" spans="1:14" ht="15" customHeight="1">
      <c r="A712" s="24"/>
      <c r="B712" s="19"/>
      <c r="C712" s="193" t="s">
        <v>29</v>
      </c>
      <c r="D712" s="193"/>
      <c r="E712" s="33">
        <v>4</v>
      </c>
      <c r="F712" s="34">
        <f>(E712/E711)*100</f>
        <v>50</v>
      </c>
      <c r="G712" s="31">
        <v>4</v>
      </c>
      <c r="H712" s="28"/>
      <c r="I712" s="28"/>
      <c r="J712" s="22"/>
      <c r="K712" s="28"/>
      <c r="M712" s="22"/>
      <c r="N712" s="22"/>
    </row>
    <row r="713" spans="1:14" ht="15" customHeight="1">
      <c r="A713" s="35"/>
      <c r="B713" s="19"/>
      <c r="C713" s="193" t="s">
        <v>31</v>
      </c>
      <c r="D713" s="193"/>
      <c r="E713" s="33">
        <v>0</v>
      </c>
      <c r="F713" s="34">
        <f>(E713/E711)*100</f>
        <v>0</v>
      </c>
      <c r="G713" s="36"/>
      <c r="H713" s="31"/>
      <c r="I713" s="31"/>
      <c r="J713" s="22"/>
      <c r="K713" s="28"/>
      <c r="L713" s="17"/>
      <c r="M713" s="20"/>
      <c r="N713" s="20"/>
    </row>
    <row r="714" spans="1:14" ht="15" customHeight="1">
      <c r="A714" s="35"/>
      <c r="B714" s="19"/>
      <c r="C714" s="193" t="s">
        <v>32</v>
      </c>
      <c r="D714" s="193"/>
      <c r="E714" s="33">
        <v>0</v>
      </c>
      <c r="F714" s="34">
        <f>(E714/E711)*100</f>
        <v>0</v>
      </c>
      <c r="G714" s="36"/>
      <c r="H714" s="31"/>
      <c r="I714" s="31"/>
      <c r="J714" s="22"/>
      <c r="K714" s="28"/>
      <c r="L714" s="17"/>
      <c r="M714" s="17"/>
      <c r="N714" s="17"/>
    </row>
    <row r="715" spans="1:14" ht="15" customHeight="1">
      <c r="A715" s="35"/>
      <c r="B715" s="19"/>
      <c r="C715" s="193" t="s">
        <v>33</v>
      </c>
      <c r="D715" s="193"/>
      <c r="E715" s="33">
        <v>4</v>
      </c>
      <c r="F715" s="34">
        <f>(E715/E711)*100</f>
        <v>50</v>
      </c>
      <c r="G715" s="36"/>
      <c r="H715" s="22" t="s">
        <v>34</v>
      </c>
      <c r="I715" s="22"/>
      <c r="J715" s="37"/>
      <c r="K715" s="28"/>
      <c r="L715" s="17"/>
      <c r="M715" s="17"/>
      <c r="N715" s="17"/>
    </row>
    <row r="716" spans="1:14" ht="15" customHeight="1">
      <c r="A716" s="35"/>
      <c r="B716" s="19"/>
      <c r="C716" s="193" t="s">
        <v>35</v>
      </c>
      <c r="D716" s="193"/>
      <c r="E716" s="33">
        <v>0</v>
      </c>
      <c r="F716" s="34">
        <v>0</v>
      </c>
      <c r="G716" s="36"/>
      <c r="H716" s="22"/>
      <c r="I716" s="22"/>
      <c r="J716" s="37"/>
      <c r="K716" s="28"/>
      <c r="L716" s="17"/>
      <c r="M716" s="17"/>
      <c r="N716" s="17"/>
    </row>
    <row r="717" spans="1:14" ht="15" customHeight="1" thickBot="1">
      <c r="A717" s="35"/>
      <c r="B717" s="19"/>
      <c r="C717" s="194" t="s">
        <v>36</v>
      </c>
      <c r="D717" s="194"/>
      <c r="E717" s="38"/>
      <c r="F717" s="39">
        <f>(E717/E711)*100</f>
        <v>0</v>
      </c>
      <c r="G717" s="36"/>
      <c r="H717" s="22"/>
      <c r="I717" s="22"/>
      <c r="M717" s="17"/>
      <c r="N717" s="17"/>
    </row>
    <row r="718" spans="1:14" ht="15" customHeight="1">
      <c r="A718" s="41" t="s">
        <v>37</v>
      </c>
      <c r="B718" s="10"/>
      <c r="C718" s="11"/>
      <c r="D718" s="11"/>
      <c r="E718" s="13"/>
      <c r="F718" s="13"/>
      <c r="G718" s="42"/>
      <c r="H718" s="43"/>
      <c r="I718" s="43"/>
      <c r="J718" s="43"/>
      <c r="K718" s="13"/>
      <c r="L718" s="17"/>
      <c r="M718" s="40"/>
      <c r="N718" s="40"/>
    </row>
    <row r="719" spans="1:14" ht="15" customHeight="1">
      <c r="A719" s="12" t="s">
        <v>38</v>
      </c>
      <c r="B719" s="10"/>
      <c r="C719" s="44"/>
      <c r="D719" s="45"/>
      <c r="E719" s="46"/>
      <c r="F719" s="43"/>
      <c r="G719" s="42"/>
      <c r="H719" s="43"/>
      <c r="I719" s="43"/>
      <c r="J719" s="43"/>
      <c r="K719" s="13"/>
      <c r="L719" s="17"/>
      <c r="M719" s="24"/>
      <c r="N719" s="24"/>
    </row>
    <row r="720" spans="1:14" ht="15" customHeight="1">
      <c r="A720" s="12" t="s">
        <v>39</v>
      </c>
      <c r="B720" s="10"/>
      <c r="C720" s="11"/>
      <c r="D720" s="45"/>
      <c r="E720" s="46"/>
      <c r="F720" s="43"/>
      <c r="G720" s="42"/>
      <c r="H720" s="47"/>
      <c r="I720" s="47"/>
      <c r="J720" s="47"/>
      <c r="K720" s="13"/>
      <c r="L720" s="17"/>
      <c r="M720" s="17"/>
      <c r="N720" s="17"/>
    </row>
    <row r="721" spans="1:14" ht="15" customHeight="1">
      <c r="A721" s="12" t="s">
        <v>40</v>
      </c>
      <c r="B721" s="44"/>
      <c r="C721" s="11"/>
      <c r="D721" s="45"/>
      <c r="E721" s="46"/>
      <c r="F721" s="43"/>
      <c r="G721" s="48"/>
      <c r="H721" s="47"/>
      <c r="I721" s="47"/>
      <c r="J721" s="47"/>
      <c r="K721" s="13"/>
      <c r="L721" s="17"/>
      <c r="M721" s="17"/>
      <c r="N721" s="17"/>
    </row>
    <row r="722" spans="1:14" ht="15" customHeight="1" thickBot="1">
      <c r="A722" s="12" t="s">
        <v>41</v>
      </c>
      <c r="B722" s="35"/>
      <c r="C722" s="11"/>
      <c r="D722" s="49"/>
      <c r="E722" s="43"/>
      <c r="F722" s="43"/>
      <c r="G722" s="48"/>
      <c r="H722" s="47"/>
      <c r="I722" s="47"/>
      <c r="J722" s="47"/>
      <c r="K722" s="43"/>
      <c r="L722" s="17"/>
      <c r="M722" s="17"/>
      <c r="N722" s="17"/>
    </row>
    <row r="723" spans="1:14" ht="15" customHeight="1" thickBot="1">
      <c r="A723" s="195" t="s">
        <v>0</v>
      </c>
      <c r="B723" s="195"/>
      <c r="C723" s="195"/>
      <c r="D723" s="195"/>
      <c r="E723" s="195"/>
      <c r="F723" s="195"/>
      <c r="G723" s="195"/>
      <c r="H723" s="195"/>
      <c r="I723" s="195"/>
      <c r="J723" s="195"/>
      <c r="K723" s="195"/>
      <c r="L723" s="195"/>
      <c r="M723" s="195"/>
      <c r="N723" s="195"/>
    </row>
    <row r="724" spans="1:14" ht="15" customHeight="1" thickBot="1">
      <c r="A724" s="195"/>
      <c r="B724" s="195"/>
      <c r="C724" s="195"/>
      <c r="D724" s="195"/>
      <c r="E724" s="195"/>
      <c r="F724" s="195"/>
      <c r="G724" s="195"/>
      <c r="H724" s="195"/>
      <c r="I724" s="195"/>
      <c r="J724" s="195"/>
      <c r="K724" s="195"/>
      <c r="L724" s="195"/>
      <c r="M724" s="195"/>
      <c r="N724" s="195"/>
    </row>
    <row r="725" spans="1:14" ht="15" customHeight="1">
      <c r="A725" s="195"/>
      <c r="B725" s="195"/>
      <c r="C725" s="195"/>
      <c r="D725" s="195"/>
      <c r="E725" s="195"/>
      <c r="F725" s="195"/>
      <c r="G725" s="195"/>
      <c r="H725" s="195"/>
      <c r="I725" s="195"/>
      <c r="J725" s="195"/>
      <c r="K725" s="195"/>
      <c r="L725" s="195"/>
      <c r="M725" s="195"/>
      <c r="N725" s="195"/>
    </row>
    <row r="726" spans="1:14" ht="15" customHeight="1">
      <c r="A726" s="196" t="s">
        <v>1</v>
      </c>
      <c r="B726" s="196"/>
      <c r="C726" s="196"/>
      <c r="D726" s="196"/>
      <c r="E726" s="196"/>
      <c r="F726" s="196"/>
      <c r="G726" s="196"/>
      <c r="H726" s="196"/>
      <c r="I726" s="196"/>
      <c r="J726" s="196"/>
      <c r="K726" s="196"/>
      <c r="L726" s="196"/>
      <c r="M726" s="196"/>
      <c r="N726" s="196"/>
    </row>
    <row r="727" spans="1:14" ht="15" customHeight="1">
      <c r="A727" s="196" t="s">
        <v>2</v>
      </c>
      <c r="B727" s="196"/>
      <c r="C727" s="196"/>
      <c r="D727" s="196"/>
      <c r="E727" s="196"/>
      <c r="F727" s="196"/>
      <c r="G727" s="196"/>
      <c r="H727" s="196"/>
      <c r="I727" s="196"/>
      <c r="J727" s="196"/>
      <c r="K727" s="196"/>
      <c r="L727" s="196"/>
      <c r="M727" s="196"/>
      <c r="N727" s="196"/>
    </row>
    <row r="728" spans="1:14" ht="15" customHeight="1" thickBot="1">
      <c r="A728" s="188" t="s">
        <v>3</v>
      </c>
      <c r="B728" s="188"/>
      <c r="C728" s="188"/>
      <c r="D728" s="188"/>
      <c r="E728" s="188"/>
      <c r="F728" s="188"/>
      <c r="G728" s="188"/>
      <c r="H728" s="188"/>
      <c r="I728" s="188"/>
      <c r="J728" s="188"/>
      <c r="K728" s="188"/>
      <c r="L728" s="188"/>
      <c r="M728" s="188"/>
      <c r="N728" s="188"/>
    </row>
    <row r="729" spans="1:14" ht="15" customHeight="1">
      <c r="A729" s="189" t="s">
        <v>74</v>
      </c>
      <c r="B729" s="189"/>
      <c r="C729" s="189"/>
      <c r="D729" s="189"/>
      <c r="E729" s="189"/>
      <c r="F729" s="189"/>
      <c r="G729" s="189"/>
      <c r="H729" s="189"/>
      <c r="I729" s="189"/>
      <c r="J729" s="189"/>
      <c r="K729" s="189"/>
      <c r="L729" s="189"/>
      <c r="M729" s="189"/>
      <c r="N729" s="189"/>
    </row>
    <row r="730" spans="1:14" ht="15" customHeight="1">
      <c r="A730" s="189" t="s">
        <v>5</v>
      </c>
      <c r="B730" s="189"/>
      <c r="C730" s="189"/>
      <c r="D730" s="189"/>
      <c r="E730" s="189"/>
      <c r="F730" s="189"/>
      <c r="G730" s="189"/>
      <c r="H730" s="189"/>
      <c r="I730" s="189"/>
      <c r="J730" s="189"/>
      <c r="K730" s="189"/>
      <c r="L730" s="189"/>
      <c r="M730" s="189"/>
      <c r="N730" s="189"/>
    </row>
    <row r="731" spans="1:14" ht="15" customHeight="1">
      <c r="A731" s="190" t="s">
        <v>6</v>
      </c>
      <c r="B731" s="185" t="s">
        <v>7</v>
      </c>
      <c r="C731" s="185" t="s">
        <v>8</v>
      </c>
      <c r="D731" s="190" t="s">
        <v>9</v>
      </c>
      <c r="E731" s="185" t="s">
        <v>10</v>
      </c>
      <c r="F731" s="185" t="s">
        <v>11</v>
      </c>
      <c r="G731" s="185" t="s">
        <v>12</v>
      </c>
      <c r="H731" s="185" t="s">
        <v>13</v>
      </c>
      <c r="I731" s="185" t="s">
        <v>14</v>
      </c>
      <c r="J731" s="185" t="s">
        <v>15</v>
      </c>
      <c r="K731" s="187" t="s">
        <v>16</v>
      </c>
      <c r="L731" s="185" t="s">
        <v>17</v>
      </c>
      <c r="M731" s="185" t="s">
        <v>18</v>
      </c>
      <c r="N731" s="185" t="s">
        <v>19</v>
      </c>
    </row>
    <row r="732" spans="1:14" ht="15" customHeight="1">
      <c r="A732" s="197"/>
      <c r="B732" s="191"/>
      <c r="C732" s="191"/>
      <c r="D732" s="197"/>
      <c r="E732" s="191"/>
      <c r="F732" s="191"/>
      <c r="G732" s="191"/>
      <c r="H732" s="191"/>
      <c r="I732" s="191"/>
      <c r="J732" s="191"/>
      <c r="K732" s="216"/>
      <c r="L732" s="191"/>
      <c r="M732" s="191"/>
      <c r="N732" s="191"/>
    </row>
    <row r="733" spans="1:14" ht="15" customHeight="1">
      <c r="A733" s="51">
        <v>1</v>
      </c>
      <c r="B733" s="52">
        <v>43039</v>
      </c>
      <c r="C733" s="51" t="s">
        <v>23</v>
      </c>
      <c r="D733" s="51" t="s">
        <v>21</v>
      </c>
      <c r="E733" s="51" t="s">
        <v>69</v>
      </c>
      <c r="F733" s="51">
        <v>510</v>
      </c>
      <c r="G733" s="51">
        <v>485</v>
      </c>
      <c r="H733" s="51">
        <v>525</v>
      </c>
      <c r="I733" s="51">
        <v>540</v>
      </c>
      <c r="J733" s="51">
        <v>555</v>
      </c>
      <c r="K733" s="51">
        <v>525</v>
      </c>
      <c r="L733" s="53">
        <v>1200</v>
      </c>
      <c r="M733" s="65">
        <f>IF(D733="BUY",(K733-F733)*(L733),(F733-K733)*(L733))</f>
        <v>18000</v>
      </c>
      <c r="N733" s="66">
        <f>M733/(L733)/F733%</f>
        <v>2.9411764705882355</v>
      </c>
    </row>
    <row r="734" spans="1:14" ht="15" customHeight="1">
      <c r="A734" s="51">
        <v>2</v>
      </c>
      <c r="B734" s="52">
        <v>43035</v>
      </c>
      <c r="C734" s="51" t="s">
        <v>82</v>
      </c>
      <c r="D734" s="51" t="s">
        <v>21</v>
      </c>
      <c r="E734" s="51" t="s">
        <v>81</v>
      </c>
      <c r="F734" s="51">
        <v>5</v>
      </c>
      <c r="G734" s="51">
        <v>2</v>
      </c>
      <c r="H734" s="51">
        <v>10</v>
      </c>
      <c r="I734" s="51">
        <v>15</v>
      </c>
      <c r="J734" s="51">
        <v>20</v>
      </c>
      <c r="K734" s="51">
        <v>7</v>
      </c>
      <c r="L734" s="53">
        <v>1500</v>
      </c>
      <c r="M734" s="65">
        <f>IF(D734="BUY",(K734-F734)*(L734),(F734-K734)*(L734))</f>
        <v>3000</v>
      </c>
      <c r="N734" s="66">
        <f>M734/(L734)/F734%</f>
        <v>40</v>
      </c>
    </row>
    <row r="735" spans="1:14" ht="15" customHeight="1">
      <c r="A735" s="51">
        <v>3</v>
      </c>
      <c r="B735" s="52">
        <v>43035</v>
      </c>
      <c r="C735" s="51" t="s">
        <v>23</v>
      </c>
      <c r="D735" s="51" t="s">
        <v>21</v>
      </c>
      <c r="E735" s="51" t="s">
        <v>43</v>
      </c>
      <c r="F735" s="51">
        <v>548</v>
      </c>
      <c r="G735" s="51">
        <v>527</v>
      </c>
      <c r="H735" s="51">
        <v>560</v>
      </c>
      <c r="I735" s="51">
        <v>572</v>
      </c>
      <c r="J735" s="51">
        <v>584</v>
      </c>
      <c r="K735" s="51">
        <v>560</v>
      </c>
      <c r="L735" s="53">
        <v>800</v>
      </c>
      <c r="M735" s="65">
        <f>IF(D735="BUY",(K735-F735)*(L735),(F735-K735)*(L735))</f>
        <v>9600</v>
      </c>
      <c r="N735" s="66">
        <f>M735/(L735)/F735%</f>
        <v>2.18978102189781</v>
      </c>
    </row>
    <row r="736" spans="1:14" ht="15" customHeight="1">
      <c r="A736" s="51">
        <v>4</v>
      </c>
      <c r="B736" s="52">
        <v>43031</v>
      </c>
      <c r="C736" s="51" t="s">
        <v>23</v>
      </c>
      <c r="D736" s="51" t="s">
        <v>21</v>
      </c>
      <c r="E736" s="51" t="s">
        <v>80</v>
      </c>
      <c r="F736" s="51">
        <v>714</v>
      </c>
      <c r="G736" s="51">
        <v>707</v>
      </c>
      <c r="H736" s="51">
        <v>718</v>
      </c>
      <c r="I736" s="51">
        <v>722</v>
      </c>
      <c r="J736" s="51">
        <v>726</v>
      </c>
      <c r="K736" s="51">
        <v>726</v>
      </c>
      <c r="L736" s="53">
        <v>2000</v>
      </c>
      <c r="M736" s="65">
        <f>IF(D736="BUY",(K736-F736)*(L736),(F736-K736)*(L736))</f>
        <v>24000</v>
      </c>
      <c r="N736" s="66">
        <f>M736/(L736)/F736%</f>
        <v>1.680672268907563</v>
      </c>
    </row>
    <row r="737" spans="1:14" ht="15" customHeight="1">
      <c r="A737" s="51">
        <v>5</v>
      </c>
      <c r="B737" s="52">
        <v>43024</v>
      </c>
      <c r="C737" s="51" t="s">
        <v>23</v>
      </c>
      <c r="D737" s="51" t="s">
        <v>21</v>
      </c>
      <c r="E737" s="51" t="s">
        <v>71</v>
      </c>
      <c r="F737" s="51">
        <v>126</v>
      </c>
      <c r="G737" s="51">
        <v>124</v>
      </c>
      <c r="H737" s="51">
        <v>127</v>
      </c>
      <c r="I737" s="51">
        <v>128</v>
      </c>
      <c r="J737" s="51">
        <v>129</v>
      </c>
      <c r="K737" s="51">
        <v>128</v>
      </c>
      <c r="L737" s="53">
        <v>7000</v>
      </c>
      <c r="M737" s="65">
        <f aca="true" t="shared" si="51" ref="M737:M745">IF(D737="BUY",(K737-F737)*(L737),(F737-K737)*(L737))</f>
        <v>14000</v>
      </c>
      <c r="N737" s="66">
        <f aca="true" t="shared" si="52" ref="N737:N745">M737/(L737)/F737%</f>
        <v>1.5873015873015872</v>
      </c>
    </row>
    <row r="738" spans="1:14" ht="15" customHeight="1">
      <c r="A738" s="51">
        <v>6</v>
      </c>
      <c r="B738" s="52">
        <v>43021</v>
      </c>
      <c r="C738" s="51" t="s">
        <v>23</v>
      </c>
      <c r="D738" s="51" t="s">
        <v>21</v>
      </c>
      <c r="E738" s="51" t="s">
        <v>79</v>
      </c>
      <c r="F738" s="51">
        <v>1070</v>
      </c>
      <c r="G738" s="51">
        <v>1050</v>
      </c>
      <c r="H738" s="51">
        <v>1080</v>
      </c>
      <c r="I738" s="51">
        <v>1090</v>
      </c>
      <c r="J738" s="51">
        <v>1100</v>
      </c>
      <c r="K738" s="51">
        <v>1080</v>
      </c>
      <c r="L738" s="53">
        <v>800</v>
      </c>
      <c r="M738" s="65">
        <f t="shared" si="51"/>
        <v>8000</v>
      </c>
      <c r="N738" s="66">
        <f t="shared" si="52"/>
        <v>0.9345794392523366</v>
      </c>
    </row>
    <row r="739" spans="1:14" ht="15" customHeight="1">
      <c r="A739" s="51">
        <v>7</v>
      </c>
      <c r="B739" s="52">
        <v>43021</v>
      </c>
      <c r="C739" s="51" t="s">
        <v>20</v>
      </c>
      <c r="D739" s="51" t="s">
        <v>21</v>
      </c>
      <c r="E739" s="51" t="s">
        <v>78</v>
      </c>
      <c r="F739" s="51">
        <v>1300</v>
      </c>
      <c r="G739" s="51">
        <v>1250</v>
      </c>
      <c r="H739" s="51">
        <v>1325</v>
      </c>
      <c r="I739" s="51">
        <v>1350</v>
      </c>
      <c r="J739" s="51">
        <v>1375</v>
      </c>
      <c r="K739" s="51">
        <v>1325</v>
      </c>
      <c r="L739" s="53">
        <v>1500</v>
      </c>
      <c r="M739" s="65">
        <f t="shared" si="51"/>
        <v>37500</v>
      </c>
      <c r="N739" s="66">
        <f t="shared" si="52"/>
        <v>1.9230769230769231</v>
      </c>
    </row>
    <row r="740" spans="1:14" ht="15" customHeight="1">
      <c r="A740" s="51">
        <v>8</v>
      </c>
      <c r="B740" s="52">
        <v>43019</v>
      </c>
      <c r="C740" s="51" t="s">
        <v>23</v>
      </c>
      <c r="D740" s="51" t="s">
        <v>21</v>
      </c>
      <c r="E740" s="51" t="s">
        <v>64</v>
      </c>
      <c r="F740" s="51">
        <v>1100</v>
      </c>
      <c r="G740" s="51">
        <v>1074</v>
      </c>
      <c r="H740" s="51">
        <v>1114</v>
      </c>
      <c r="I740" s="51">
        <v>1128</v>
      </c>
      <c r="J740" s="51">
        <v>1142</v>
      </c>
      <c r="K740" s="51">
        <v>1114</v>
      </c>
      <c r="L740" s="53">
        <v>500</v>
      </c>
      <c r="M740" s="65">
        <f t="shared" si="51"/>
        <v>7000</v>
      </c>
      <c r="N740" s="66">
        <f t="shared" si="52"/>
        <v>1.2727272727272727</v>
      </c>
    </row>
    <row r="741" spans="1:14" ht="15" customHeight="1">
      <c r="A741" s="51">
        <v>9</v>
      </c>
      <c r="B741" s="52">
        <v>43017</v>
      </c>
      <c r="C741" s="51" t="s">
        <v>23</v>
      </c>
      <c r="D741" s="51" t="s">
        <v>21</v>
      </c>
      <c r="E741" s="51" t="s">
        <v>71</v>
      </c>
      <c r="F741" s="51">
        <v>125.7</v>
      </c>
      <c r="G741" s="51">
        <v>123.8</v>
      </c>
      <c r="H741" s="51">
        <v>127</v>
      </c>
      <c r="I741" s="51">
        <v>128</v>
      </c>
      <c r="J741" s="51">
        <v>129</v>
      </c>
      <c r="K741" s="51">
        <v>127</v>
      </c>
      <c r="L741" s="53">
        <v>7000</v>
      </c>
      <c r="M741" s="65">
        <f t="shared" si="51"/>
        <v>9099.99999999998</v>
      </c>
      <c r="N741" s="66">
        <f t="shared" si="52"/>
        <v>1.0342084327764496</v>
      </c>
    </row>
    <row r="742" spans="1:14" ht="15" customHeight="1">
      <c r="A742" s="51">
        <v>10</v>
      </c>
      <c r="B742" s="52">
        <v>43017</v>
      </c>
      <c r="C742" s="51" t="s">
        <v>23</v>
      </c>
      <c r="D742" s="51" t="s">
        <v>21</v>
      </c>
      <c r="E742" s="51" t="s">
        <v>77</v>
      </c>
      <c r="F742" s="51">
        <v>63</v>
      </c>
      <c r="G742" s="51">
        <v>59</v>
      </c>
      <c r="H742" s="51">
        <v>65</v>
      </c>
      <c r="I742" s="51">
        <v>67</v>
      </c>
      <c r="J742" s="51">
        <v>69</v>
      </c>
      <c r="K742" s="51">
        <v>65</v>
      </c>
      <c r="L742" s="53">
        <v>13200</v>
      </c>
      <c r="M742" s="65">
        <f t="shared" si="51"/>
        <v>26400</v>
      </c>
      <c r="N742" s="66">
        <f t="shared" si="52"/>
        <v>3.1746031746031744</v>
      </c>
    </row>
    <row r="743" spans="1:14" ht="15" customHeight="1">
      <c r="A743" s="51">
        <v>11</v>
      </c>
      <c r="B743" s="52">
        <v>43013</v>
      </c>
      <c r="C743" s="51" t="s">
        <v>23</v>
      </c>
      <c r="D743" s="51" t="s">
        <v>21</v>
      </c>
      <c r="E743" s="51" t="s">
        <v>76</v>
      </c>
      <c r="F743" s="51">
        <v>130</v>
      </c>
      <c r="G743" s="51">
        <v>125</v>
      </c>
      <c r="H743" s="51">
        <v>132</v>
      </c>
      <c r="I743" s="51">
        <v>134</v>
      </c>
      <c r="J743" s="51">
        <v>136</v>
      </c>
      <c r="K743" s="51">
        <v>132</v>
      </c>
      <c r="L743" s="53">
        <v>4000</v>
      </c>
      <c r="M743" s="65">
        <f t="shared" si="51"/>
        <v>8000</v>
      </c>
      <c r="N743" s="66">
        <f t="shared" si="52"/>
        <v>1.5384615384615383</v>
      </c>
    </row>
    <row r="744" spans="1:14" ht="15" customHeight="1">
      <c r="A744" s="51">
        <v>12</v>
      </c>
      <c r="B744" s="52">
        <v>43011</v>
      </c>
      <c r="C744" s="51" t="s">
        <v>23</v>
      </c>
      <c r="D744" s="51" t="s">
        <v>21</v>
      </c>
      <c r="E744" s="51" t="s">
        <v>75</v>
      </c>
      <c r="F744" s="51">
        <v>178.5</v>
      </c>
      <c r="G744" s="51">
        <v>174.5</v>
      </c>
      <c r="H744" s="51">
        <v>180.5</v>
      </c>
      <c r="I744" s="51">
        <v>182.5</v>
      </c>
      <c r="J744" s="51">
        <v>184.5</v>
      </c>
      <c r="K744" s="51">
        <v>182.5</v>
      </c>
      <c r="L744" s="53">
        <v>3500</v>
      </c>
      <c r="M744" s="65">
        <f t="shared" si="51"/>
        <v>14000</v>
      </c>
      <c r="N744" s="66">
        <f t="shared" si="52"/>
        <v>2.2408963585434174</v>
      </c>
    </row>
    <row r="745" spans="1:14" ht="15" customHeight="1">
      <c r="A745" s="51">
        <v>13</v>
      </c>
      <c r="B745" s="52">
        <v>43011</v>
      </c>
      <c r="C745" s="51" t="s">
        <v>23</v>
      </c>
      <c r="D745" s="51" t="s">
        <v>21</v>
      </c>
      <c r="E745" s="51" t="s">
        <v>71</v>
      </c>
      <c r="F745" s="51">
        <v>122.5</v>
      </c>
      <c r="G745" s="51">
        <v>119.5</v>
      </c>
      <c r="H745" s="51">
        <v>124</v>
      </c>
      <c r="I745" s="51">
        <v>125.5</v>
      </c>
      <c r="J745" s="51">
        <v>127</v>
      </c>
      <c r="K745" s="51">
        <v>124</v>
      </c>
      <c r="L745" s="53">
        <v>7000</v>
      </c>
      <c r="M745" s="65">
        <f t="shared" si="51"/>
        <v>10500</v>
      </c>
      <c r="N745" s="66">
        <f t="shared" si="52"/>
        <v>1.2244897959183672</v>
      </c>
    </row>
    <row r="747" spans="1:14" ht="15" customHeight="1">
      <c r="A747" s="9" t="s">
        <v>25</v>
      </c>
      <c r="B747" s="10"/>
      <c r="C747" s="11"/>
      <c r="D747" s="12"/>
      <c r="E747" s="13"/>
      <c r="F747" s="13"/>
      <c r="G747" s="14"/>
      <c r="H747" s="15"/>
      <c r="I747" s="15"/>
      <c r="J747" s="15"/>
      <c r="K747" s="16"/>
      <c r="L747" s="17"/>
      <c r="N747" s="18"/>
    </row>
    <row r="748" spans="1:12" ht="15" customHeight="1">
      <c r="A748" s="9" t="s">
        <v>26</v>
      </c>
      <c r="B748" s="19"/>
      <c r="C748" s="11"/>
      <c r="D748" s="12"/>
      <c r="E748" s="13"/>
      <c r="F748" s="13"/>
      <c r="G748" s="14"/>
      <c r="H748" s="13"/>
      <c r="I748" s="13"/>
      <c r="J748" s="13"/>
      <c r="K748" s="16"/>
      <c r="L748" s="17"/>
    </row>
    <row r="749" spans="1:14" ht="15" customHeight="1">
      <c r="A749" s="9" t="s">
        <v>26</v>
      </c>
      <c r="B749" s="19"/>
      <c r="C749" s="20"/>
      <c r="D749" s="21"/>
      <c r="E749" s="22"/>
      <c r="F749" s="22"/>
      <c r="G749" s="23"/>
      <c r="H749" s="22"/>
      <c r="I749" s="22"/>
      <c r="J749" s="22"/>
      <c r="K749" s="22"/>
      <c r="L749" s="17"/>
      <c r="M749" s="17"/>
      <c r="N749" s="17"/>
    </row>
    <row r="750" spans="1:14" ht="15" customHeight="1" thickBot="1">
      <c r="A750" s="24"/>
      <c r="B750" s="19"/>
      <c r="C750" s="22"/>
      <c r="D750" s="22"/>
      <c r="E750" s="22"/>
      <c r="F750" s="25"/>
      <c r="G750" s="26"/>
      <c r="H750" s="27" t="s">
        <v>27</v>
      </c>
      <c r="I750" s="27"/>
      <c r="J750" s="28"/>
      <c r="K750" s="28"/>
      <c r="L750" s="17"/>
      <c r="M750" s="63" t="s">
        <v>72</v>
      </c>
      <c r="N750" s="64" t="s">
        <v>68</v>
      </c>
    </row>
    <row r="751" spans="1:12" ht="15" customHeight="1">
      <c r="A751" s="24"/>
      <c r="B751" s="19"/>
      <c r="C751" s="186" t="s">
        <v>28</v>
      </c>
      <c r="D751" s="186"/>
      <c r="E751" s="29">
        <v>13</v>
      </c>
      <c r="F751" s="30">
        <f>F752+F753+F754+F755+F756+F757</f>
        <v>100</v>
      </c>
      <c r="G751" s="31">
        <v>13</v>
      </c>
      <c r="H751" s="32">
        <f>G752/G751%</f>
        <v>100</v>
      </c>
      <c r="I751" s="32"/>
      <c r="J751" s="32"/>
      <c r="L751" s="17"/>
    </row>
    <row r="752" spans="1:14" ht="15" customHeight="1">
      <c r="A752" s="24"/>
      <c r="B752" s="19"/>
      <c r="C752" s="193" t="s">
        <v>29</v>
      </c>
      <c r="D752" s="193"/>
      <c r="E752" s="33">
        <v>13</v>
      </c>
      <c r="F752" s="34">
        <f>(E752/E751)*100</f>
        <v>100</v>
      </c>
      <c r="G752" s="31">
        <v>13</v>
      </c>
      <c r="H752" s="28"/>
      <c r="I752" s="28"/>
      <c r="J752" s="22"/>
      <c r="K752" s="28"/>
      <c r="M752" s="22"/>
      <c r="N752" s="22"/>
    </row>
    <row r="753" spans="1:14" ht="15" customHeight="1">
      <c r="A753" s="35"/>
      <c r="B753" s="19"/>
      <c r="C753" s="193" t="s">
        <v>31</v>
      </c>
      <c r="D753" s="193"/>
      <c r="E753" s="33">
        <v>0</v>
      </c>
      <c r="F753" s="34">
        <f>(E753/E751)*100</f>
        <v>0</v>
      </c>
      <c r="G753" s="36"/>
      <c r="H753" s="31"/>
      <c r="I753" s="31"/>
      <c r="J753" s="22"/>
      <c r="K753" s="28"/>
      <c r="L753" s="17"/>
      <c r="M753" s="20"/>
      <c r="N753" s="20"/>
    </row>
    <row r="754" spans="1:14" ht="15" customHeight="1">
      <c r="A754" s="35"/>
      <c r="B754" s="19"/>
      <c r="C754" s="193" t="s">
        <v>32</v>
      </c>
      <c r="D754" s="193"/>
      <c r="E754" s="33">
        <v>0</v>
      </c>
      <c r="F754" s="34">
        <f>(E754/E751)*100</f>
        <v>0</v>
      </c>
      <c r="G754" s="36"/>
      <c r="H754" s="31"/>
      <c r="I754" s="31"/>
      <c r="J754" s="22"/>
      <c r="K754" s="28"/>
      <c r="L754" s="17"/>
      <c r="M754" s="17"/>
      <c r="N754" s="17"/>
    </row>
    <row r="755" spans="1:14" ht="15" customHeight="1">
      <c r="A755" s="35"/>
      <c r="B755" s="19"/>
      <c r="C755" s="193" t="s">
        <v>33</v>
      </c>
      <c r="D755" s="193"/>
      <c r="E755" s="33">
        <v>0</v>
      </c>
      <c r="F755" s="34">
        <f>(E755/E751)*100</f>
        <v>0</v>
      </c>
      <c r="G755" s="36"/>
      <c r="H755" s="22" t="s">
        <v>34</v>
      </c>
      <c r="I755" s="22"/>
      <c r="J755" s="37"/>
      <c r="K755" s="28"/>
      <c r="L755" s="17"/>
      <c r="M755" s="17"/>
      <c r="N755" s="17"/>
    </row>
    <row r="756" spans="1:14" ht="15" customHeight="1">
      <c r="A756" s="35"/>
      <c r="B756" s="19"/>
      <c r="C756" s="193" t="s">
        <v>35</v>
      </c>
      <c r="D756" s="193"/>
      <c r="E756" s="33">
        <v>0</v>
      </c>
      <c r="F756" s="34">
        <v>0</v>
      </c>
      <c r="G756" s="36"/>
      <c r="H756" s="22"/>
      <c r="I756" s="22"/>
      <c r="J756" s="37"/>
      <c r="K756" s="28"/>
      <c r="L756" s="17"/>
      <c r="M756" s="17"/>
      <c r="N756" s="17"/>
    </row>
    <row r="757" spans="1:14" ht="15" customHeight="1" thickBot="1">
      <c r="A757" s="35"/>
      <c r="B757" s="19"/>
      <c r="C757" s="194" t="s">
        <v>36</v>
      </c>
      <c r="D757" s="194"/>
      <c r="E757" s="38"/>
      <c r="F757" s="39">
        <f>(E757/E751)*100</f>
        <v>0</v>
      </c>
      <c r="G757" s="36"/>
      <c r="H757" s="22"/>
      <c r="I757" s="22"/>
      <c r="M757" s="17"/>
      <c r="N757" s="17"/>
    </row>
    <row r="758" spans="1:14" ht="15" customHeight="1">
      <c r="A758" s="41" t="s">
        <v>37</v>
      </c>
      <c r="B758" s="10"/>
      <c r="C758" s="11"/>
      <c r="D758" s="11"/>
      <c r="E758" s="13"/>
      <c r="F758" s="13"/>
      <c r="G758" s="42"/>
      <c r="H758" s="43"/>
      <c r="I758" s="43"/>
      <c r="J758" s="43"/>
      <c r="K758" s="13"/>
      <c r="L758" s="17"/>
      <c r="M758" s="40"/>
      <c r="N758" s="40"/>
    </row>
    <row r="759" spans="1:14" ht="15" customHeight="1">
      <c r="A759" s="12" t="s">
        <v>38</v>
      </c>
      <c r="B759" s="10"/>
      <c r="C759" s="44"/>
      <c r="D759" s="45"/>
      <c r="E759" s="46"/>
      <c r="F759" s="43"/>
      <c r="G759" s="42"/>
      <c r="H759" s="43"/>
      <c r="I759" s="43"/>
      <c r="J759" s="43"/>
      <c r="K759" s="13"/>
      <c r="L759" s="17"/>
      <c r="M759" s="24"/>
      <c r="N759" s="24"/>
    </row>
    <row r="760" spans="1:14" ht="15" customHeight="1">
      <c r="A760" s="12" t="s">
        <v>39</v>
      </c>
      <c r="B760" s="10"/>
      <c r="C760" s="11"/>
      <c r="D760" s="45"/>
      <c r="E760" s="46"/>
      <c r="F760" s="43"/>
      <c r="G760" s="42"/>
      <c r="H760" s="47"/>
      <c r="I760" s="47"/>
      <c r="J760" s="47"/>
      <c r="K760" s="13"/>
      <c r="L760" s="17"/>
      <c r="M760" s="17"/>
      <c r="N760" s="17"/>
    </row>
    <row r="761" spans="1:14" ht="15" customHeight="1">
      <c r="A761" s="12" t="s">
        <v>40</v>
      </c>
      <c r="B761" s="44"/>
      <c r="C761" s="11"/>
      <c r="D761" s="45"/>
      <c r="E761" s="46"/>
      <c r="F761" s="43"/>
      <c r="G761" s="48"/>
      <c r="H761" s="47"/>
      <c r="I761" s="47"/>
      <c r="J761" s="47"/>
      <c r="K761" s="13"/>
      <c r="L761" s="17"/>
      <c r="M761" s="17"/>
      <c r="N761" s="17"/>
    </row>
    <row r="762" spans="1:14" ht="15" customHeight="1" thickBot="1">
      <c r="A762" s="12" t="s">
        <v>41</v>
      </c>
      <c r="B762" s="35"/>
      <c r="C762" s="11"/>
      <c r="D762" s="49"/>
      <c r="E762" s="43"/>
      <c r="F762" s="43"/>
      <c r="G762" s="48"/>
      <c r="H762" s="47"/>
      <c r="I762" s="47"/>
      <c r="J762" s="47"/>
      <c r="K762" s="43"/>
      <c r="L762" s="17"/>
      <c r="M762" s="17"/>
      <c r="N762" s="17"/>
    </row>
    <row r="763" spans="1:14" ht="15" customHeight="1" thickBot="1">
      <c r="A763" s="195" t="s">
        <v>0</v>
      </c>
      <c r="B763" s="195"/>
      <c r="C763" s="195"/>
      <c r="D763" s="195"/>
      <c r="E763" s="195"/>
      <c r="F763" s="195"/>
      <c r="G763" s="195"/>
      <c r="H763" s="195"/>
      <c r="I763" s="195"/>
      <c r="J763" s="195"/>
      <c r="K763" s="195"/>
      <c r="L763" s="195"/>
      <c r="M763" s="195"/>
      <c r="N763" s="195"/>
    </row>
    <row r="764" spans="1:14" ht="15" customHeight="1" thickBot="1">
      <c r="A764" s="195"/>
      <c r="B764" s="195"/>
      <c r="C764" s="195"/>
      <c r="D764" s="195"/>
      <c r="E764" s="195"/>
      <c r="F764" s="195"/>
      <c r="G764" s="195"/>
      <c r="H764" s="195"/>
      <c r="I764" s="195"/>
      <c r="J764" s="195"/>
      <c r="K764" s="195"/>
      <c r="L764" s="195"/>
      <c r="M764" s="195"/>
      <c r="N764" s="195"/>
    </row>
    <row r="765" spans="1:14" ht="15" customHeight="1">
      <c r="A765" s="195"/>
      <c r="B765" s="195"/>
      <c r="C765" s="195"/>
      <c r="D765" s="195"/>
      <c r="E765" s="195"/>
      <c r="F765" s="195"/>
      <c r="G765" s="195"/>
      <c r="H765" s="195"/>
      <c r="I765" s="195"/>
      <c r="J765" s="195"/>
      <c r="K765" s="195"/>
      <c r="L765" s="195"/>
      <c r="M765" s="195"/>
      <c r="N765" s="195"/>
    </row>
    <row r="766" spans="1:14" ht="15" customHeight="1">
      <c r="A766" s="196" t="s">
        <v>1</v>
      </c>
      <c r="B766" s="196"/>
      <c r="C766" s="196"/>
      <c r="D766" s="196"/>
      <c r="E766" s="196"/>
      <c r="F766" s="196"/>
      <c r="G766" s="196"/>
      <c r="H766" s="196"/>
      <c r="I766" s="196"/>
      <c r="J766" s="196"/>
      <c r="K766" s="196"/>
      <c r="L766" s="196"/>
      <c r="M766" s="196"/>
      <c r="N766" s="196"/>
    </row>
    <row r="767" spans="1:14" ht="15" customHeight="1">
      <c r="A767" s="196" t="s">
        <v>2</v>
      </c>
      <c r="B767" s="196"/>
      <c r="C767" s="196"/>
      <c r="D767" s="196"/>
      <c r="E767" s="196"/>
      <c r="F767" s="196"/>
      <c r="G767" s="196"/>
      <c r="H767" s="196"/>
      <c r="I767" s="196"/>
      <c r="J767" s="196"/>
      <c r="K767" s="196"/>
      <c r="L767" s="196"/>
      <c r="M767" s="196"/>
      <c r="N767" s="196"/>
    </row>
    <row r="768" spans="1:14" ht="15" customHeight="1" thickBot="1">
      <c r="A768" s="188" t="s">
        <v>3</v>
      </c>
      <c r="B768" s="188"/>
      <c r="C768" s="188"/>
      <c r="D768" s="188"/>
      <c r="E768" s="188"/>
      <c r="F768" s="188"/>
      <c r="G768" s="188"/>
      <c r="H768" s="188"/>
      <c r="I768" s="188"/>
      <c r="J768" s="188"/>
      <c r="K768" s="188"/>
      <c r="L768" s="188"/>
      <c r="M768" s="188"/>
      <c r="N768" s="188"/>
    </row>
    <row r="769" spans="1:14" ht="15" customHeight="1">
      <c r="A769" s="189" t="s">
        <v>56</v>
      </c>
      <c r="B769" s="189"/>
      <c r="C769" s="189"/>
      <c r="D769" s="189"/>
      <c r="E769" s="189"/>
      <c r="F769" s="189"/>
      <c r="G769" s="189"/>
      <c r="H769" s="189"/>
      <c r="I769" s="189"/>
      <c r="J769" s="189"/>
      <c r="K769" s="189"/>
      <c r="L769" s="189"/>
      <c r="M769" s="189"/>
      <c r="N769" s="189"/>
    </row>
    <row r="770" spans="1:14" ht="15" customHeight="1">
      <c r="A770" s="189" t="s">
        <v>5</v>
      </c>
      <c r="B770" s="189"/>
      <c r="C770" s="189"/>
      <c r="D770" s="189"/>
      <c r="E770" s="189"/>
      <c r="F770" s="189"/>
      <c r="G770" s="189"/>
      <c r="H770" s="189"/>
      <c r="I770" s="189"/>
      <c r="J770" s="189"/>
      <c r="K770" s="189"/>
      <c r="L770" s="189"/>
      <c r="M770" s="189"/>
      <c r="N770" s="189"/>
    </row>
    <row r="771" spans="1:14" ht="15" customHeight="1">
      <c r="A771" s="190" t="s">
        <v>6</v>
      </c>
      <c r="B771" s="185" t="s">
        <v>7</v>
      </c>
      <c r="C771" s="185" t="s">
        <v>8</v>
      </c>
      <c r="D771" s="190" t="s">
        <v>9</v>
      </c>
      <c r="E771" s="185" t="s">
        <v>10</v>
      </c>
      <c r="F771" s="185" t="s">
        <v>11</v>
      </c>
      <c r="G771" s="185" t="s">
        <v>12</v>
      </c>
      <c r="H771" s="185" t="s">
        <v>13</v>
      </c>
      <c r="I771" s="185" t="s">
        <v>14</v>
      </c>
      <c r="J771" s="185" t="s">
        <v>15</v>
      </c>
      <c r="K771" s="187" t="s">
        <v>16</v>
      </c>
      <c r="L771" s="185" t="s">
        <v>17</v>
      </c>
      <c r="M771" s="185" t="s">
        <v>18</v>
      </c>
      <c r="N771" s="185" t="s">
        <v>19</v>
      </c>
    </row>
    <row r="772" spans="1:14" ht="15" customHeight="1">
      <c r="A772" s="197"/>
      <c r="B772" s="191"/>
      <c r="C772" s="191"/>
      <c r="D772" s="197"/>
      <c r="E772" s="191"/>
      <c r="F772" s="191"/>
      <c r="G772" s="191"/>
      <c r="H772" s="191"/>
      <c r="I772" s="191"/>
      <c r="J772" s="191"/>
      <c r="K772" s="216"/>
      <c r="L772" s="191"/>
      <c r="M772" s="191"/>
      <c r="N772" s="191"/>
    </row>
    <row r="773" spans="1:14" ht="15" customHeight="1">
      <c r="A773" s="51">
        <v>1</v>
      </c>
      <c r="B773" s="52">
        <v>43007</v>
      </c>
      <c r="C773" s="51" t="s">
        <v>23</v>
      </c>
      <c r="D773" s="51" t="s">
        <v>21</v>
      </c>
      <c r="E773" s="51" t="s">
        <v>73</v>
      </c>
      <c r="F773" s="51">
        <v>196.5</v>
      </c>
      <c r="G773" s="51">
        <v>192.5</v>
      </c>
      <c r="H773" s="51">
        <v>198.5</v>
      </c>
      <c r="I773" s="51">
        <v>200.5</v>
      </c>
      <c r="J773" s="51">
        <v>202.5</v>
      </c>
      <c r="K773" s="51">
        <v>198.5</v>
      </c>
      <c r="L773" s="53">
        <v>4500</v>
      </c>
      <c r="M773" s="54">
        <f>IF(D773="BUY",(K773-F773)*(L773),(F773-K773)*(L773))</f>
        <v>9000</v>
      </c>
      <c r="N773" s="55">
        <f>M773/(L773)/F773%</f>
        <v>1.0178117048346056</v>
      </c>
    </row>
    <row r="774" spans="1:14" ht="15" customHeight="1">
      <c r="A774" s="51">
        <v>2</v>
      </c>
      <c r="B774" s="52">
        <v>43005</v>
      </c>
      <c r="C774" s="51" t="s">
        <v>23</v>
      </c>
      <c r="D774" s="51" t="s">
        <v>21</v>
      </c>
      <c r="E774" s="51" t="s">
        <v>64</v>
      </c>
      <c r="F774" s="51">
        <v>1068</v>
      </c>
      <c r="G774" s="51">
        <v>1035</v>
      </c>
      <c r="H774" s="51">
        <v>1088</v>
      </c>
      <c r="I774" s="51">
        <v>1108</v>
      </c>
      <c r="J774" s="51">
        <v>1128</v>
      </c>
      <c r="K774" s="51">
        <v>1035</v>
      </c>
      <c r="L774" s="53">
        <v>600</v>
      </c>
      <c r="M774" s="54">
        <f>IF(D774="BUY",(K774-F774)*(L774),(F774-K774)*(L774))</f>
        <v>-19800</v>
      </c>
      <c r="N774" s="55">
        <f>M774/(L774)/F774%</f>
        <v>-3.0898876404494384</v>
      </c>
    </row>
    <row r="775" spans="1:14" ht="15" customHeight="1">
      <c r="A775" s="51">
        <v>3</v>
      </c>
      <c r="B775" s="52">
        <v>43003</v>
      </c>
      <c r="C775" s="51" t="s">
        <v>23</v>
      </c>
      <c r="D775" s="51" t="s">
        <v>21</v>
      </c>
      <c r="E775" s="51" t="s">
        <v>71</v>
      </c>
      <c r="F775" s="51">
        <v>113</v>
      </c>
      <c r="G775" s="51">
        <v>109.5</v>
      </c>
      <c r="H775" s="51">
        <v>115</v>
      </c>
      <c r="I775" s="51">
        <v>117</v>
      </c>
      <c r="J775" s="51">
        <v>119</v>
      </c>
      <c r="K775" s="51">
        <v>117</v>
      </c>
      <c r="L775" s="53">
        <v>7000</v>
      </c>
      <c r="M775" s="54">
        <f>IF(D775="BUY",(K775-F775)*(L775),(F775-K775)*(L775))</f>
        <v>28000</v>
      </c>
      <c r="N775" s="55">
        <f>M775/(L775)/F775%</f>
        <v>3.5398230088495577</v>
      </c>
    </row>
    <row r="776" spans="1:14" ht="15" customHeight="1">
      <c r="A776" s="51">
        <v>4</v>
      </c>
      <c r="B776" s="52">
        <v>42996</v>
      </c>
      <c r="C776" s="51" t="s">
        <v>23</v>
      </c>
      <c r="D776" s="51" t="s">
        <v>21</v>
      </c>
      <c r="E776" s="51" t="s">
        <v>70</v>
      </c>
      <c r="F776" s="51">
        <v>2690</v>
      </c>
      <c r="G776" s="51">
        <v>2600</v>
      </c>
      <c r="H776" s="51">
        <v>2750</v>
      </c>
      <c r="I776" s="51">
        <v>2800</v>
      </c>
      <c r="J776" s="51">
        <v>2850</v>
      </c>
      <c r="K776" s="51">
        <v>2600</v>
      </c>
      <c r="L776" s="53">
        <v>250</v>
      </c>
      <c r="M776" s="54">
        <f>IF(D776="BUY",(K776-F776)*(L776),(F776-K776)*(L776))</f>
        <v>-22500</v>
      </c>
      <c r="N776" s="55">
        <f>M776/(L776)/F776%</f>
        <v>-3.345724907063197</v>
      </c>
    </row>
    <row r="777" spans="1:14" ht="15" customHeight="1">
      <c r="A777" s="51">
        <v>5</v>
      </c>
      <c r="B777" s="52">
        <v>42992</v>
      </c>
      <c r="C777" s="51" t="s">
        <v>23</v>
      </c>
      <c r="D777" s="51" t="s">
        <v>21</v>
      </c>
      <c r="E777" s="51" t="s">
        <v>69</v>
      </c>
      <c r="F777" s="51">
        <v>519</v>
      </c>
      <c r="G777" s="51">
        <v>505</v>
      </c>
      <c r="H777" s="51">
        <v>529</v>
      </c>
      <c r="I777" s="51">
        <v>539</v>
      </c>
      <c r="J777" s="51">
        <v>549</v>
      </c>
      <c r="K777" s="51">
        <v>523</v>
      </c>
      <c r="L777" s="53">
        <v>1200</v>
      </c>
      <c r="M777" s="54">
        <f aca="true" t="shared" si="53" ref="M777:M783">IF(D777="BUY",(K777-F777)*(L777),(F777-K777)*(L777))</f>
        <v>4800</v>
      </c>
      <c r="N777" s="55">
        <f aca="true" t="shared" si="54" ref="N777:N783">M777/(L777)/F777%</f>
        <v>0.770712909441233</v>
      </c>
    </row>
    <row r="778" spans="1:14" ht="15" customHeight="1">
      <c r="A778" s="51">
        <v>6</v>
      </c>
      <c r="B778" s="52">
        <v>42989</v>
      </c>
      <c r="C778" s="51" t="s">
        <v>23</v>
      </c>
      <c r="D778" s="51" t="s">
        <v>21</v>
      </c>
      <c r="E778" s="51" t="s">
        <v>67</v>
      </c>
      <c r="F778" s="51">
        <v>8100</v>
      </c>
      <c r="G778" s="51">
        <v>7920</v>
      </c>
      <c r="H778" s="51">
        <v>8200</v>
      </c>
      <c r="I778" s="51">
        <v>8300</v>
      </c>
      <c r="J778" s="51">
        <v>8400</v>
      </c>
      <c r="K778" s="51">
        <v>8200</v>
      </c>
      <c r="L778" s="53">
        <v>150</v>
      </c>
      <c r="M778" s="54">
        <f t="shared" si="53"/>
        <v>15000</v>
      </c>
      <c r="N778" s="55">
        <f t="shared" si="54"/>
        <v>1.2345679012345678</v>
      </c>
    </row>
    <row r="779" spans="1:14" ht="15" customHeight="1">
      <c r="A779" s="51">
        <v>7</v>
      </c>
      <c r="B779" s="52">
        <v>42986</v>
      </c>
      <c r="C779" s="51" t="s">
        <v>23</v>
      </c>
      <c r="D779" s="51" t="s">
        <v>21</v>
      </c>
      <c r="E779" s="51" t="s">
        <v>58</v>
      </c>
      <c r="F779" s="51">
        <v>116</v>
      </c>
      <c r="G779" s="51">
        <v>112</v>
      </c>
      <c r="H779" s="51">
        <v>118</v>
      </c>
      <c r="I779" s="51">
        <v>120</v>
      </c>
      <c r="J779" s="51">
        <v>122</v>
      </c>
      <c r="K779" s="51">
        <v>118</v>
      </c>
      <c r="L779" s="53">
        <v>7000</v>
      </c>
      <c r="M779" s="54">
        <f t="shared" si="53"/>
        <v>14000</v>
      </c>
      <c r="N779" s="55">
        <f t="shared" si="54"/>
        <v>1.7241379310344829</v>
      </c>
    </row>
    <row r="780" spans="1:14" ht="15" customHeight="1">
      <c r="A780" s="51">
        <v>8</v>
      </c>
      <c r="B780" s="52">
        <v>42983</v>
      </c>
      <c r="C780" s="51" t="s">
        <v>23</v>
      </c>
      <c r="D780" s="51" t="s">
        <v>21</v>
      </c>
      <c r="E780" s="51" t="s">
        <v>60</v>
      </c>
      <c r="F780" s="51">
        <v>1281</v>
      </c>
      <c r="G780" s="51">
        <v>1260</v>
      </c>
      <c r="H780" s="51">
        <v>1295</v>
      </c>
      <c r="I780" s="51">
        <v>1310</v>
      </c>
      <c r="J780" s="51">
        <v>1325</v>
      </c>
      <c r="K780" s="51">
        <v>1310</v>
      </c>
      <c r="L780" s="53">
        <v>1000</v>
      </c>
      <c r="M780" s="54">
        <f t="shared" si="53"/>
        <v>29000</v>
      </c>
      <c r="N780" s="55">
        <f t="shared" si="54"/>
        <v>2.263856362217018</v>
      </c>
    </row>
    <row r="781" spans="1:14" ht="15" customHeight="1">
      <c r="A781" s="51">
        <v>9</v>
      </c>
      <c r="B781" s="52">
        <v>42983</v>
      </c>
      <c r="C781" s="51" t="s">
        <v>23</v>
      </c>
      <c r="D781" s="51" t="s">
        <v>21</v>
      </c>
      <c r="E781" s="51" t="s">
        <v>59</v>
      </c>
      <c r="F781" s="51">
        <v>252</v>
      </c>
      <c r="G781" s="51">
        <v>248</v>
      </c>
      <c r="H781" s="51">
        <v>257</v>
      </c>
      <c r="I781" s="51">
        <v>262</v>
      </c>
      <c r="J781" s="51">
        <v>267</v>
      </c>
      <c r="K781" s="51">
        <v>257</v>
      </c>
      <c r="L781" s="53">
        <v>1700</v>
      </c>
      <c r="M781" s="54">
        <f t="shared" si="53"/>
        <v>8500</v>
      </c>
      <c r="N781" s="55">
        <f t="shared" si="54"/>
        <v>1.9841269841269842</v>
      </c>
    </row>
    <row r="782" spans="1:14" ht="15" customHeight="1">
      <c r="A782" s="51">
        <v>10</v>
      </c>
      <c r="B782" s="52">
        <v>42979</v>
      </c>
      <c r="C782" s="51" t="s">
        <v>23</v>
      </c>
      <c r="D782" s="51" t="s">
        <v>21</v>
      </c>
      <c r="E782" s="51" t="s">
        <v>57</v>
      </c>
      <c r="F782" s="51">
        <v>515</v>
      </c>
      <c r="G782" s="51">
        <v>498</v>
      </c>
      <c r="H782" s="51">
        <v>525</v>
      </c>
      <c r="I782" s="51">
        <v>535</v>
      </c>
      <c r="J782" s="51">
        <v>545</v>
      </c>
      <c r="K782" s="51">
        <v>525</v>
      </c>
      <c r="L782" s="53">
        <v>1500</v>
      </c>
      <c r="M782" s="54">
        <f t="shared" si="53"/>
        <v>15000</v>
      </c>
      <c r="N782" s="55">
        <f t="shared" si="54"/>
        <v>1.9417475728155338</v>
      </c>
    </row>
    <row r="783" spans="1:14" ht="15.75">
      <c r="A783" s="51">
        <v>11</v>
      </c>
      <c r="B783" s="52">
        <v>42979</v>
      </c>
      <c r="C783" s="57" t="s">
        <v>23</v>
      </c>
      <c r="D783" s="57" t="s">
        <v>21</v>
      </c>
      <c r="E783" s="57" t="s">
        <v>58</v>
      </c>
      <c r="F783" s="58">
        <v>113</v>
      </c>
      <c r="G783" s="58">
        <v>110</v>
      </c>
      <c r="H783" s="58">
        <v>115</v>
      </c>
      <c r="I783" s="58">
        <v>117</v>
      </c>
      <c r="J783" s="58">
        <v>119</v>
      </c>
      <c r="K783" s="58">
        <v>115</v>
      </c>
      <c r="L783" s="53">
        <v>7000</v>
      </c>
      <c r="M783" s="54">
        <f t="shared" si="53"/>
        <v>14000</v>
      </c>
      <c r="N783" s="55">
        <f t="shared" si="54"/>
        <v>1.7699115044247788</v>
      </c>
    </row>
    <row r="784" spans="1:14" ht="15" customHeight="1">
      <c r="A784" s="9" t="s">
        <v>25</v>
      </c>
      <c r="B784" s="10"/>
      <c r="C784" s="11"/>
      <c r="D784" s="12"/>
      <c r="E784" s="13"/>
      <c r="F784" s="13"/>
      <c r="G784" s="14"/>
      <c r="H784" s="15"/>
      <c r="I784" s="15"/>
      <c r="J784" s="15"/>
      <c r="K784" s="16"/>
      <c r="L784" s="17"/>
      <c r="N784" s="18"/>
    </row>
    <row r="785" spans="1:12" ht="15" customHeight="1">
      <c r="A785" s="9" t="s">
        <v>26</v>
      </c>
      <c r="B785" s="19"/>
      <c r="C785" s="11"/>
      <c r="D785" s="12"/>
      <c r="E785" s="13"/>
      <c r="F785" s="13"/>
      <c r="G785" s="14"/>
      <c r="H785" s="13"/>
      <c r="I785" s="13"/>
      <c r="J785" s="13"/>
      <c r="K785" s="16"/>
      <c r="L785" s="17"/>
    </row>
    <row r="786" spans="1:14" ht="15" customHeight="1">
      <c r="A786" s="9" t="s">
        <v>26</v>
      </c>
      <c r="B786" s="19"/>
      <c r="C786" s="20"/>
      <c r="D786" s="21"/>
      <c r="E786" s="22"/>
      <c r="F786" s="22"/>
      <c r="G786" s="23"/>
      <c r="H786" s="22"/>
      <c r="I786" s="22"/>
      <c r="J786" s="22"/>
      <c r="K786" s="22"/>
      <c r="L786" s="17"/>
      <c r="M786" s="17"/>
      <c r="N786" s="17"/>
    </row>
    <row r="787" spans="1:14" ht="15" customHeight="1" thickBot="1">
      <c r="A787" s="24"/>
      <c r="B787" s="19"/>
      <c r="C787" s="22"/>
      <c r="D787" s="22"/>
      <c r="E787" s="22"/>
      <c r="F787" s="25"/>
      <c r="G787" s="26"/>
      <c r="H787" s="27" t="s">
        <v>27</v>
      </c>
      <c r="I787" s="27"/>
      <c r="J787" s="28"/>
      <c r="K787" s="28"/>
      <c r="L787" s="17"/>
      <c r="M787" s="63" t="s">
        <v>72</v>
      </c>
      <c r="N787" s="64" t="s">
        <v>68</v>
      </c>
    </row>
    <row r="788" spans="1:12" ht="15" customHeight="1">
      <c r="A788" s="24"/>
      <c r="B788" s="19"/>
      <c r="C788" s="186" t="s">
        <v>28</v>
      </c>
      <c r="D788" s="186"/>
      <c r="E788" s="29">
        <v>11</v>
      </c>
      <c r="F788" s="30">
        <f>F789+F790+F791+F792+F793+F794</f>
        <v>100.00000000000001</v>
      </c>
      <c r="G788" s="31">
        <v>11</v>
      </c>
      <c r="H788" s="32">
        <f>G789/G788%</f>
        <v>81.81818181818181</v>
      </c>
      <c r="I788" s="32"/>
      <c r="J788" s="32"/>
      <c r="L788" s="17"/>
    </row>
    <row r="789" spans="1:14" ht="15" customHeight="1">
      <c r="A789" s="24"/>
      <c r="B789" s="19"/>
      <c r="C789" s="193" t="s">
        <v>29</v>
      </c>
      <c r="D789" s="193"/>
      <c r="E789" s="33">
        <v>9</v>
      </c>
      <c r="F789" s="34">
        <f>(E789/E788)*100</f>
        <v>81.81818181818183</v>
      </c>
      <c r="G789" s="31">
        <v>9</v>
      </c>
      <c r="H789" s="28"/>
      <c r="I789" s="28"/>
      <c r="J789" s="22"/>
      <c r="K789" s="28"/>
      <c r="M789" s="22"/>
      <c r="N789" s="22"/>
    </row>
    <row r="790" spans="1:14" ht="15" customHeight="1">
      <c r="A790" s="35"/>
      <c r="B790" s="19"/>
      <c r="C790" s="193" t="s">
        <v>31</v>
      </c>
      <c r="D790" s="193"/>
      <c r="E790" s="33">
        <v>0</v>
      </c>
      <c r="F790" s="34">
        <f>(E790/E788)*100</f>
        <v>0</v>
      </c>
      <c r="G790" s="36"/>
      <c r="H790" s="31"/>
      <c r="I790" s="31"/>
      <c r="J790" s="22"/>
      <c r="K790" s="28"/>
      <c r="L790" s="17"/>
      <c r="M790" s="20"/>
      <c r="N790" s="20"/>
    </row>
    <row r="791" spans="1:14" ht="15" customHeight="1">
      <c r="A791" s="35"/>
      <c r="B791" s="19"/>
      <c r="C791" s="193" t="s">
        <v>32</v>
      </c>
      <c r="D791" s="193"/>
      <c r="E791" s="33">
        <v>0</v>
      </c>
      <c r="F791" s="34">
        <f>(E791/E788)*100</f>
        <v>0</v>
      </c>
      <c r="G791" s="36"/>
      <c r="H791" s="31"/>
      <c r="I791" s="31"/>
      <c r="J791" s="22"/>
      <c r="K791" s="28"/>
      <c r="L791" s="17"/>
      <c r="M791" s="17"/>
      <c r="N791" s="17"/>
    </row>
    <row r="792" spans="1:14" ht="15" customHeight="1">
      <c r="A792" s="35"/>
      <c r="B792" s="19"/>
      <c r="C792" s="193" t="s">
        <v>33</v>
      </c>
      <c r="D792" s="193"/>
      <c r="E792" s="33">
        <v>2</v>
      </c>
      <c r="F792" s="34">
        <f>(E792/E788)*100</f>
        <v>18.181818181818183</v>
      </c>
      <c r="G792" s="36"/>
      <c r="H792" s="22" t="s">
        <v>34</v>
      </c>
      <c r="I792" s="22"/>
      <c r="J792" s="37"/>
      <c r="K792" s="28"/>
      <c r="L792" s="17"/>
      <c r="M792" s="17"/>
      <c r="N792" s="17"/>
    </row>
    <row r="793" spans="1:14" ht="15" customHeight="1">
      <c r="A793" s="35"/>
      <c r="B793" s="19"/>
      <c r="C793" s="193" t="s">
        <v>35</v>
      </c>
      <c r="D793" s="193"/>
      <c r="E793" s="33">
        <v>0</v>
      </c>
      <c r="F793" s="34">
        <v>0</v>
      </c>
      <c r="G793" s="36"/>
      <c r="H793" s="22"/>
      <c r="I793" s="22"/>
      <c r="J793" s="37"/>
      <c r="K793" s="28"/>
      <c r="L793" s="17"/>
      <c r="M793" s="17"/>
      <c r="N793" s="17"/>
    </row>
    <row r="794" spans="1:14" ht="15" customHeight="1" thickBot="1">
      <c r="A794" s="35"/>
      <c r="B794" s="19"/>
      <c r="C794" s="194" t="s">
        <v>36</v>
      </c>
      <c r="D794" s="194"/>
      <c r="E794" s="38"/>
      <c r="F794" s="39">
        <f>(E794/E788)*100</f>
        <v>0</v>
      </c>
      <c r="G794" s="36"/>
      <c r="H794" s="22"/>
      <c r="I794" s="22"/>
      <c r="M794" s="17"/>
      <c r="N794" s="17"/>
    </row>
    <row r="795" spans="1:14" ht="15" customHeight="1">
      <c r="A795" s="41" t="s">
        <v>37</v>
      </c>
      <c r="B795" s="10"/>
      <c r="C795" s="11"/>
      <c r="D795" s="11"/>
      <c r="E795" s="13"/>
      <c r="F795" s="13"/>
      <c r="G795" s="42"/>
      <c r="H795" s="43"/>
      <c r="I795" s="43"/>
      <c r="J795" s="43"/>
      <c r="K795" s="13"/>
      <c r="L795" s="17"/>
      <c r="M795" s="40"/>
      <c r="N795" s="40"/>
    </row>
    <row r="796" spans="1:14" ht="15" customHeight="1">
      <c r="A796" s="12" t="s">
        <v>38</v>
      </c>
      <c r="B796" s="10"/>
      <c r="C796" s="44"/>
      <c r="D796" s="45"/>
      <c r="E796" s="46"/>
      <c r="F796" s="43"/>
      <c r="G796" s="42"/>
      <c r="H796" s="43"/>
      <c r="I796" s="43"/>
      <c r="J796" s="43"/>
      <c r="K796" s="13"/>
      <c r="L796" s="17"/>
      <c r="M796" s="24"/>
      <c r="N796" s="24"/>
    </row>
    <row r="797" spans="1:14" ht="15" customHeight="1">
      <c r="A797" s="12" t="s">
        <v>39</v>
      </c>
      <c r="B797" s="10"/>
      <c r="C797" s="11"/>
      <c r="D797" s="45"/>
      <c r="E797" s="46"/>
      <c r="F797" s="43"/>
      <c r="G797" s="42"/>
      <c r="H797" s="47"/>
      <c r="I797" s="47"/>
      <c r="J797" s="47"/>
      <c r="K797" s="13"/>
      <c r="L797" s="17"/>
      <c r="M797" s="17"/>
      <c r="N797" s="17"/>
    </row>
    <row r="798" spans="1:14" ht="12.75" customHeight="1">
      <c r="A798" s="12" t="s">
        <v>40</v>
      </c>
      <c r="B798" s="44"/>
      <c r="C798" s="11"/>
      <c r="D798" s="45"/>
      <c r="E798" s="46"/>
      <c r="F798" s="43"/>
      <c r="G798" s="48"/>
      <c r="H798" s="47"/>
      <c r="I798" s="47"/>
      <c r="J798" s="47"/>
      <c r="K798" s="13"/>
      <c r="L798" s="17"/>
      <c r="M798" s="17"/>
      <c r="N798" s="17"/>
    </row>
    <row r="799" spans="1:14" ht="12.75" customHeight="1" thickBot="1">
      <c r="A799" s="12" t="s">
        <v>41</v>
      </c>
      <c r="B799" s="35"/>
      <c r="C799" s="11"/>
      <c r="D799" s="49"/>
      <c r="E799" s="43"/>
      <c r="F799" s="43"/>
      <c r="G799" s="48"/>
      <c r="H799" s="47"/>
      <c r="I799" s="47"/>
      <c r="J799" s="47"/>
      <c r="K799" s="43"/>
      <c r="L799" s="17"/>
      <c r="M799" s="17"/>
      <c r="N799" s="17"/>
    </row>
    <row r="800" spans="1:14" ht="15.75" customHeight="1" thickBot="1">
      <c r="A800" s="195" t="s">
        <v>0</v>
      </c>
      <c r="B800" s="195"/>
      <c r="C800" s="195"/>
      <c r="D800" s="195"/>
      <c r="E800" s="195"/>
      <c r="F800" s="195"/>
      <c r="G800" s="195"/>
      <c r="H800" s="195"/>
      <c r="I800" s="195"/>
      <c r="J800" s="195"/>
      <c r="K800" s="195"/>
      <c r="L800" s="195"/>
      <c r="M800" s="195"/>
      <c r="N800" s="195"/>
    </row>
    <row r="801" spans="1:14" ht="15.75" customHeight="1" thickBot="1">
      <c r="A801" s="195"/>
      <c r="B801" s="195"/>
      <c r="C801" s="195"/>
      <c r="D801" s="195"/>
      <c r="E801" s="195"/>
      <c r="F801" s="195"/>
      <c r="G801" s="195"/>
      <c r="H801" s="195"/>
      <c r="I801" s="195"/>
      <c r="J801" s="195"/>
      <c r="K801" s="195"/>
      <c r="L801" s="195"/>
      <c r="M801" s="195"/>
      <c r="N801" s="195"/>
    </row>
    <row r="802" spans="1:14" ht="15.75" customHeight="1">
      <c r="A802" s="195"/>
      <c r="B802" s="195"/>
      <c r="C802" s="195"/>
      <c r="D802" s="195"/>
      <c r="E802" s="195"/>
      <c r="F802" s="195"/>
      <c r="G802" s="195"/>
      <c r="H802" s="195"/>
      <c r="I802" s="195"/>
      <c r="J802" s="195"/>
      <c r="K802" s="195"/>
      <c r="L802" s="195"/>
      <c r="M802" s="195"/>
      <c r="N802" s="195"/>
    </row>
    <row r="803" spans="1:14" ht="15.75" customHeight="1">
      <c r="A803" s="196" t="s">
        <v>1</v>
      </c>
      <c r="B803" s="196"/>
      <c r="C803" s="196"/>
      <c r="D803" s="196"/>
      <c r="E803" s="196"/>
      <c r="F803" s="196"/>
      <c r="G803" s="196"/>
      <c r="H803" s="196"/>
      <c r="I803" s="196"/>
      <c r="J803" s="196"/>
      <c r="K803" s="196"/>
      <c r="L803" s="196"/>
      <c r="M803" s="196"/>
      <c r="N803" s="196"/>
    </row>
    <row r="804" spans="1:14" s="4" customFormat="1" ht="15.75" customHeight="1">
      <c r="A804" s="196" t="s">
        <v>2</v>
      </c>
      <c r="B804" s="196"/>
      <c r="C804" s="196"/>
      <c r="D804" s="196"/>
      <c r="E804" s="196"/>
      <c r="F804" s="196"/>
      <c r="G804" s="196"/>
      <c r="H804" s="196"/>
      <c r="I804" s="196"/>
      <c r="J804" s="196"/>
      <c r="K804" s="196"/>
      <c r="L804" s="196"/>
      <c r="M804" s="196"/>
      <c r="N804" s="196"/>
    </row>
    <row r="805" spans="1:14" s="5" customFormat="1" ht="16.5" customHeight="1" thickBot="1">
      <c r="A805" s="188" t="s">
        <v>3</v>
      </c>
      <c r="B805" s="188"/>
      <c r="C805" s="188"/>
      <c r="D805" s="188"/>
      <c r="E805" s="188"/>
      <c r="F805" s="188"/>
      <c r="G805" s="188"/>
      <c r="H805" s="188"/>
      <c r="I805" s="188"/>
      <c r="J805" s="188"/>
      <c r="K805" s="188"/>
      <c r="L805" s="188"/>
      <c r="M805" s="188"/>
      <c r="N805" s="188"/>
    </row>
    <row r="806" spans="1:14" s="5" customFormat="1" ht="16.5" customHeight="1">
      <c r="A806" s="189" t="s">
        <v>4</v>
      </c>
      <c r="B806" s="189"/>
      <c r="C806" s="189"/>
      <c r="D806" s="189"/>
      <c r="E806" s="189"/>
      <c r="F806" s="189"/>
      <c r="G806" s="189"/>
      <c r="H806" s="189"/>
      <c r="I806" s="189"/>
      <c r="J806" s="189"/>
      <c r="K806" s="189"/>
      <c r="L806" s="189"/>
      <c r="M806" s="189"/>
      <c r="N806" s="189"/>
    </row>
    <row r="807" spans="1:14" s="6" customFormat="1" ht="15.75" customHeight="1">
      <c r="A807" s="189" t="s">
        <v>5</v>
      </c>
      <c r="B807" s="189"/>
      <c r="C807" s="189"/>
      <c r="D807" s="189"/>
      <c r="E807" s="189"/>
      <c r="F807" s="189"/>
      <c r="G807" s="189"/>
      <c r="H807" s="189"/>
      <c r="I807" s="189"/>
      <c r="J807" s="189"/>
      <c r="K807" s="189"/>
      <c r="L807" s="189"/>
      <c r="M807" s="189"/>
      <c r="N807" s="189"/>
    </row>
    <row r="808" spans="1:14" s="6" customFormat="1" ht="15.75" customHeight="1">
      <c r="A808" s="190" t="s">
        <v>6</v>
      </c>
      <c r="B808" s="185" t="s">
        <v>7</v>
      </c>
      <c r="C808" s="185" t="s">
        <v>8</v>
      </c>
      <c r="D808" s="190" t="s">
        <v>9</v>
      </c>
      <c r="E808" s="185" t="s">
        <v>10</v>
      </c>
      <c r="F808" s="185" t="s">
        <v>11</v>
      </c>
      <c r="G808" s="185" t="s">
        <v>12</v>
      </c>
      <c r="H808" s="185" t="s">
        <v>13</v>
      </c>
      <c r="I808" s="185" t="s">
        <v>14</v>
      </c>
      <c r="J808" s="185" t="s">
        <v>15</v>
      </c>
      <c r="K808" s="187" t="s">
        <v>16</v>
      </c>
      <c r="L808" s="185" t="s">
        <v>17</v>
      </c>
      <c r="M808" s="185" t="s">
        <v>18</v>
      </c>
      <c r="N808" s="185" t="s">
        <v>19</v>
      </c>
    </row>
    <row r="809" spans="1:14" s="6" customFormat="1" ht="15.75" customHeight="1">
      <c r="A809" s="197"/>
      <c r="B809" s="191"/>
      <c r="C809" s="191"/>
      <c r="D809" s="197"/>
      <c r="E809" s="191"/>
      <c r="F809" s="191"/>
      <c r="G809" s="191"/>
      <c r="H809" s="191"/>
      <c r="I809" s="191"/>
      <c r="J809" s="191"/>
      <c r="K809" s="216"/>
      <c r="L809" s="191"/>
      <c r="M809" s="191"/>
      <c r="N809" s="191"/>
    </row>
    <row r="810" spans="1:14" s="6" customFormat="1" ht="15.75">
      <c r="A810" s="59">
        <v>1</v>
      </c>
      <c r="B810" s="60">
        <v>42977</v>
      </c>
      <c r="C810" s="6" t="s">
        <v>20</v>
      </c>
      <c r="D810" s="6" t="s">
        <v>21</v>
      </c>
      <c r="E810" s="6" t="s">
        <v>62</v>
      </c>
      <c r="F810" s="61">
        <v>97.5</v>
      </c>
      <c r="G810" s="61">
        <v>94.5</v>
      </c>
      <c r="H810" s="61">
        <v>99.5</v>
      </c>
      <c r="I810" s="61">
        <v>101.5</v>
      </c>
      <c r="J810" s="61">
        <v>103.5</v>
      </c>
      <c r="K810" s="61">
        <v>103.5</v>
      </c>
      <c r="L810" s="62">
        <v>1000</v>
      </c>
      <c r="M810" s="7">
        <f>IF(D810="BUY",(K810-F810)*(L810),(F810-K810)*(L810))</f>
        <v>6000</v>
      </c>
      <c r="N810" s="8">
        <f>M810/(L810)/F810%</f>
        <v>6.153846153846154</v>
      </c>
    </row>
    <row r="811" spans="1:15" s="6" customFormat="1" ht="15.75" customHeight="1">
      <c r="A811" s="59">
        <v>2</v>
      </c>
      <c r="B811" s="52">
        <v>42975</v>
      </c>
      <c r="C811" s="51" t="s">
        <v>20</v>
      </c>
      <c r="D811" s="51" t="s">
        <v>53</v>
      </c>
      <c r="E811" s="51" t="s">
        <v>64</v>
      </c>
      <c r="F811" s="51">
        <v>975</v>
      </c>
      <c r="G811" s="51">
        <v>998</v>
      </c>
      <c r="H811" s="51">
        <v>960</v>
      </c>
      <c r="I811" s="51">
        <v>945</v>
      </c>
      <c r="J811" s="51">
        <v>930</v>
      </c>
      <c r="K811" s="51">
        <v>990</v>
      </c>
      <c r="L811" s="56">
        <v>800</v>
      </c>
      <c r="M811" s="7">
        <f>IF(D811="BUY",(K811-F811)*(L811),(F811-K811)*(L811))</f>
        <v>-12000</v>
      </c>
      <c r="N811" s="8">
        <f>M811/(L811)/F811%</f>
        <v>-1.5384615384615385</v>
      </c>
      <c r="O811" s="50"/>
    </row>
    <row r="812" spans="1:14" s="6" customFormat="1" ht="15.75">
      <c r="A812" s="59">
        <v>3</v>
      </c>
      <c r="B812" s="60">
        <v>42971</v>
      </c>
      <c r="C812" s="6" t="s">
        <v>20</v>
      </c>
      <c r="D812" s="6" t="s">
        <v>21</v>
      </c>
      <c r="E812" s="6" t="s">
        <v>61</v>
      </c>
      <c r="F812" s="61">
        <v>285</v>
      </c>
      <c r="G812" s="61">
        <v>279</v>
      </c>
      <c r="H812" s="61">
        <v>288</v>
      </c>
      <c r="I812" s="61">
        <v>301</v>
      </c>
      <c r="J812" s="61">
        <v>305</v>
      </c>
      <c r="K812" s="61">
        <v>305</v>
      </c>
      <c r="L812" s="62">
        <v>1000</v>
      </c>
      <c r="M812" s="7">
        <f aca="true" t="shared" si="55" ref="M812:M823">IF(D812="BUY",(K812-F812)*(L812),(F812-K812)*(L812))</f>
        <v>20000</v>
      </c>
      <c r="N812" s="8">
        <f aca="true" t="shared" si="56" ref="N812:N823">M812/(L812)/F812%</f>
        <v>7.017543859649122</v>
      </c>
    </row>
    <row r="813" spans="1:15" s="6" customFormat="1" ht="15.75" customHeight="1">
      <c r="A813" s="59">
        <v>4</v>
      </c>
      <c r="B813" s="52">
        <v>42968</v>
      </c>
      <c r="C813" s="51" t="s">
        <v>20</v>
      </c>
      <c r="D813" s="51" t="s">
        <v>53</v>
      </c>
      <c r="E813" s="51" t="s">
        <v>54</v>
      </c>
      <c r="F813" s="51">
        <v>145.5</v>
      </c>
      <c r="G813" s="51">
        <v>152.5</v>
      </c>
      <c r="H813" s="51">
        <v>141.5</v>
      </c>
      <c r="I813" s="51">
        <v>136.5</v>
      </c>
      <c r="J813" s="51">
        <v>131.5</v>
      </c>
      <c r="K813" s="51">
        <v>141.5</v>
      </c>
      <c r="L813" s="56">
        <v>3500</v>
      </c>
      <c r="M813" s="7">
        <f t="shared" si="55"/>
        <v>14000</v>
      </c>
      <c r="N813" s="8">
        <f t="shared" si="56"/>
        <v>2.7491408934707904</v>
      </c>
      <c r="O813" s="50"/>
    </row>
    <row r="814" spans="1:15" s="6" customFormat="1" ht="15.75" customHeight="1">
      <c r="A814" s="59">
        <v>5</v>
      </c>
      <c r="B814" s="52">
        <v>42964</v>
      </c>
      <c r="C814" s="51" t="s">
        <v>23</v>
      </c>
      <c r="D814" s="51" t="s">
        <v>53</v>
      </c>
      <c r="E814" s="51" t="s">
        <v>52</v>
      </c>
      <c r="F814" s="51">
        <v>1745</v>
      </c>
      <c r="G814" s="51">
        <v>1785</v>
      </c>
      <c r="H814" s="51">
        <v>1705</v>
      </c>
      <c r="I814" s="51">
        <v>1685</v>
      </c>
      <c r="J814" s="51">
        <v>1660</v>
      </c>
      <c r="K814" s="51">
        <v>1705</v>
      </c>
      <c r="L814" s="56">
        <v>350</v>
      </c>
      <c r="M814" s="7">
        <f t="shared" si="55"/>
        <v>14000</v>
      </c>
      <c r="N814" s="8">
        <f t="shared" si="56"/>
        <v>2.2922636103151866</v>
      </c>
      <c r="O814" s="50"/>
    </row>
    <row r="815" spans="1:14" s="6" customFormat="1" ht="15.75">
      <c r="A815" s="59">
        <v>6</v>
      </c>
      <c r="B815" s="60">
        <v>42961</v>
      </c>
      <c r="C815" s="6" t="s">
        <v>20</v>
      </c>
      <c r="D815" s="6" t="s">
        <v>21</v>
      </c>
      <c r="E815" s="6" t="s">
        <v>63</v>
      </c>
      <c r="F815" s="61">
        <v>1350</v>
      </c>
      <c r="G815" s="61">
        <v>1320</v>
      </c>
      <c r="H815" s="61">
        <v>1365</v>
      </c>
      <c r="I815" s="61">
        <v>1380</v>
      </c>
      <c r="J815" s="61">
        <v>1395</v>
      </c>
      <c r="K815" s="61">
        <v>1380</v>
      </c>
      <c r="L815" s="62">
        <v>1000</v>
      </c>
      <c r="M815" s="7">
        <f>IF(D815="BUY",(K815-F815)*(L815),(F815-K815)*(L815))</f>
        <v>30000</v>
      </c>
      <c r="N815" s="8">
        <f>M815/(L815)/F815%</f>
        <v>2.2222222222222223</v>
      </c>
    </row>
    <row r="816" spans="1:15" s="6" customFormat="1" ht="15.75" customHeight="1">
      <c r="A816" s="59">
        <v>7</v>
      </c>
      <c r="B816" s="52">
        <v>42958</v>
      </c>
      <c r="C816" s="51" t="s">
        <v>20</v>
      </c>
      <c r="D816" s="51" t="s">
        <v>53</v>
      </c>
      <c r="E816" s="51" t="s">
        <v>55</v>
      </c>
      <c r="F816" s="51">
        <v>283</v>
      </c>
      <c r="G816" s="51">
        <v>293</v>
      </c>
      <c r="H816" s="51">
        <v>278</v>
      </c>
      <c r="I816" s="51">
        <v>273</v>
      </c>
      <c r="J816" s="51">
        <v>268</v>
      </c>
      <c r="K816" s="51">
        <v>278</v>
      </c>
      <c r="L816" s="56">
        <v>3500</v>
      </c>
      <c r="M816" s="7">
        <f t="shared" si="55"/>
        <v>17500</v>
      </c>
      <c r="N816" s="8">
        <f t="shared" si="56"/>
        <v>1.7667844522968197</v>
      </c>
      <c r="O816" s="50"/>
    </row>
    <row r="817" spans="1:15" s="6" customFormat="1" ht="15.75" customHeight="1">
      <c r="A817" s="59">
        <v>8</v>
      </c>
      <c r="B817" s="52">
        <v>42957</v>
      </c>
      <c r="C817" s="51" t="s">
        <v>20</v>
      </c>
      <c r="D817" s="51" t="s">
        <v>53</v>
      </c>
      <c r="E817" s="51" t="s">
        <v>54</v>
      </c>
      <c r="F817" s="51">
        <v>148</v>
      </c>
      <c r="G817" s="51">
        <v>158</v>
      </c>
      <c r="H817" s="51">
        <v>144</v>
      </c>
      <c r="I817" s="51">
        <v>140</v>
      </c>
      <c r="J817" s="51">
        <v>136</v>
      </c>
      <c r="K817" s="51">
        <v>144</v>
      </c>
      <c r="L817" s="56">
        <v>3500</v>
      </c>
      <c r="M817" s="7">
        <f t="shared" si="55"/>
        <v>14000</v>
      </c>
      <c r="N817" s="8">
        <f t="shared" si="56"/>
        <v>2.7027027027027026</v>
      </c>
      <c r="O817" s="50"/>
    </row>
    <row r="818" spans="1:15" s="6" customFormat="1" ht="15.75" customHeight="1">
      <c r="A818" s="59">
        <v>9</v>
      </c>
      <c r="B818" s="52">
        <v>42956</v>
      </c>
      <c r="C818" s="51" t="s">
        <v>23</v>
      </c>
      <c r="D818" s="51" t="s">
        <v>21</v>
      </c>
      <c r="E818" s="51" t="s">
        <v>52</v>
      </c>
      <c r="F818" s="51">
        <v>1780</v>
      </c>
      <c r="G818" s="51">
        <v>1720</v>
      </c>
      <c r="H818" s="51">
        <v>1810</v>
      </c>
      <c r="I818" s="51">
        <v>1840</v>
      </c>
      <c r="J818" s="51">
        <v>1870</v>
      </c>
      <c r="K818" s="51">
        <v>1720</v>
      </c>
      <c r="L818" s="53">
        <v>350</v>
      </c>
      <c r="M818" s="54">
        <f t="shared" si="55"/>
        <v>-21000</v>
      </c>
      <c r="N818" s="8">
        <f t="shared" si="56"/>
        <v>-3.3707865168539324</v>
      </c>
      <c r="O818" s="50"/>
    </row>
    <row r="819" spans="1:15" s="6" customFormat="1" ht="15.75" customHeight="1">
      <c r="A819" s="59">
        <v>10</v>
      </c>
      <c r="B819" s="52">
        <v>42955</v>
      </c>
      <c r="C819" s="51" t="s">
        <v>23</v>
      </c>
      <c r="D819" s="51" t="s">
        <v>21</v>
      </c>
      <c r="E819" s="51" t="s">
        <v>51</v>
      </c>
      <c r="F819" s="51">
        <v>785</v>
      </c>
      <c r="G819" s="51">
        <v>770</v>
      </c>
      <c r="H819" s="51">
        <v>798</v>
      </c>
      <c r="I819" s="51">
        <v>810</v>
      </c>
      <c r="J819" s="51">
        <v>821</v>
      </c>
      <c r="K819" s="51">
        <v>798</v>
      </c>
      <c r="L819" s="53">
        <v>1500</v>
      </c>
      <c r="M819" s="54">
        <f>IF(D819="BUY",(K819-F819)*(L819),(F819-K819)*(L819))</f>
        <v>19500</v>
      </c>
      <c r="N819" s="55">
        <f>M819/(L819)/F819%</f>
        <v>1.6560509554140128</v>
      </c>
      <c r="O819" s="50"/>
    </row>
    <row r="820" spans="1:14" s="6" customFormat="1" ht="15.75">
      <c r="A820" s="59">
        <v>11</v>
      </c>
      <c r="B820" s="60">
        <v>42950</v>
      </c>
      <c r="C820" s="6" t="s">
        <v>20</v>
      </c>
      <c r="D820" s="6" t="s">
        <v>21</v>
      </c>
      <c r="E820" s="6" t="s">
        <v>66</v>
      </c>
      <c r="F820" s="61">
        <v>963</v>
      </c>
      <c r="G820" s="61">
        <v>943</v>
      </c>
      <c r="H820" s="61">
        <v>973</v>
      </c>
      <c r="I820" s="61">
        <v>983</v>
      </c>
      <c r="J820" s="61">
        <v>993</v>
      </c>
      <c r="K820" s="61">
        <v>983</v>
      </c>
      <c r="L820" s="62">
        <v>1000</v>
      </c>
      <c r="M820" s="7">
        <f>IF(D820="BUY",(K820-F820)*(L820),(F820-K820)*(L820))</f>
        <v>20000</v>
      </c>
      <c r="N820" s="8">
        <f>M820/(L820)/F820%</f>
        <v>2.0768431983385254</v>
      </c>
    </row>
    <row r="821" spans="1:15" s="6" customFormat="1" ht="15.75" customHeight="1">
      <c r="A821" s="59">
        <v>12</v>
      </c>
      <c r="B821" s="52">
        <v>42949</v>
      </c>
      <c r="C821" s="51" t="s">
        <v>23</v>
      </c>
      <c r="D821" s="51" t="s">
        <v>21</v>
      </c>
      <c r="E821" s="51" t="s">
        <v>49</v>
      </c>
      <c r="F821" s="51">
        <v>1045</v>
      </c>
      <c r="G821" s="51">
        <v>1010</v>
      </c>
      <c r="H821" s="51">
        <v>1070</v>
      </c>
      <c r="I821" s="51">
        <v>1100</v>
      </c>
      <c r="J821" s="51">
        <v>1130</v>
      </c>
      <c r="K821" s="51">
        <v>1010</v>
      </c>
      <c r="L821" s="53">
        <v>400</v>
      </c>
      <c r="M821" s="54">
        <f t="shared" si="55"/>
        <v>-14000</v>
      </c>
      <c r="N821" s="8">
        <f>M821/(L821)/F821%</f>
        <v>-3.349282296650718</v>
      </c>
      <c r="O821" s="50"/>
    </row>
    <row r="822" spans="1:14" s="6" customFormat="1" ht="15.75">
      <c r="A822" s="59">
        <v>13</v>
      </c>
      <c r="B822" s="60">
        <v>42948</v>
      </c>
      <c r="C822" s="6" t="s">
        <v>20</v>
      </c>
      <c r="D822" s="6" t="s">
        <v>21</v>
      </c>
      <c r="E822" s="6" t="s">
        <v>65</v>
      </c>
      <c r="F822" s="61">
        <v>1890</v>
      </c>
      <c r="G822" s="61">
        <v>1850</v>
      </c>
      <c r="H822" s="61">
        <v>1910</v>
      </c>
      <c r="I822" s="61">
        <v>1930</v>
      </c>
      <c r="J822" s="61">
        <v>1950</v>
      </c>
      <c r="K822" s="61">
        <v>1930</v>
      </c>
      <c r="L822" s="62">
        <v>1000</v>
      </c>
      <c r="M822" s="7">
        <f t="shared" si="55"/>
        <v>40000</v>
      </c>
      <c r="N822" s="8">
        <f t="shared" si="56"/>
        <v>2.1164021164021167</v>
      </c>
    </row>
    <row r="823" spans="1:15" s="6" customFormat="1" ht="15.75" customHeight="1">
      <c r="A823" s="59">
        <v>14</v>
      </c>
      <c r="B823" s="52">
        <v>42948</v>
      </c>
      <c r="C823" s="51" t="s">
        <v>20</v>
      </c>
      <c r="D823" s="51" t="s">
        <v>21</v>
      </c>
      <c r="E823" s="51" t="s">
        <v>22</v>
      </c>
      <c r="F823" s="51">
        <v>533</v>
      </c>
      <c r="G823" s="51">
        <v>505</v>
      </c>
      <c r="H823" s="51">
        <v>548</v>
      </c>
      <c r="I823" s="51">
        <v>563</v>
      </c>
      <c r="J823" s="51">
        <v>578</v>
      </c>
      <c r="K823" s="51">
        <v>548</v>
      </c>
      <c r="L823" s="53">
        <v>2000</v>
      </c>
      <c r="M823" s="54">
        <f t="shared" si="55"/>
        <v>30000</v>
      </c>
      <c r="N823" s="55">
        <f t="shared" si="56"/>
        <v>2.8142589118198873</v>
      </c>
      <c r="O823" s="50"/>
    </row>
    <row r="824" spans="1:203" ht="15.75" customHeight="1">
      <c r="A824" s="9" t="s">
        <v>25</v>
      </c>
      <c r="B824" s="10"/>
      <c r="C824" s="11"/>
      <c r="D824" s="12"/>
      <c r="E824" s="13"/>
      <c r="F824" s="13"/>
      <c r="G824" s="14"/>
      <c r="H824" s="15"/>
      <c r="I824" s="15"/>
      <c r="J824" s="15"/>
      <c r="K824" s="16"/>
      <c r="L824" s="17"/>
      <c r="N824" s="18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</row>
    <row r="825" spans="1:12" ht="15.75" customHeight="1">
      <c r="A825" s="9" t="s">
        <v>26</v>
      </c>
      <c r="B825" s="19"/>
      <c r="C825" s="11"/>
      <c r="D825" s="12"/>
      <c r="E825" s="13"/>
      <c r="F825" s="13"/>
      <c r="G825" s="14"/>
      <c r="H825" s="13"/>
      <c r="I825" s="13"/>
      <c r="J825" s="13"/>
      <c r="K825" s="16"/>
      <c r="L825" s="17"/>
    </row>
    <row r="826" spans="1:14" ht="15.75" customHeight="1">
      <c r="A826" s="9" t="s">
        <v>26</v>
      </c>
      <c r="B826" s="19"/>
      <c r="C826" s="20"/>
      <c r="D826" s="21"/>
      <c r="E826" s="22"/>
      <c r="F826" s="22"/>
      <c r="G826" s="23"/>
      <c r="H826" s="22"/>
      <c r="I826" s="22"/>
      <c r="J826" s="22"/>
      <c r="K826" s="22"/>
      <c r="L826" s="17"/>
      <c r="M826" s="17"/>
      <c r="N826" s="17"/>
    </row>
    <row r="827" spans="1:14" ht="16.5" customHeight="1" thickBot="1">
      <c r="A827" s="24"/>
      <c r="B827" s="19"/>
      <c r="C827" s="22"/>
      <c r="D827" s="22"/>
      <c r="E827" s="22"/>
      <c r="F827" s="25"/>
      <c r="G827" s="26"/>
      <c r="H827" s="27" t="s">
        <v>27</v>
      </c>
      <c r="I827" s="27"/>
      <c r="J827" s="28"/>
      <c r="K827" s="28"/>
      <c r="L827" s="17"/>
      <c r="M827" s="17"/>
      <c r="N827" s="17"/>
    </row>
    <row r="828" spans="1:12" ht="15.75" customHeight="1">
      <c r="A828" s="24"/>
      <c r="B828" s="19"/>
      <c r="C828" s="186" t="s">
        <v>28</v>
      </c>
      <c r="D828" s="186"/>
      <c r="E828" s="29">
        <v>14</v>
      </c>
      <c r="F828" s="30">
        <f>F829+F830+F831+F832+F833+F834</f>
        <v>100</v>
      </c>
      <c r="G828" s="31">
        <v>14</v>
      </c>
      <c r="H828" s="32">
        <f>G829/G828%</f>
        <v>78.57142857142857</v>
      </c>
      <c r="I828" s="32"/>
      <c r="J828" s="32"/>
      <c r="L828" s="17"/>
    </row>
    <row r="829" spans="1:14" ht="15.75" customHeight="1">
      <c r="A829" s="24"/>
      <c r="B829" s="19"/>
      <c r="C829" s="193" t="s">
        <v>29</v>
      </c>
      <c r="D829" s="193"/>
      <c r="E829" s="33">
        <v>11</v>
      </c>
      <c r="F829" s="34">
        <f>(E829/E828)*100</f>
        <v>78.57142857142857</v>
      </c>
      <c r="G829" s="31">
        <v>11</v>
      </c>
      <c r="H829" s="28"/>
      <c r="I829" s="28"/>
      <c r="J829" s="22"/>
      <c r="K829" s="28"/>
      <c r="M829" s="22" t="s">
        <v>30</v>
      </c>
      <c r="N829" s="22"/>
    </row>
    <row r="830" spans="1:14" ht="15.75" customHeight="1">
      <c r="A830" s="35"/>
      <c r="B830" s="19"/>
      <c r="C830" s="193" t="s">
        <v>31</v>
      </c>
      <c r="D830" s="193"/>
      <c r="E830" s="33">
        <v>0</v>
      </c>
      <c r="F830" s="34">
        <f>(E830/E828)*100</f>
        <v>0</v>
      </c>
      <c r="G830" s="36"/>
      <c r="H830" s="31"/>
      <c r="I830" s="31"/>
      <c r="J830" s="22"/>
      <c r="K830" s="28"/>
      <c r="L830" s="17"/>
      <c r="M830" s="20"/>
      <c r="N830" s="20"/>
    </row>
    <row r="831" spans="1:14" ht="15.75" customHeight="1">
      <c r="A831" s="35"/>
      <c r="B831" s="19"/>
      <c r="C831" s="193" t="s">
        <v>32</v>
      </c>
      <c r="D831" s="193"/>
      <c r="E831" s="33">
        <v>0</v>
      </c>
      <c r="F831" s="34">
        <f>(E831/E828)*100</f>
        <v>0</v>
      </c>
      <c r="G831" s="36"/>
      <c r="H831" s="31"/>
      <c r="I831" s="31"/>
      <c r="J831" s="22"/>
      <c r="K831" s="28"/>
      <c r="L831" s="17"/>
      <c r="M831" s="17"/>
      <c r="N831" s="17"/>
    </row>
    <row r="832" spans="1:14" ht="15.75" customHeight="1">
      <c r="A832" s="35"/>
      <c r="B832" s="19"/>
      <c r="C832" s="193" t="s">
        <v>33</v>
      </c>
      <c r="D832" s="193"/>
      <c r="E832" s="33">
        <v>3</v>
      </c>
      <c r="F832" s="34">
        <f>(E832/E828)*100</f>
        <v>21.428571428571427</v>
      </c>
      <c r="G832" s="36"/>
      <c r="H832" s="22" t="s">
        <v>34</v>
      </c>
      <c r="I832" s="22"/>
      <c r="J832" s="37"/>
      <c r="K832" s="28"/>
      <c r="L832" s="17"/>
      <c r="M832" s="17"/>
      <c r="N832" s="17"/>
    </row>
    <row r="833" spans="1:14" ht="15.75" customHeight="1">
      <c r="A833" s="35"/>
      <c r="B833" s="19"/>
      <c r="C833" s="193" t="s">
        <v>35</v>
      </c>
      <c r="D833" s="193"/>
      <c r="E833" s="33">
        <v>0</v>
      </c>
      <c r="F833" s="34">
        <v>0</v>
      </c>
      <c r="G833" s="36"/>
      <c r="H833" s="22"/>
      <c r="I833" s="22"/>
      <c r="J833" s="37"/>
      <c r="K833" s="28"/>
      <c r="L833" s="17"/>
      <c r="M833" s="17"/>
      <c r="N833" s="17"/>
    </row>
    <row r="834" spans="1:14" ht="16.5" customHeight="1" thickBot="1">
      <c r="A834" s="35"/>
      <c r="B834" s="19"/>
      <c r="C834" s="194" t="s">
        <v>36</v>
      </c>
      <c r="D834" s="194"/>
      <c r="E834" s="38"/>
      <c r="F834" s="39">
        <f>(E834/E828)*100</f>
        <v>0</v>
      </c>
      <c r="G834" s="36"/>
      <c r="H834" s="22"/>
      <c r="I834" s="22"/>
      <c r="M834" s="17"/>
      <c r="N834" s="17"/>
    </row>
    <row r="835" spans="1:14" ht="15.75" customHeight="1">
      <c r="A835" s="41" t="s">
        <v>37</v>
      </c>
      <c r="B835" s="10"/>
      <c r="C835" s="11"/>
      <c r="D835" s="11"/>
      <c r="E835" s="13"/>
      <c r="F835" s="13"/>
      <c r="G835" s="42"/>
      <c r="H835" s="43"/>
      <c r="I835" s="43"/>
      <c r="J835" s="43"/>
      <c r="K835" s="13"/>
      <c r="L835" s="17"/>
      <c r="M835" s="40"/>
      <c r="N835" s="40"/>
    </row>
    <row r="836" spans="1:14" ht="15" customHeight="1">
      <c r="A836" s="12" t="s">
        <v>38</v>
      </c>
      <c r="B836" s="10"/>
      <c r="C836" s="44"/>
      <c r="D836" s="45"/>
      <c r="E836" s="46"/>
      <c r="F836" s="43"/>
      <c r="G836" s="42"/>
      <c r="H836" s="43"/>
      <c r="I836" s="43"/>
      <c r="J836" s="43"/>
      <c r="K836" s="13"/>
      <c r="L836" s="17"/>
      <c r="M836" s="24"/>
      <c r="N836" s="24"/>
    </row>
    <row r="837" spans="1:14" ht="15" customHeight="1">
      <c r="A837" s="12" t="s">
        <v>39</v>
      </c>
      <c r="B837" s="10"/>
      <c r="C837" s="11"/>
      <c r="D837" s="45"/>
      <c r="E837" s="46"/>
      <c r="F837" s="43"/>
      <c r="G837" s="42"/>
      <c r="H837" s="47"/>
      <c r="I837" s="47"/>
      <c r="J837" s="47"/>
      <c r="K837" s="13"/>
      <c r="L837" s="17"/>
      <c r="M837" s="17"/>
      <c r="N837" s="17"/>
    </row>
    <row r="838" spans="1:14" ht="15" customHeight="1">
      <c r="A838" s="12" t="s">
        <v>40</v>
      </c>
      <c r="B838" s="44"/>
      <c r="C838" s="11"/>
      <c r="D838" s="45"/>
      <c r="E838" s="46"/>
      <c r="F838" s="43"/>
      <c r="G838" s="48"/>
      <c r="H838" s="47"/>
      <c r="I838" s="47"/>
      <c r="J838" s="47"/>
      <c r="K838" s="13"/>
      <c r="L838" s="17"/>
      <c r="M838" s="17"/>
      <c r="N838" s="17"/>
    </row>
    <row r="839" spans="1:14" s="5" customFormat="1" ht="15.75" customHeight="1">
      <c r="A839" s="12" t="s">
        <v>41</v>
      </c>
      <c r="B839" s="35"/>
      <c r="C839" s="11"/>
      <c r="D839" s="49"/>
      <c r="E839" s="43"/>
      <c r="F839" s="43"/>
      <c r="G839" s="48"/>
      <c r="H839" s="47"/>
      <c r="I839" s="47"/>
      <c r="J839" s="47"/>
      <c r="K839" s="43"/>
      <c r="L839" s="17"/>
      <c r="M839" s="17"/>
      <c r="N839" s="17"/>
    </row>
    <row r="840" ht="15" customHeight="1" thickBot="1"/>
    <row r="841" spans="1:14" ht="15" customHeight="1" thickBot="1">
      <c r="A841" s="195" t="s">
        <v>0</v>
      </c>
      <c r="B841" s="195"/>
      <c r="C841" s="195"/>
      <c r="D841" s="195"/>
      <c r="E841" s="195"/>
      <c r="F841" s="195"/>
      <c r="G841" s="195"/>
      <c r="H841" s="195"/>
      <c r="I841" s="195"/>
      <c r="J841" s="195"/>
      <c r="K841" s="195"/>
      <c r="L841" s="195"/>
      <c r="M841" s="195"/>
      <c r="N841" s="195"/>
    </row>
    <row r="842" spans="1:14" ht="15" customHeight="1" thickBot="1">
      <c r="A842" s="195"/>
      <c r="B842" s="195"/>
      <c r="C842" s="195"/>
      <c r="D842" s="195"/>
      <c r="E842" s="195"/>
      <c r="F842" s="195"/>
      <c r="G842" s="195"/>
      <c r="H842" s="195"/>
      <c r="I842" s="195"/>
      <c r="J842" s="195"/>
      <c r="K842" s="195"/>
      <c r="L842" s="195"/>
      <c r="M842" s="195"/>
      <c r="N842" s="195"/>
    </row>
    <row r="843" spans="1:14" ht="15" customHeight="1">
      <c r="A843" s="195"/>
      <c r="B843" s="195"/>
      <c r="C843" s="195"/>
      <c r="D843" s="195"/>
      <c r="E843" s="195"/>
      <c r="F843" s="195"/>
      <c r="G843" s="195"/>
      <c r="H843" s="195"/>
      <c r="I843" s="195"/>
      <c r="J843" s="195"/>
      <c r="K843" s="195"/>
      <c r="L843" s="195"/>
      <c r="M843" s="195"/>
      <c r="N843" s="195"/>
    </row>
    <row r="844" spans="1:14" ht="15" customHeight="1">
      <c r="A844" s="196" t="s">
        <v>1</v>
      </c>
      <c r="B844" s="196"/>
      <c r="C844" s="196"/>
      <c r="D844" s="196"/>
      <c r="E844" s="196"/>
      <c r="F844" s="196"/>
      <c r="G844" s="196"/>
      <c r="H844" s="196"/>
      <c r="I844" s="196"/>
      <c r="J844" s="196"/>
      <c r="K844" s="196"/>
      <c r="L844" s="196"/>
      <c r="M844" s="196"/>
      <c r="N844" s="196"/>
    </row>
    <row r="845" spans="1:14" ht="15" customHeight="1">
      <c r="A845" s="196" t="s">
        <v>2</v>
      </c>
      <c r="B845" s="196"/>
      <c r="C845" s="196"/>
      <c r="D845" s="196"/>
      <c r="E845" s="196"/>
      <c r="F845" s="196"/>
      <c r="G845" s="196"/>
      <c r="H845" s="196"/>
      <c r="I845" s="196"/>
      <c r="J845" s="196"/>
      <c r="K845" s="196"/>
      <c r="L845" s="196"/>
      <c r="M845" s="196"/>
      <c r="N845" s="196"/>
    </row>
    <row r="846" spans="1:14" ht="15" customHeight="1" thickBot="1">
      <c r="A846" s="188" t="s">
        <v>3</v>
      </c>
      <c r="B846" s="188"/>
      <c r="C846" s="188"/>
      <c r="D846" s="188"/>
      <c r="E846" s="188"/>
      <c r="F846" s="188"/>
      <c r="G846" s="188"/>
      <c r="H846" s="188"/>
      <c r="I846" s="188"/>
      <c r="J846" s="188"/>
      <c r="K846" s="188"/>
      <c r="L846" s="188"/>
      <c r="M846" s="188"/>
      <c r="N846" s="188"/>
    </row>
    <row r="847" spans="1:14" ht="15" customHeight="1">
      <c r="A847" s="189" t="s">
        <v>42</v>
      </c>
      <c r="B847" s="189"/>
      <c r="C847" s="189"/>
      <c r="D847" s="189"/>
      <c r="E847" s="189"/>
      <c r="F847" s="189"/>
      <c r="G847" s="189"/>
      <c r="H847" s="189"/>
      <c r="I847" s="189"/>
      <c r="J847" s="189"/>
      <c r="K847" s="189"/>
      <c r="L847" s="189"/>
      <c r="M847" s="189"/>
      <c r="N847" s="189"/>
    </row>
    <row r="848" spans="1:14" ht="15" customHeight="1">
      <c r="A848" s="189" t="s">
        <v>5</v>
      </c>
      <c r="B848" s="189"/>
      <c r="C848" s="189"/>
      <c r="D848" s="189"/>
      <c r="E848" s="189"/>
      <c r="F848" s="189"/>
      <c r="G848" s="189"/>
      <c r="H848" s="189"/>
      <c r="I848" s="189"/>
      <c r="J848" s="189"/>
      <c r="K848" s="189"/>
      <c r="L848" s="189"/>
      <c r="M848" s="189"/>
      <c r="N848" s="189"/>
    </row>
    <row r="849" spans="1:14" ht="15" customHeight="1">
      <c r="A849" s="190" t="s">
        <v>6</v>
      </c>
      <c r="B849" s="185" t="s">
        <v>7</v>
      </c>
      <c r="C849" s="185" t="s">
        <v>8</v>
      </c>
      <c r="D849" s="190" t="s">
        <v>9</v>
      </c>
      <c r="E849" s="185" t="s">
        <v>10</v>
      </c>
      <c r="F849" s="185" t="s">
        <v>11</v>
      </c>
      <c r="G849" s="185" t="s">
        <v>12</v>
      </c>
      <c r="H849" s="185" t="s">
        <v>13</v>
      </c>
      <c r="I849" s="185" t="s">
        <v>14</v>
      </c>
      <c r="J849" s="185" t="s">
        <v>15</v>
      </c>
      <c r="K849" s="187" t="s">
        <v>16</v>
      </c>
      <c r="L849" s="185" t="s">
        <v>17</v>
      </c>
      <c r="M849" s="185" t="s">
        <v>18</v>
      </c>
      <c r="N849" s="185" t="s">
        <v>19</v>
      </c>
    </row>
    <row r="850" spans="1:14" ht="15" customHeight="1">
      <c r="A850" s="197"/>
      <c r="B850" s="191"/>
      <c r="C850" s="191"/>
      <c r="D850" s="197"/>
      <c r="E850" s="191"/>
      <c r="F850" s="191"/>
      <c r="G850" s="191"/>
      <c r="H850" s="191"/>
      <c r="I850" s="191"/>
      <c r="J850" s="191"/>
      <c r="K850" s="216"/>
      <c r="L850" s="185"/>
      <c r="M850" s="185"/>
      <c r="N850" s="185"/>
    </row>
    <row r="851" spans="1:14" ht="15" customHeight="1">
      <c r="A851" s="51">
        <v>1</v>
      </c>
      <c r="B851" s="52">
        <v>42944</v>
      </c>
      <c r="C851" s="51" t="s">
        <v>23</v>
      </c>
      <c r="D851" s="51" t="s">
        <v>21</v>
      </c>
      <c r="E851" s="51" t="s">
        <v>24</v>
      </c>
      <c r="F851" s="51">
        <v>159</v>
      </c>
      <c r="G851" s="51">
        <v>150</v>
      </c>
      <c r="H851" s="51">
        <v>165</v>
      </c>
      <c r="I851" s="51">
        <v>170</v>
      </c>
      <c r="J851" s="51">
        <v>175</v>
      </c>
      <c r="K851" s="51">
        <v>165</v>
      </c>
      <c r="L851" s="56">
        <v>3500</v>
      </c>
      <c r="M851" s="7">
        <f aca="true" t="shared" si="57" ref="M851:M859">IF(D851="BUY",(K851-F851)*(L851),(F851-K851)*(L851))</f>
        <v>21000</v>
      </c>
      <c r="N851" s="8">
        <f aca="true" t="shared" si="58" ref="N851:N859">M851/(L851)/F851%</f>
        <v>3.773584905660377</v>
      </c>
    </row>
    <row r="852" spans="1:14" ht="15" customHeight="1">
      <c r="A852" s="51">
        <v>2</v>
      </c>
      <c r="B852" s="52">
        <v>42942</v>
      </c>
      <c r="C852" s="51" t="s">
        <v>23</v>
      </c>
      <c r="D852" s="51" t="s">
        <v>21</v>
      </c>
      <c r="E852" s="51" t="s">
        <v>43</v>
      </c>
      <c r="F852" s="51">
        <v>578</v>
      </c>
      <c r="G852" s="51">
        <v>562</v>
      </c>
      <c r="H852" s="51">
        <v>588</v>
      </c>
      <c r="I852" s="51">
        <v>598</v>
      </c>
      <c r="J852" s="51">
        <v>608</v>
      </c>
      <c r="K852" s="51">
        <v>562</v>
      </c>
      <c r="L852" s="56">
        <v>800</v>
      </c>
      <c r="M852" s="7">
        <f t="shared" si="57"/>
        <v>-12800</v>
      </c>
      <c r="N852" s="8">
        <f t="shared" si="58"/>
        <v>-2.7681660899653977</v>
      </c>
    </row>
    <row r="853" spans="1:14" ht="15" customHeight="1">
      <c r="A853" s="51">
        <v>3</v>
      </c>
      <c r="B853" s="52">
        <v>42940</v>
      </c>
      <c r="C853" s="51" t="s">
        <v>23</v>
      </c>
      <c r="D853" s="51" t="s">
        <v>21</v>
      </c>
      <c r="E853" s="51" t="s">
        <v>44</v>
      </c>
      <c r="F853" s="51">
        <v>812</v>
      </c>
      <c r="G853" s="51">
        <v>798</v>
      </c>
      <c r="H853" s="51">
        <v>820</v>
      </c>
      <c r="I853" s="51">
        <v>828</v>
      </c>
      <c r="J853" s="51">
        <v>835</v>
      </c>
      <c r="K853" s="51">
        <v>798</v>
      </c>
      <c r="L853" s="56">
        <v>1000</v>
      </c>
      <c r="M853" s="7">
        <f t="shared" si="57"/>
        <v>-14000</v>
      </c>
      <c r="N853" s="8">
        <f t="shared" si="58"/>
        <v>-1.7241379310344829</v>
      </c>
    </row>
    <row r="854" spans="1:14" ht="15" customHeight="1">
      <c r="A854" s="51">
        <v>4</v>
      </c>
      <c r="B854" s="52">
        <v>42940</v>
      </c>
      <c r="C854" s="51" t="s">
        <v>23</v>
      </c>
      <c r="D854" s="51" t="s">
        <v>21</v>
      </c>
      <c r="E854" s="51" t="s">
        <v>45</v>
      </c>
      <c r="F854" s="51">
        <v>1630</v>
      </c>
      <c r="G854" s="51">
        <v>1570</v>
      </c>
      <c r="H854" s="51">
        <v>1660</v>
      </c>
      <c r="I854" s="51">
        <v>1690</v>
      </c>
      <c r="J854" s="51">
        <v>1720</v>
      </c>
      <c r="K854" s="51">
        <v>1660</v>
      </c>
      <c r="L854" s="56">
        <f>100000/F854</f>
        <v>61.34969325153374</v>
      </c>
      <c r="M854" s="7">
        <f t="shared" si="57"/>
        <v>1840.4907975460123</v>
      </c>
      <c r="N854" s="8">
        <f t="shared" si="58"/>
        <v>1.840490797546012</v>
      </c>
    </row>
    <row r="855" spans="1:14" ht="15" customHeight="1">
      <c r="A855" s="51">
        <v>5</v>
      </c>
      <c r="B855" s="52">
        <v>42936</v>
      </c>
      <c r="C855" s="51" t="s">
        <v>20</v>
      </c>
      <c r="D855" s="51" t="s">
        <v>21</v>
      </c>
      <c r="E855" s="51" t="s">
        <v>46</v>
      </c>
      <c r="F855" s="51">
        <v>16.6</v>
      </c>
      <c r="G855" s="51">
        <v>14.6</v>
      </c>
      <c r="H855" s="51">
        <v>17.6</v>
      </c>
      <c r="I855" s="51">
        <v>18.6</v>
      </c>
      <c r="J855" s="51">
        <v>19.6</v>
      </c>
      <c r="K855" s="51">
        <v>19.6</v>
      </c>
      <c r="L855" s="56">
        <f>100000/F855</f>
        <v>6024.096385542168</v>
      </c>
      <c r="M855" s="7">
        <f t="shared" si="57"/>
        <v>18072.289156626503</v>
      </c>
      <c r="N855" s="8">
        <f t="shared" si="58"/>
        <v>18.072289156626503</v>
      </c>
    </row>
    <row r="856" spans="1:14" ht="15" customHeight="1">
      <c r="A856" s="51">
        <v>6</v>
      </c>
      <c r="B856" s="52">
        <v>42934</v>
      </c>
      <c r="C856" s="57" t="s">
        <v>20</v>
      </c>
      <c r="D856" s="57" t="s">
        <v>21</v>
      </c>
      <c r="E856" s="57" t="s">
        <v>47</v>
      </c>
      <c r="F856" s="58">
        <v>520</v>
      </c>
      <c r="G856" s="58">
        <v>495</v>
      </c>
      <c r="H856" s="58">
        <v>535</v>
      </c>
      <c r="I856" s="58">
        <v>550</v>
      </c>
      <c r="J856" s="58">
        <v>565</v>
      </c>
      <c r="K856" s="58">
        <v>535</v>
      </c>
      <c r="L856" s="56">
        <f>100000/F856</f>
        <v>192.30769230769232</v>
      </c>
      <c r="M856" s="7">
        <f t="shared" si="57"/>
        <v>2884.6153846153848</v>
      </c>
      <c r="N856" s="8">
        <f t="shared" si="58"/>
        <v>2.8846153846153846</v>
      </c>
    </row>
    <row r="857" spans="1:14" ht="15" customHeight="1">
      <c r="A857" s="51">
        <v>7</v>
      </c>
      <c r="B857" s="52">
        <v>42929</v>
      </c>
      <c r="C857" s="57" t="s">
        <v>20</v>
      </c>
      <c r="D857" s="57" t="s">
        <v>21</v>
      </c>
      <c r="E857" s="57" t="s">
        <v>48</v>
      </c>
      <c r="F857" s="58">
        <v>440</v>
      </c>
      <c r="G857" s="58">
        <v>415</v>
      </c>
      <c r="H857" s="58">
        <v>455</v>
      </c>
      <c r="I857" s="58">
        <v>470</v>
      </c>
      <c r="J857" s="58">
        <v>485</v>
      </c>
      <c r="K857" s="58">
        <v>485</v>
      </c>
      <c r="L857" s="56">
        <f>100000/F857</f>
        <v>227.27272727272728</v>
      </c>
      <c r="M857" s="7">
        <f t="shared" si="57"/>
        <v>10227.272727272728</v>
      </c>
      <c r="N857" s="8">
        <f t="shared" si="58"/>
        <v>10.227272727272727</v>
      </c>
    </row>
    <row r="858" spans="1:14" ht="15" customHeight="1">
      <c r="A858" s="51">
        <v>8</v>
      </c>
      <c r="B858" s="52">
        <v>42923</v>
      </c>
      <c r="C858" s="57" t="s">
        <v>23</v>
      </c>
      <c r="D858" s="57" t="s">
        <v>21</v>
      </c>
      <c r="E858" s="57" t="s">
        <v>49</v>
      </c>
      <c r="F858" s="58">
        <v>1130</v>
      </c>
      <c r="G858" s="58">
        <v>1080</v>
      </c>
      <c r="H858" s="58">
        <v>1160</v>
      </c>
      <c r="I858" s="58">
        <v>1190</v>
      </c>
      <c r="J858" s="58">
        <v>1220</v>
      </c>
      <c r="K858" s="58">
        <v>1160</v>
      </c>
      <c r="L858" s="56">
        <v>400</v>
      </c>
      <c r="M858" s="7">
        <f t="shared" si="57"/>
        <v>12000</v>
      </c>
      <c r="N858" s="8">
        <f t="shared" si="58"/>
        <v>2.654867256637168</v>
      </c>
    </row>
    <row r="859" spans="1:14" ht="15" customHeight="1">
      <c r="A859" s="51">
        <v>9</v>
      </c>
      <c r="B859" s="52">
        <v>42921</v>
      </c>
      <c r="C859" s="57" t="s">
        <v>23</v>
      </c>
      <c r="D859" s="57" t="s">
        <v>21</v>
      </c>
      <c r="E859" s="57" t="s">
        <v>50</v>
      </c>
      <c r="F859" s="58">
        <v>435</v>
      </c>
      <c r="G859" s="58">
        <v>420</v>
      </c>
      <c r="H859" s="58">
        <v>445</v>
      </c>
      <c r="I859" s="58">
        <v>455</v>
      </c>
      <c r="J859" s="58">
        <v>465</v>
      </c>
      <c r="K859" s="58">
        <v>455</v>
      </c>
      <c r="L859" s="56">
        <v>1500</v>
      </c>
      <c r="M859" s="7">
        <f t="shared" si="57"/>
        <v>30000</v>
      </c>
      <c r="N859" s="8">
        <f t="shared" si="58"/>
        <v>4.597701149425288</v>
      </c>
    </row>
    <row r="860" ht="15" customHeight="1">
      <c r="B860" s="10"/>
    </row>
    <row r="861" spans="1:14" ht="15" customHeight="1">
      <c r="A861" s="9" t="s">
        <v>25</v>
      </c>
      <c r="B861" s="10"/>
      <c r="C861" s="11"/>
      <c r="D861" s="12"/>
      <c r="E861" s="13"/>
      <c r="F861" s="13"/>
      <c r="G861" s="14"/>
      <c r="H861" s="15"/>
      <c r="I861" s="15"/>
      <c r="J861" s="15"/>
      <c r="K861" s="16"/>
      <c r="L861" s="17"/>
      <c r="N861" s="18"/>
    </row>
    <row r="862" spans="1:12" ht="15" customHeight="1">
      <c r="A862" s="9" t="s">
        <v>26</v>
      </c>
      <c r="B862" s="19"/>
      <c r="C862" s="11"/>
      <c r="D862" s="12"/>
      <c r="E862" s="13"/>
      <c r="F862" s="13"/>
      <c r="G862" s="14"/>
      <c r="H862" s="13"/>
      <c r="I862" s="13"/>
      <c r="J862" s="13"/>
      <c r="K862" s="16"/>
      <c r="L862" s="17"/>
    </row>
    <row r="863" spans="1:14" ht="15" customHeight="1">
      <c r="A863" s="9" t="s">
        <v>26</v>
      </c>
      <c r="B863" s="19"/>
      <c r="C863" s="20"/>
      <c r="D863" s="21"/>
      <c r="E863" s="22"/>
      <c r="F863" s="22"/>
      <c r="G863" s="23"/>
      <c r="H863" s="22"/>
      <c r="I863" s="22"/>
      <c r="J863" s="22"/>
      <c r="K863" s="22"/>
      <c r="L863" s="17"/>
      <c r="M863" s="17"/>
      <c r="N863" s="17"/>
    </row>
    <row r="864" spans="1:14" ht="15" customHeight="1" thickBot="1">
      <c r="A864" s="24"/>
      <c r="B864" s="19"/>
      <c r="C864" s="22"/>
      <c r="D864" s="22"/>
      <c r="E864" s="22"/>
      <c r="F864" s="25"/>
      <c r="G864" s="26"/>
      <c r="H864" s="27" t="s">
        <v>27</v>
      </c>
      <c r="I864" s="27"/>
      <c r="J864" s="28"/>
      <c r="K864" s="28"/>
      <c r="L864" s="17"/>
      <c r="M864" s="17"/>
      <c r="N864" s="17"/>
    </row>
    <row r="865" spans="1:12" ht="15" customHeight="1">
      <c r="A865" s="24"/>
      <c r="B865" s="19"/>
      <c r="C865" s="186" t="s">
        <v>28</v>
      </c>
      <c r="D865" s="186"/>
      <c r="E865" s="29">
        <v>9</v>
      </c>
      <c r="F865" s="30">
        <f>F866+F867+F868+F869+F870+F871</f>
        <v>100</v>
      </c>
      <c r="G865" s="31">
        <v>9</v>
      </c>
      <c r="H865" s="32">
        <f>G866/G865%</f>
        <v>77.77777777777779</v>
      </c>
      <c r="I865" s="32"/>
      <c r="J865" s="32"/>
      <c r="L865" s="17"/>
    </row>
    <row r="866" spans="1:14" ht="15" customHeight="1">
      <c r="A866" s="24"/>
      <c r="B866" s="19"/>
      <c r="C866" s="193" t="s">
        <v>29</v>
      </c>
      <c r="D866" s="193"/>
      <c r="E866" s="33">
        <v>7</v>
      </c>
      <c r="F866" s="34">
        <f>(E866/E865)*100</f>
        <v>77.77777777777779</v>
      </c>
      <c r="G866" s="31">
        <v>7</v>
      </c>
      <c r="H866" s="28"/>
      <c r="I866" s="28"/>
      <c r="J866" s="22"/>
      <c r="K866" s="28"/>
      <c r="M866" s="22" t="s">
        <v>30</v>
      </c>
      <c r="N866" s="22"/>
    </row>
    <row r="867" spans="1:14" ht="15" customHeight="1">
      <c r="A867" s="35"/>
      <c r="B867" s="19"/>
      <c r="C867" s="193" t="s">
        <v>31</v>
      </c>
      <c r="D867" s="193"/>
      <c r="E867" s="33">
        <v>0</v>
      </c>
      <c r="F867" s="34">
        <f>(E867/E865)*100</f>
        <v>0</v>
      </c>
      <c r="G867" s="36"/>
      <c r="H867" s="31"/>
      <c r="I867" s="31"/>
      <c r="J867" s="22"/>
      <c r="K867" s="28"/>
      <c r="L867" s="17"/>
      <c r="M867" s="20"/>
      <c r="N867" s="20"/>
    </row>
    <row r="868" spans="1:14" ht="15" customHeight="1">
      <c r="A868" s="35"/>
      <c r="B868" s="19"/>
      <c r="C868" s="193" t="s">
        <v>32</v>
      </c>
      <c r="D868" s="193"/>
      <c r="E868" s="33">
        <v>0</v>
      </c>
      <c r="F868" s="34">
        <f>(E868/E865)*100</f>
        <v>0</v>
      </c>
      <c r="G868" s="36"/>
      <c r="H868" s="31"/>
      <c r="I868" s="31"/>
      <c r="J868" s="22"/>
      <c r="K868" s="28"/>
      <c r="L868" s="17"/>
      <c r="M868" s="17"/>
      <c r="N868" s="17"/>
    </row>
    <row r="869" spans="1:14" ht="15" customHeight="1">
      <c r="A869" s="35"/>
      <c r="B869" s="19"/>
      <c r="C869" s="193" t="s">
        <v>33</v>
      </c>
      <c r="D869" s="193"/>
      <c r="E869" s="33">
        <v>2</v>
      </c>
      <c r="F869" s="34">
        <f>(E869/E865)*100</f>
        <v>22.22222222222222</v>
      </c>
      <c r="G869" s="36"/>
      <c r="H869" s="22" t="s">
        <v>34</v>
      </c>
      <c r="I869" s="22"/>
      <c r="J869" s="37"/>
      <c r="K869" s="28"/>
      <c r="L869" s="17"/>
      <c r="M869" s="17"/>
      <c r="N869" s="17"/>
    </row>
    <row r="870" spans="1:14" ht="15" customHeight="1">
      <c r="A870" s="35"/>
      <c r="B870" s="19"/>
      <c r="C870" s="193" t="s">
        <v>35</v>
      </c>
      <c r="D870" s="193"/>
      <c r="E870" s="33">
        <v>0</v>
      </c>
      <c r="F870" s="34">
        <v>0</v>
      </c>
      <c r="G870" s="36"/>
      <c r="H870" s="22"/>
      <c r="I870" s="22"/>
      <c r="J870" s="37"/>
      <c r="K870" s="28"/>
      <c r="L870" s="17"/>
      <c r="M870" s="17"/>
      <c r="N870" s="17"/>
    </row>
    <row r="871" spans="1:14" ht="15" customHeight="1" thickBot="1">
      <c r="A871" s="35"/>
      <c r="B871" s="19"/>
      <c r="C871" s="194" t="s">
        <v>36</v>
      </c>
      <c r="D871" s="194"/>
      <c r="E871" s="38"/>
      <c r="F871" s="39">
        <f>(E871/E865)*100</f>
        <v>0</v>
      </c>
      <c r="G871" s="36"/>
      <c r="H871" s="22"/>
      <c r="I871" s="22"/>
      <c r="M871" s="17"/>
      <c r="N871" s="17"/>
    </row>
    <row r="872" spans="1:14" ht="15" customHeight="1">
      <c r="A872" s="41" t="s">
        <v>37</v>
      </c>
      <c r="B872" s="10"/>
      <c r="C872" s="11"/>
      <c r="D872" s="11"/>
      <c r="E872" s="13"/>
      <c r="F872" s="13"/>
      <c r="G872" s="42"/>
      <c r="H872" s="43"/>
      <c r="I872" s="43"/>
      <c r="J872" s="43"/>
      <c r="K872" s="13"/>
      <c r="L872" s="17"/>
      <c r="M872" s="40"/>
      <c r="N872" s="40"/>
    </row>
    <row r="873" spans="1:14" ht="15" customHeight="1">
      <c r="A873" s="12" t="s">
        <v>38</v>
      </c>
      <c r="B873" s="10"/>
      <c r="C873" s="44"/>
      <c r="D873" s="45"/>
      <c r="E873" s="46"/>
      <c r="F873" s="43"/>
      <c r="G873" s="42"/>
      <c r="H873" s="43"/>
      <c r="I873" s="43"/>
      <c r="J873" s="43"/>
      <c r="K873" s="13"/>
      <c r="L873" s="17"/>
      <c r="M873" s="24"/>
      <c r="N873" s="24"/>
    </row>
    <row r="874" spans="1:14" ht="15" customHeight="1">
      <c r="A874" s="12" t="s">
        <v>39</v>
      </c>
      <c r="B874" s="10"/>
      <c r="C874" s="11"/>
      <c r="D874" s="45"/>
      <c r="E874" s="46"/>
      <c r="F874" s="43"/>
      <c r="G874" s="42"/>
      <c r="H874" s="47"/>
      <c r="I874" s="47"/>
      <c r="J874" s="47"/>
      <c r="K874" s="13"/>
      <c r="L874" s="17"/>
      <c r="M874" s="17"/>
      <c r="N874" s="17"/>
    </row>
    <row r="875" spans="1:14" ht="15" customHeight="1">
      <c r="A875" s="12" t="s">
        <v>40</v>
      </c>
      <c r="B875" s="44"/>
      <c r="C875" s="11"/>
      <c r="D875" s="45"/>
      <c r="E875" s="46"/>
      <c r="F875" s="43"/>
      <c r="G875" s="48"/>
      <c r="H875" s="47"/>
      <c r="I875" s="47"/>
      <c r="J875" s="47"/>
      <c r="K875" s="13"/>
      <c r="L875" s="17"/>
      <c r="M875" s="17"/>
      <c r="N875" s="17"/>
    </row>
    <row r="876" spans="1:14" ht="15" customHeight="1">
      <c r="A876" s="12" t="s">
        <v>41</v>
      </c>
      <c r="B876" s="35"/>
      <c r="C876" s="11"/>
      <c r="D876" s="49"/>
      <c r="E876" s="43"/>
      <c r="F876" s="43"/>
      <c r="G876" s="48"/>
      <c r="H876" s="47"/>
      <c r="I876" s="47"/>
      <c r="J876" s="47"/>
      <c r="K876" s="43"/>
      <c r="L876" s="17"/>
      <c r="M876" s="17"/>
      <c r="N876" s="17"/>
    </row>
  </sheetData>
  <sheetProtection selectLockedCells="1" selectUnlockedCells="1"/>
  <mergeCells count="594">
    <mergeCell ref="C85:C86"/>
    <mergeCell ref="D85:D86"/>
    <mergeCell ref="E85:E86"/>
    <mergeCell ref="M85:M86"/>
    <mergeCell ref="J85:J86"/>
    <mergeCell ref="K85:K86"/>
    <mergeCell ref="N85:N86"/>
    <mergeCell ref="C108:D108"/>
    <mergeCell ref="A82:N82"/>
    <mergeCell ref="A83:N83"/>
    <mergeCell ref="A84:N84"/>
    <mergeCell ref="A85:A86"/>
    <mergeCell ref="B85:B86"/>
    <mergeCell ref="C68:D68"/>
    <mergeCell ref="C69:D69"/>
    <mergeCell ref="C70:D70"/>
    <mergeCell ref="C71:D71"/>
    <mergeCell ref="F85:F86"/>
    <mergeCell ref="G85:G86"/>
    <mergeCell ref="A77:N79"/>
    <mergeCell ref="A80:N80"/>
    <mergeCell ref="A81:N81"/>
    <mergeCell ref="L85:L86"/>
    <mergeCell ref="L129:L130"/>
    <mergeCell ref="M129:M130"/>
    <mergeCell ref="N129:N130"/>
    <mergeCell ref="C153:D153"/>
    <mergeCell ref="A126:N126"/>
    <mergeCell ref="A127:N127"/>
    <mergeCell ref="A128:N128"/>
    <mergeCell ref="A129:A130"/>
    <mergeCell ref="B129:B130"/>
    <mergeCell ref="C129:C130"/>
    <mergeCell ref="H85:H86"/>
    <mergeCell ref="I85:I86"/>
    <mergeCell ref="D129:D130"/>
    <mergeCell ref="E129:E130"/>
    <mergeCell ref="F129:F130"/>
    <mergeCell ref="G129:G130"/>
    <mergeCell ref="C113:D113"/>
    <mergeCell ref="C114:D114"/>
    <mergeCell ref="A121:N123"/>
    <mergeCell ref="A124:N124"/>
    <mergeCell ref="C154:D154"/>
    <mergeCell ref="H129:H130"/>
    <mergeCell ref="I129:I130"/>
    <mergeCell ref="J129:J130"/>
    <mergeCell ref="K129:K130"/>
    <mergeCell ref="C109:D109"/>
    <mergeCell ref="C110:D110"/>
    <mergeCell ref="C111:D111"/>
    <mergeCell ref="C112:D112"/>
    <mergeCell ref="A125:N125"/>
    <mergeCell ref="M387:M388"/>
    <mergeCell ref="H387:H388"/>
    <mergeCell ref="C174:C175"/>
    <mergeCell ref="C366:D366"/>
    <mergeCell ref="C367:D367"/>
    <mergeCell ref="N387:N388"/>
    <mergeCell ref="C387:C388"/>
    <mergeCell ref="D387:D388"/>
    <mergeCell ref="C368:D368"/>
    <mergeCell ref="A349:N349"/>
    <mergeCell ref="C405:D405"/>
    <mergeCell ref="A348:N348"/>
    <mergeCell ref="E387:E388"/>
    <mergeCell ref="C295:D295"/>
    <mergeCell ref="A309:N309"/>
    <mergeCell ref="C336:D336"/>
    <mergeCell ref="C331:D331"/>
    <mergeCell ref="C332:D332"/>
    <mergeCell ref="F387:F388"/>
    <mergeCell ref="B387:B388"/>
    <mergeCell ref="C407:D407"/>
    <mergeCell ref="C369:D369"/>
    <mergeCell ref="C370:D370"/>
    <mergeCell ref="C371:D371"/>
    <mergeCell ref="C408:D408"/>
    <mergeCell ref="G387:G388"/>
    <mergeCell ref="A386:N386"/>
    <mergeCell ref="K387:K388"/>
    <mergeCell ref="L387:L388"/>
    <mergeCell ref="A387:A388"/>
    <mergeCell ref="C406:D406"/>
    <mergeCell ref="N465:N466"/>
    <mergeCell ref="C487:D487"/>
    <mergeCell ref="B465:B466"/>
    <mergeCell ref="E465:E466"/>
    <mergeCell ref="F465:F466"/>
    <mergeCell ref="H465:H466"/>
    <mergeCell ref="J465:J466"/>
    <mergeCell ref="A457:N459"/>
    <mergeCell ref="A460:N460"/>
    <mergeCell ref="C488:D488"/>
    <mergeCell ref="C489:D489"/>
    <mergeCell ref="G465:G466"/>
    <mergeCell ref="A379:N381"/>
    <mergeCell ref="A382:N382"/>
    <mergeCell ref="A383:N383"/>
    <mergeCell ref="A384:N384"/>
    <mergeCell ref="A385:N385"/>
    <mergeCell ref="I465:I466"/>
    <mergeCell ref="J387:J388"/>
    <mergeCell ref="C490:D490"/>
    <mergeCell ref="C491:D491"/>
    <mergeCell ref="C492:D492"/>
    <mergeCell ref="M465:M466"/>
    <mergeCell ref="I387:I388"/>
    <mergeCell ref="C409:D409"/>
    <mergeCell ref="C410:D410"/>
    <mergeCell ref="C411:D411"/>
    <mergeCell ref="C465:C466"/>
    <mergeCell ref="D465:D466"/>
    <mergeCell ref="A461:N461"/>
    <mergeCell ref="A462:N462"/>
    <mergeCell ref="A463:N463"/>
    <mergeCell ref="A464:N464"/>
    <mergeCell ref="K465:K466"/>
    <mergeCell ref="L465:L466"/>
    <mergeCell ref="A465:A466"/>
    <mergeCell ref="C570:D570"/>
    <mergeCell ref="C571:D571"/>
    <mergeCell ref="M549:M550"/>
    <mergeCell ref="N549:N550"/>
    <mergeCell ref="C565:D565"/>
    <mergeCell ref="C566:D566"/>
    <mergeCell ref="C567:D567"/>
    <mergeCell ref="C568:D568"/>
    <mergeCell ref="G549:G550"/>
    <mergeCell ref="A549:A550"/>
    <mergeCell ref="B549:B550"/>
    <mergeCell ref="C549:C550"/>
    <mergeCell ref="D549:D550"/>
    <mergeCell ref="E549:E550"/>
    <mergeCell ref="F549:F550"/>
    <mergeCell ref="A541:N543"/>
    <mergeCell ref="A544:N544"/>
    <mergeCell ref="A545:N545"/>
    <mergeCell ref="A546:N546"/>
    <mergeCell ref="A547:N547"/>
    <mergeCell ref="A548:N548"/>
    <mergeCell ref="C645:D645"/>
    <mergeCell ref="C646:D646"/>
    <mergeCell ref="C640:D640"/>
    <mergeCell ref="C641:D641"/>
    <mergeCell ref="C642:D642"/>
    <mergeCell ref="C643:D643"/>
    <mergeCell ref="N624:N625"/>
    <mergeCell ref="J549:J550"/>
    <mergeCell ref="G624:G625"/>
    <mergeCell ref="I624:I625"/>
    <mergeCell ref="C644:D644"/>
    <mergeCell ref="K549:K550"/>
    <mergeCell ref="L549:L550"/>
    <mergeCell ref="H549:H550"/>
    <mergeCell ref="I549:I550"/>
    <mergeCell ref="C569:D569"/>
    <mergeCell ref="H624:H625"/>
    <mergeCell ref="M624:M625"/>
    <mergeCell ref="C624:C625"/>
    <mergeCell ref="D624:D625"/>
    <mergeCell ref="E624:E625"/>
    <mergeCell ref="F624:F625"/>
    <mergeCell ref="D731:D732"/>
    <mergeCell ref="J731:J732"/>
    <mergeCell ref="K731:K732"/>
    <mergeCell ref="L731:L732"/>
    <mergeCell ref="A731:A732"/>
    <mergeCell ref="A623:N623"/>
    <mergeCell ref="K624:K625"/>
    <mergeCell ref="L624:L625"/>
    <mergeCell ref="A624:A625"/>
    <mergeCell ref="B624:B625"/>
    <mergeCell ref="N731:N732"/>
    <mergeCell ref="A723:N725"/>
    <mergeCell ref="A726:N726"/>
    <mergeCell ref="B731:B732"/>
    <mergeCell ref="C731:C732"/>
    <mergeCell ref="H731:H732"/>
    <mergeCell ref="A727:N727"/>
    <mergeCell ref="A728:N728"/>
    <mergeCell ref="A729:N729"/>
    <mergeCell ref="A730:N730"/>
    <mergeCell ref="F771:F772"/>
    <mergeCell ref="M771:M772"/>
    <mergeCell ref="A771:A772"/>
    <mergeCell ref="N771:N772"/>
    <mergeCell ref="J624:J625"/>
    <mergeCell ref="C754:D754"/>
    <mergeCell ref="G731:G732"/>
    <mergeCell ref="E731:E732"/>
    <mergeCell ref="F731:F732"/>
    <mergeCell ref="C716:D716"/>
    <mergeCell ref="C792:D792"/>
    <mergeCell ref="C790:D790"/>
    <mergeCell ref="A768:N768"/>
    <mergeCell ref="C757:D757"/>
    <mergeCell ref="A763:N765"/>
    <mergeCell ref="C793:D793"/>
    <mergeCell ref="A767:N767"/>
    <mergeCell ref="I771:I772"/>
    <mergeCell ref="A769:N769"/>
    <mergeCell ref="A770:N770"/>
    <mergeCell ref="C794:D794"/>
    <mergeCell ref="I731:I732"/>
    <mergeCell ref="C755:D755"/>
    <mergeCell ref="C756:D756"/>
    <mergeCell ref="C751:D751"/>
    <mergeCell ref="C752:D752"/>
    <mergeCell ref="C753:D753"/>
    <mergeCell ref="C791:D791"/>
    <mergeCell ref="H771:H772"/>
    <mergeCell ref="A766:N766"/>
    <mergeCell ref="A804:N804"/>
    <mergeCell ref="A805:N805"/>
    <mergeCell ref="A806:N806"/>
    <mergeCell ref="J771:J772"/>
    <mergeCell ref="A800:N802"/>
    <mergeCell ref="A803:N803"/>
    <mergeCell ref="D771:D772"/>
    <mergeCell ref="E771:E772"/>
    <mergeCell ref="C788:D788"/>
    <mergeCell ref="C789:D789"/>
    <mergeCell ref="A807:N807"/>
    <mergeCell ref="J808:J809"/>
    <mergeCell ref="K808:K809"/>
    <mergeCell ref="L808:L809"/>
    <mergeCell ref="A808:A809"/>
    <mergeCell ref="B808:B809"/>
    <mergeCell ref="H808:H809"/>
    <mergeCell ref="B849:B850"/>
    <mergeCell ref="C849:C850"/>
    <mergeCell ref="M808:M809"/>
    <mergeCell ref="C832:D832"/>
    <mergeCell ref="C833:D833"/>
    <mergeCell ref="C834:D834"/>
    <mergeCell ref="A841:N843"/>
    <mergeCell ref="N808:N809"/>
    <mergeCell ref="C828:D828"/>
    <mergeCell ref="E849:E850"/>
    <mergeCell ref="C831:D831"/>
    <mergeCell ref="G808:G809"/>
    <mergeCell ref="C808:C809"/>
    <mergeCell ref="D808:D809"/>
    <mergeCell ref="A845:N845"/>
    <mergeCell ref="E808:E809"/>
    <mergeCell ref="F808:F809"/>
    <mergeCell ref="A844:N844"/>
    <mergeCell ref="C829:D829"/>
    <mergeCell ref="I808:I809"/>
    <mergeCell ref="C771:C772"/>
    <mergeCell ref="G771:G772"/>
    <mergeCell ref="D849:D850"/>
    <mergeCell ref="K849:K850"/>
    <mergeCell ref="L849:L850"/>
    <mergeCell ref="G849:G850"/>
    <mergeCell ref="I849:I850"/>
    <mergeCell ref="H849:H850"/>
    <mergeCell ref="J849:J850"/>
    <mergeCell ref="C830:D830"/>
    <mergeCell ref="C869:D869"/>
    <mergeCell ref="M849:M850"/>
    <mergeCell ref="F849:F850"/>
    <mergeCell ref="A849:A850"/>
    <mergeCell ref="K771:K772"/>
    <mergeCell ref="L771:L772"/>
    <mergeCell ref="A846:N846"/>
    <mergeCell ref="A847:N847"/>
    <mergeCell ref="A848:N848"/>
    <mergeCell ref="B771:B772"/>
    <mergeCell ref="A696:N696"/>
    <mergeCell ref="J697:J698"/>
    <mergeCell ref="C714:D714"/>
    <mergeCell ref="C870:D870"/>
    <mergeCell ref="C871:D871"/>
    <mergeCell ref="N849:N850"/>
    <mergeCell ref="C865:D865"/>
    <mergeCell ref="C866:D866"/>
    <mergeCell ref="C867:D867"/>
    <mergeCell ref="C868:D868"/>
    <mergeCell ref="C697:C698"/>
    <mergeCell ref="C712:D712"/>
    <mergeCell ref="C713:D713"/>
    <mergeCell ref="M731:M732"/>
    <mergeCell ref="C717:D717"/>
    <mergeCell ref="A689:N691"/>
    <mergeCell ref="A692:N692"/>
    <mergeCell ref="A693:N693"/>
    <mergeCell ref="A694:N694"/>
    <mergeCell ref="A695:N695"/>
    <mergeCell ref="D697:D698"/>
    <mergeCell ref="E697:E698"/>
    <mergeCell ref="F697:F698"/>
    <mergeCell ref="K697:K698"/>
    <mergeCell ref="C715:D715"/>
    <mergeCell ref="J660:J661"/>
    <mergeCell ref="C681:D681"/>
    <mergeCell ref="C682:D682"/>
    <mergeCell ref="C683:D683"/>
    <mergeCell ref="I660:I661"/>
    <mergeCell ref="M697:M698"/>
    <mergeCell ref="N697:N698"/>
    <mergeCell ref="C711:D711"/>
    <mergeCell ref="A697:A698"/>
    <mergeCell ref="B697:B698"/>
    <mergeCell ref="C680:D680"/>
    <mergeCell ref="L697:L698"/>
    <mergeCell ref="H697:H698"/>
    <mergeCell ref="I697:I698"/>
    <mergeCell ref="G697:G698"/>
    <mergeCell ref="C679:D679"/>
    <mergeCell ref="F660:F661"/>
    <mergeCell ref="E660:E661"/>
    <mergeCell ref="A652:N654"/>
    <mergeCell ref="A655:N655"/>
    <mergeCell ref="A656:N656"/>
    <mergeCell ref="K660:K661"/>
    <mergeCell ref="L660:L661"/>
    <mergeCell ref="H660:H661"/>
    <mergeCell ref="A660:A661"/>
    <mergeCell ref="C677:D677"/>
    <mergeCell ref="C678:D678"/>
    <mergeCell ref="A616:N618"/>
    <mergeCell ref="A619:N619"/>
    <mergeCell ref="A620:N620"/>
    <mergeCell ref="A621:N621"/>
    <mergeCell ref="B660:B661"/>
    <mergeCell ref="C660:C661"/>
    <mergeCell ref="D660:D661"/>
    <mergeCell ref="A657:N657"/>
    <mergeCell ref="A584:N584"/>
    <mergeCell ref="A585:N585"/>
    <mergeCell ref="G586:G587"/>
    <mergeCell ref="K586:K587"/>
    <mergeCell ref="M660:M661"/>
    <mergeCell ref="N660:N661"/>
    <mergeCell ref="A658:N658"/>
    <mergeCell ref="A659:N659"/>
    <mergeCell ref="G660:G661"/>
    <mergeCell ref="A622:N622"/>
    <mergeCell ref="A586:A587"/>
    <mergeCell ref="B586:B587"/>
    <mergeCell ref="C586:C587"/>
    <mergeCell ref="D586:D587"/>
    <mergeCell ref="E586:E587"/>
    <mergeCell ref="F586:F587"/>
    <mergeCell ref="C609:D609"/>
    <mergeCell ref="M586:M587"/>
    <mergeCell ref="A578:N580"/>
    <mergeCell ref="A581:N581"/>
    <mergeCell ref="A582:N582"/>
    <mergeCell ref="A583:N583"/>
    <mergeCell ref="N586:N587"/>
    <mergeCell ref="C603:D603"/>
    <mergeCell ref="C604:D604"/>
    <mergeCell ref="C605:D605"/>
    <mergeCell ref="A506:N506"/>
    <mergeCell ref="G507:G508"/>
    <mergeCell ref="K507:K508"/>
    <mergeCell ref="C607:D607"/>
    <mergeCell ref="C608:D608"/>
    <mergeCell ref="C606:D606"/>
    <mergeCell ref="L586:L587"/>
    <mergeCell ref="H586:H587"/>
    <mergeCell ref="I586:I587"/>
    <mergeCell ref="J586:J587"/>
    <mergeCell ref="A507:A508"/>
    <mergeCell ref="B507:B508"/>
    <mergeCell ref="C507:C508"/>
    <mergeCell ref="D507:D508"/>
    <mergeCell ref="E507:E508"/>
    <mergeCell ref="F507:F508"/>
    <mergeCell ref="M507:M508"/>
    <mergeCell ref="A499:N501"/>
    <mergeCell ref="A502:N502"/>
    <mergeCell ref="A503:N503"/>
    <mergeCell ref="A504:N504"/>
    <mergeCell ref="N507:N508"/>
    <mergeCell ref="L507:L508"/>
    <mergeCell ref="H507:H508"/>
    <mergeCell ref="I507:I508"/>
    <mergeCell ref="J507:J508"/>
    <mergeCell ref="K426:K427"/>
    <mergeCell ref="C493:D493"/>
    <mergeCell ref="C532:D532"/>
    <mergeCell ref="C533:D533"/>
    <mergeCell ref="C534:D534"/>
    <mergeCell ref="C528:D528"/>
    <mergeCell ref="C529:D529"/>
    <mergeCell ref="C530:D530"/>
    <mergeCell ref="C531:D531"/>
    <mergeCell ref="A505:N505"/>
    <mergeCell ref="H426:H427"/>
    <mergeCell ref="I426:I427"/>
    <mergeCell ref="J426:J427"/>
    <mergeCell ref="A418:N420"/>
    <mergeCell ref="A421:N421"/>
    <mergeCell ref="A422:N422"/>
    <mergeCell ref="A423:N423"/>
    <mergeCell ref="A424:N424"/>
    <mergeCell ref="A425:N425"/>
    <mergeCell ref="G426:G427"/>
    <mergeCell ref="A426:A427"/>
    <mergeCell ref="B426:B427"/>
    <mergeCell ref="C426:C427"/>
    <mergeCell ref="D426:D427"/>
    <mergeCell ref="E426:E427"/>
    <mergeCell ref="F426:F427"/>
    <mergeCell ref="C448:D448"/>
    <mergeCell ref="C449:D449"/>
    <mergeCell ref="C450:D450"/>
    <mergeCell ref="M426:M427"/>
    <mergeCell ref="N426:N427"/>
    <mergeCell ref="C444:D444"/>
    <mergeCell ref="C445:D445"/>
    <mergeCell ref="C446:D446"/>
    <mergeCell ref="C447:D447"/>
    <mergeCell ref="L426:L427"/>
    <mergeCell ref="A350:N350"/>
    <mergeCell ref="C333:D333"/>
    <mergeCell ref="C334:D334"/>
    <mergeCell ref="C335:D335"/>
    <mergeCell ref="A353:A354"/>
    <mergeCell ref="B353:B354"/>
    <mergeCell ref="C353:C354"/>
    <mergeCell ref="D353:D354"/>
    <mergeCell ref="K353:K354"/>
    <mergeCell ref="L353:L354"/>
    <mergeCell ref="C155:D155"/>
    <mergeCell ref="C156:D156"/>
    <mergeCell ref="C157:D157"/>
    <mergeCell ref="C158:D158"/>
    <mergeCell ref="C159:D159"/>
    <mergeCell ref="I174:I175"/>
    <mergeCell ref="A166:N168"/>
    <mergeCell ref="A169:N169"/>
    <mergeCell ref="A170:N170"/>
    <mergeCell ref="A171:N171"/>
    <mergeCell ref="A172:N172"/>
    <mergeCell ref="A173:N173"/>
    <mergeCell ref="A174:A175"/>
    <mergeCell ref="J174:J175"/>
    <mergeCell ref="B174:B175"/>
    <mergeCell ref="K174:K175"/>
    <mergeCell ref="L174:L175"/>
    <mergeCell ref="M174:M175"/>
    <mergeCell ref="N174:N175"/>
    <mergeCell ref="C200:D200"/>
    <mergeCell ref="D174:D175"/>
    <mergeCell ref="E174:E175"/>
    <mergeCell ref="F174:F175"/>
    <mergeCell ref="G174:G175"/>
    <mergeCell ref="H174:H175"/>
    <mergeCell ref="C201:D201"/>
    <mergeCell ref="C202:D202"/>
    <mergeCell ref="C203:D203"/>
    <mergeCell ref="C204:D204"/>
    <mergeCell ref="C205:D205"/>
    <mergeCell ref="C206:D206"/>
    <mergeCell ref="J221:J222"/>
    <mergeCell ref="A213:N215"/>
    <mergeCell ref="A216:N216"/>
    <mergeCell ref="A217:N217"/>
    <mergeCell ref="A218:N218"/>
    <mergeCell ref="A219:N219"/>
    <mergeCell ref="A220:N220"/>
    <mergeCell ref="K221:K222"/>
    <mergeCell ref="L221:L222"/>
    <mergeCell ref="A221:A222"/>
    <mergeCell ref="B221:B222"/>
    <mergeCell ref="C221:C222"/>
    <mergeCell ref="D221:D222"/>
    <mergeCell ref="E221:E222"/>
    <mergeCell ref="F221:F222"/>
    <mergeCell ref="H221:H222"/>
    <mergeCell ref="I221:I222"/>
    <mergeCell ref="A260:N260"/>
    <mergeCell ref="L264:L265"/>
    <mergeCell ref="M264:M265"/>
    <mergeCell ref="M221:M222"/>
    <mergeCell ref="N221:N222"/>
    <mergeCell ref="C243:D243"/>
    <mergeCell ref="C244:D244"/>
    <mergeCell ref="C245:D245"/>
    <mergeCell ref="C246:D246"/>
    <mergeCell ref="G221:G222"/>
    <mergeCell ref="E264:E265"/>
    <mergeCell ref="N264:N265"/>
    <mergeCell ref="I264:I265"/>
    <mergeCell ref="F264:F265"/>
    <mergeCell ref="G264:G265"/>
    <mergeCell ref="C247:D247"/>
    <mergeCell ref="C248:D248"/>
    <mergeCell ref="C249:D249"/>
    <mergeCell ref="A256:N258"/>
    <mergeCell ref="A259:N259"/>
    <mergeCell ref="C292:D292"/>
    <mergeCell ref="C293:D293"/>
    <mergeCell ref="H264:H265"/>
    <mergeCell ref="A261:N261"/>
    <mergeCell ref="A262:N262"/>
    <mergeCell ref="A263:N263"/>
    <mergeCell ref="A264:A265"/>
    <mergeCell ref="B264:B265"/>
    <mergeCell ref="C264:C265"/>
    <mergeCell ref="D264:D265"/>
    <mergeCell ref="F310:F311"/>
    <mergeCell ref="J264:J265"/>
    <mergeCell ref="K264:K265"/>
    <mergeCell ref="C294:D294"/>
    <mergeCell ref="A302:N304"/>
    <mergeCell ref="A305:N305"/>
    <mergeCell ref="A306:N306"/>
    <mergeCell ref="C289:D289"/>
    <mergeCell ref="C290:D290"/>
    <mergeCell ref="C291:D291"/>
    <mergeCell ref="J310:J311"/>
    <mergeCell ref="A307:N307"/>
    <mergeCell ref="A308:N308"/>
    <mergeCell ref="K310:K311"/>
    <mergeCell ref="L310:L311"/>
    <mergeCell ref="A310:A311"/>
    <mergeCell ref="B310:B311"/>
    <mergeCell ref="C310:C311"/>
    <mergeCell ref="D310:D311"/>
    <mergeCell ref="E310:E311"/>
    <mergeCell ref="C372:D372"/>
    <mergeCell ref="G353:G354"/>
    <mergeCell ref="H353:H354"/>
    <mergeCell ref="I353:I354"/>
    <mergeCell ref="J353:J354"/>
    <mergeCell ref="M310:M311"/>
    <mergeCell ref="C337:D337"/>
    <mergeCell ref="A345:N347"/>
    <mergeCell ref="A351:N351"/>
    <mergeCell ref="A352:N352"/>
    <mergeCell ref="C66:D66"/>
    <mergeCell ref="C67:D67"/>
    <mergeCell ref="E353:E354"/>
    <mergeCell ref="F353:F354"/>
    <mergeCell ref="M353:M354"/>
    <mergeCell ref="N353:N354"/>
    <mergeCell ref="N310:N311"/>
    <mergeCell ref="G310:G311"/>
    <mergeCell ref="H310:H311"/>
    <mergeCell ref="I310:I311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M10:M11"/>
    <mergeCell ref="N10:N11"/>
    <mergeCell ref="C24:D24"/>
    <mergeCell ref="C25:D25"/>
    <mergeCell ref="C26:D26"/>
    <mergeCell ref="C27:D27"/>
    <mergeCell ref="G10:G11"/>
    <mergeCell ref="H10:H11"/>
    <mergeCell ref="I10:I11"/>
    <mergeCell ref="J10:J11"/>
    <mergeCell ref="C28:D28"/>
    <mergeCell ref="C29:D29"/>
    <mergeCell ref="C30:D30"/>
    <mergeCell ref="A36:N38"/>
    <mergeCell ref="A39:N39"/>
    <mergeCell ref="A40:N40"/>
    <mergeCell ref="A41:N41"/>
    <mergeCell ref="A42:N42"/>
    <mergeCell ref="A43:N43"/>
    <mergeCell ref="A44:A45"/>
    <mergeCell ref="B44:B45"/>
    <mergeCell ref="C44:C45"/>
    <mergeCell ref="D44:D45"/>
    <mergeCell ref="E44:E45"/>
    <mergeCell ref="F44:F45"/>
    <mergeCell ref="G44:G45"/>
    <mergeCell ref="N44:N45"/>
    <mergeCell ref="C65:D65"/>
    <mergeCell ref="H44:H45"/>
    <mergeCell ref="I44:I45"/>
    <mergeCell ref="J44:J45"/>
    <mergeCell ref="K44:K45"/>
    <mergeCell ref="L44:L45"/>
    <mergeCell ref="M44:M45"/>
  </mergeCells>
  <conditionalFormatting sqref="N600 N861 N822:N824 N810 N812:N817 N819:N820 N854:N859 N851 N773:N784 N747 N733:N745 N699:N707 N662:N673 N626:N636 N588:N597 N562 N551:N560 N509:N523 N467:N483 N428:N440 N389:N401 N213:N218 N353:N361 N312:N326 N266:N290 N223:N257 N176:N208 N131:N149 N153:N164 N87:N105 N46:N64 N12:N20">
    <cfRule type="cellIs" priority="175" dxfId="10" operator="lessThan" stopIfTrue="1">
      <formula>0</formula>
    </cfRule>
    <cfRule type="cellIs" priority="176" dxfId="11" operator="greaterThan" stopIfTrue="1">
      <formula>0</formula>
    </cfRule>
  </conditionalFormatting>
  <conditionalFormatting sqref="N733:N745 N699:N706 N662:N672 N626:N635 N588:N597 N551:N560 N509:N523 N467:N482 N428:N439 O391 N389:N400 N353:N359">
    <cfRule type="cellIs" priority="109" dxfId="12" operator="lessThan">
      <formula>0</formula>
    </cfRule>
    <cfRule type="cellIs" priority="110" dxfId="13" operator="greaterThan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63"/>
  <sheetViews>
    <sheetView zoomScalePageLayoutView="0" workbookViewId="0" topLeftCell="A1">
      <selection activeCell="K25" sqref="K25:K26"/>
    </sheetView>
  </sheetViews>
  <sheetFormatPr defaultColWidth="9.140625" defaultRowHeight="15"/>
  <cols>
    <col min="1" max="1" width="13.421875" style="0" customWidth="1"/>
    <col min="2" max="2" width="15.28125" style="0" customWidth="1"/>
    <col min="3" max="3" width="16.140625" style="0" customWidth="1"/>
    <col min="4" max="4" width="12.57421875" style="0" customWidth="1"/>
    <col min="5" max="5" width="25.57421875" style="0" customWidth="1"/>
    <col min="6" max="6" width="12.421875" style="0" customWidth="1"/>
    <col min="7" max="7" width="11.57421875" style="0" customWidth="1"/>
    <col min="8" max="8" width="12.57421875" style="0" customWidth="1"/>
    <col min="9" max="9" width="11.57421875" style="0" customWidth="1"/>
    <col min="10" max="10" width="12.28125" style="0" customWidth="1"/>
    <col min="11" max="11" width="15.421875" style="0" customWidth="1"/>
    <col min="12" max="12" width="12.00390625" style="0" customWidth="1"/>
    <col min="13" max="13" width="17.140625" style="0" customWidth="1"/>
    <col min="14" max="14" width="11.57421875" style="0" customWidth="1"/>
  </cols>
  <sheetData>
    <row r="1" ht="15.75" thickBot="1"/>
    <row r="2" spans="1:14" ht="15.75" thickBot="1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 ht="15.75" thickBo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1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5.75">
      <c r="A5" s="236" t="s">
        <v>136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</row>
    <row r="6" spans="1:14" ht="15.75">
      <c r="A6" s="236" t="s">
        <v>137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</row>
    <row r="7" spans="1:14" ht="16.5" thickBot="1">
      <c r="A7" s="281" t="s">
        <v>3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</row>
    <row r="8" spans="1:14" ht="15.75" customHeight="1">
      <c r="A8" s="282" t="s">
        <v>290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</row>
    <row r="9" spans="1:14" ht="15.75" customHeight="1">
      <c r="A9" s="282" t="s">
        <v>5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</row>
    <row r="10" spans="1:14" ht="15" customHeight="1">
      <c r="A10" s="283" t="s">
        <v>6</v>
      </c>
      <c r="B10" s="284" t="s">
        <v>7</v>
      </c>
      <c r="C10" s="284" t="s">
        <v>8</v>
      </c>
      <c r="D10" s="283" t="s">
        <v>161</v>
      </c>
      <c r="E10" s="283" t="s">
        <v>162</v>
      </c>
      <c r="F10" s="284" t="s">
        <v>11</v>
      </c>
      <c r="G10" s="284" t="s">
        <v>12</v>
      </c>
      <c r="H10" s="285" t="s">
        <v>13</v>
      </c>
      <c r="I10" s="285" t="s">
        <v>14</v>
      </c>
      <c r="J10" s="285" t="s">
        <v>15</v>
      </c>
      <c r="K10" s="286" t="s">
        <v>16</v>
      </c>
      <c r="L10" s="284" t="s">
        <v>17</v>
      </c>
      <c r="M10" s="284" t="s">
        <v>18</v>
      </c>
      <c r="N10" s="284" t="s">
        <v>19</v>
      </c>
    </row>
    <row r="11" spans="1:14" ht="15">
      <c r="A11" s="283"/>
      <c r="B11" s="284"/>
      <c r="C11" s="284"/>
      <c r="D11" s="283"/>
      <c r="E11" s="283"/>
      <c r="F11" s="284"/>
      <c r="G11" s="284"/>
      <c r="H11" s="284"/>
      <c r="I11" s="284"/>
      <c r="J11" s="284"/>
      <c r="K11" s="287"/>
      <c r="L11" s="284"/>
      <c r="M11" s="284"/>
      <c r="N11" s="284"/>
    </row>
    <row r="12" spans="1:14" ht="15.75">
      <c r="A12" s="288">
        <v>1</v>
      </c>
      <c r="B12" s="289">
        <v>43602</v>
      </c>
      <c r="C12" s="288" t="s">
        <v>163</v>
      </c>
      <c r="D12" s="288" t="s">
        <v>21</v>
      </c>
      <c r="E12" s="288" t="s">
        <v>303</v>
      </c>
      <c r="F12" s="288">
        <v>1200</v>
      </c>
      <c r="G12" s="288">
        <v>1185</v>
      </c>
      <c r="H12" s="288">
        <v>1208</v>
      </c>
      <c r="I12" s="288">
        <v>1216</v>
      </c>
      <c r="J12" s="288">
        <v>1224</v>
      </c>
      <c r="K12" s="288" t="s">
        <v>116</v>
      </c>
      <c r="L12" s="288">
        <v>750</v>
      </c>
      <c r="M12" s="290">
        <v>0</v>
      </c>
      <c r="N12" s="291">
        <v>0</v>
      </c>
    </row>
    <row r="13" spans="1:14" ht="15.75">
      <c r="A13" s="288">
        <v>2</v>
      </c>
      <c r="B13" s="289">
        <v>43601</v>
      </c>
      <c r="C13" s="288" t="s">
        <v>163</v>
      </c>
      <c r="D13" s="288" t="s">
        <v>53</v>
      </c>
      <c r="E13" s="288" t="s">
        <v>43</v>
      </c>
      <c r="F13" s="288">
        <v>397</v>
      </c>
      <c r="G13" s="288">
        <v>406</v>
      </c>
      <c r="H13" s="288">
        <v>392</v>
      </c>
      <c r="I13" s="288">
        <v>387</v>
      </c>
      <c r="J13" s="288">
        <v>382</v>
      </c>
      <c r="K13" s="288">
        <v>382</v>
      </c>
      <c r="L13" s="288">
        <v>1100</v>
      </c>
      <c r="M13" s="290">
        <f aca="true" t="shared" si="0" ref="M13:M22">IF(D13="BUY",(K13-F13)*(L13),(F13-K13)*(L13))</f>
        <v>16500</v>
      </c>
      <c r="N13" s="291">
        <f aca="true" t="shared" si="1" ref="N13:N22">M13/(L13)/F13%</f>
        <v>3.778337531486146</v>
      </c>
    </row>
    <row r="14" spans="1:14" ht="15.75">
      <c r="A14" s="288">
        <v>3</v>
      </c>
      <c r="B14" s="289">
        <v>43600</v>
      </c>
      <c r="C14" s="288" t="s">
        <v>163</v>
      </c>
      <c r="D14" s="288" t="s">
        <v>21</v>
      </c>
      <c r="E14" s="288" t="s">
        <v>304</v>
      </c>
      <c r="F14" s="288">
        <v>2800</v>
      </c>
      <c r="G14" s="288">
        <v>2770</v>
      </c>
      <c r="H14" s="288">
        <v>2820</v>
      </c>
      <c r="I14" s="288">
        <v>2840</v>
      </c>
      <c r="J14" s="288">
        <v>2860</v>
      </c>
      <c r="K14" s="288">
        <v>2770</v>
      </c>
      <c r="L14" s="288">
        <v>250</v>
      </c>
      <c r="M14" s="290">
        <f t="shared" si="0"/>
        <v>-7500</v>
      </c>
      <c r="N14" s="291">
        <f t="shared" si="1"/>
        <v>-1.0714285714285714</v>
      </c>
    </row>
    <row r="15" spans="1:14" ht="15.75">
      <c r="A15" s="288">
        <v>4</v>
      </c>
      <c r="B15" s="289">
        <v>43599</v>
      </c>
      <c r="C15" s="288" t="s">
        <v>163</v>
      </c>
      <c r="D15" s="288" t="s">
        <v>21</v>
      </c>
      <c r="E15" s="288" t="s">
        <v>57</v>
      </c>
      <c r="F15" s="288">
        <v>114.5</v>
      </c>
      <c r="G15" s="288">
        <v>108</v>
      </c>
      <c r="H15" s="288">
        <v>118</v>
      </c>
      <c r="I15" s="288">
        <v>121.5</v>
      </c>
      <c r="J15" s="288">
        <v>125</v>
      </c>
      <c r="K15" s="288">
        <v>118</v>
      </c>
      <c r="L15" s="288">
        <v>1500</v>
      </c>
      <c r="M15" s="290">
        <f t="shared" si="0"/>
        <v>5250</v>
      </c>
      <c r="N15" s="291">
        <f t="shared" si="1"/>
        <v>3.056768558951965</v>
      </c>
    </row>
    <row r="16" spans="1:14" ht="15" customHeight="1">
      <c r="A16" s="288">
        <v>5</v>
      </c>
      <c r="B16" s="289">
        <v>43598</v>
      </c>
      <c r="C16" s="288" t="s">
        <v>163</v>
      </c>
      <c r="D16" s="288" t="s">
        <v>21</v>
      </c>
      <c r="E16" s="288" t="s">
        <v>280</v>
      </c>
      <c r="F16" s="288">
        <v>1968</v>
      </c>
      <c r="G16" s="288">
        <v>1950</v>
      </c>
      <c r="H16" s="288">
        <v>1978</v>
      </c>
      <c r="I16" s="288">
        <v>1988</v>
      </c>
      <c r="J16" s="288">
        <v>1998</v>
      </c>
      <c r="K16" s="288">
        <v>1978</v>
      </c>
      <c r="L16" s="288">
        <v>500</v>
      </c>
      <c r="M16" s="290">
        <f t="shared" si="0"/>
        <v>5000</v>
      </c>
      <c r="N16" s="291">
        <f t="shared" si="1"/>
        <v>0.508130081300813</v>
      </c>
    </row>
    <row r="17" spans="1:14" ht="15" customHeight="1">
      <c r="A17" s="288">
        <v>6</v>
      </c>
      <c r="B17" s="289">
        <v>43598</v>
      </c>
      <c r="C17" s="288" t="s">
        <v>163</v>
      </c>
      <c r="D17" s="288" t="s">
        <v>21</v>
      </c>
      <c r="E17" s="288" t="s">
        <v>186</v>
      </c>
      <c r="F17" s="288">
        <v>824</v>
      </c>
      <c r="G17" s="288">
        <v>814</v>
      </c>
      <c r="H17" s="288">
        <v>829</v>
      </c>
      <c r="I17" s="288">
        <v>834</v>
      </c>
      <c r="J17" s="288">
        <v>839</v>
      </c>
      <c r="K17" s="288">
        <v>814</v>
      </c>
      <c r="L17" s="288">
        <v>1200</v>
      </c>
      <c r="M17" s="290">
        <f t="shared" si="0"/>
        <v>-12000</v>
      </c>
      <c r="N17" s="291">
        <f t="shared" si="1"/>
        <v>-1.2135922330097086</v>
      </c>
    </row>
    <row r="18" spans="1:14" ht="15.75">
      <c r="A18" s="288">
        <v>7</v>
      </c>
      <c r="B18" s="289">
        <v>43595</v>
      </c>
      <c r="C18" s="288" t="s">
        <v>163</v>
      </c>
      <c r="D18" s="288" t="s">
        <v>21</v>
      </c>
      <c r="E18" s="288" t="s">
        <v>151</v>
      </c>
      <c r="F18" s="288">
        <v>704</v>
      </c>
      <c r="G18" s="288">
        <v>687</v>
      </c>
      <c r="H18" s="288">
        <v>714</v>
      </c>
      <c r="I18" s="288">
        <v>724</v>
      </c>
      <c r="J18" s="288">
        <v>734</v>
      </c>
      <c r="K18" s="288">
        <v>687</v>
      </c>
      <c r="L18" s="288">
        <v>500</v>
      </c>
      <c r="M18" s="290">
        <f t="shared" si="0"/>
        <v>-8500</v>
      </c>
      <c r="N18" s="291">
        <f t="shared" si="1"/>
        <v>-2.414772727272727</v>
      </c>
    </row>
    <row r="19" spans="1:14" ht="15.75">
      <c r="A19" s="288">
        <v>8</v>
      </c>
      <c r="B19" s="289">
        <v>43594</v>
      </c>
      <c r="C19" s="288" t="s">
        <v>163</v>
      </c>
      <c r="D19" s="288" t="s">
        <v>21</v>
      </c>
      <c r="E19" s="288" t="s">
        <v>291</v>
      </c>
      <c r="F19" s="288">
        <v>90.5</v>
      </c>
      <c r="G19" s="288">
        <v>88.5</v>
      </c>
      <c r="H19" s="288">
        <v>91.5</v>
      </c>
      <c r="I19" s="288">
        <v>92.5</v>
      </c>
      <c r="J19" s="288">
        <v>93.5</v>
      </c>
      <c r="K19" s="288">
        <v>88.5</v>
      </c>
      <c r="L19" s="288">
        <v>6000</v>
      </c>
      <c r="M19" s="290">
        <f t="shared" si="0"/>
        <v>-12000</v>
      </c>
      <c r="N19" s="291">
        <f t="shared" si="1"/>
        <v>-2.2099447513812156</v>
      </c>
    </row>
    <row r="20" spans="1:14" ht="15.75">
      <c r="A20" s="288">
        <v>9</v>
      </c>
      <c r="B20" s="289">
        <v>43591</v>
      </c>
      <c r="C20" s="288" t="s">
        <v>163</v>
      </c>
      <c r="D20" s="288" t="s">
        <v>53</v>
      </c>
      <c r="E20" s="288" t="s">
        <v>135</v>
      </c>
      <c r="F20" s="288">
        <v>94</v>
      </c>
      <c r="G20" s="288">
        <v>95.5</v>
      </c>
      <c r="H20" s="288">
        <v>93.3</v>
      </c>
      <c r="I20" s="288">
        <v>92.5</v>
      </c>
      <c r="J20" s="288">
        <v>91.2</v>
      </c>
      <c r="K20" s="288">
        <v>95.5</v>
      </c>
      <c r="L20" s="288">
        <v>8000</v>
      </c>
      <c r="M20" s="290">
        <f t="shared" si="0"/>
        <v>-12000</v>
      </c>
      <c r="N20" s="291">
        <f t="shared" si="1"/>
        <v>-1.595744680851064</v>
      </c>
    </row>
    <row r="21" spans="1:14" ht="15.75">
      <c r="A21" s="288">
        <v>10</v>
      </c>
      <c r="B21" s="289">
        <v>43588</v>
      </c>
      <c r="C21" s="288" t="s">
        <v>163</v>
      </c>
      <c r="D21" s="288" t="s">
        <v>21</v>
      </c>
      <c r="E21" s="288" t="s">
        <v>292</v>
      </c>
      <c r="F21" s="288">
        <v>182</v>
      </c>
      <c r="G21" s="288">
        <v>177</v>
      </c>
      <c r="H21" s="288">
        <v>184.5</v>
      </c>
      <c r="I21" s="288">
        <v>187</v>
      </c>
      <c r="J21" s="288">
        <v>189.5</v>
      </c>
      <c r="K21" s="288">
        <v>184.2</v>
      </c>
      <c r="L21" s="288">
        <v>2250</v>
      </c>
      <c r="M21" s="290">
        <f t="shared" si="0"/>
        <v>4949.9999999999745</v>
      </c>
      <c r="N21" s="291">
        <f t="shared" si="1"/>
        <v>1.2087912087912025</v>
      </c>
    </row>
    <row r="22" spans="1:14" ht="15.75">
      <c r="A22" s="288">
        <v>11</v>
      </c>
      <c r="B22" s="289">
        <v>43587</v>
      </c>
      <c r="C22" s="288" t="s">
        <v>163</v>
      </c>
      <c r="D22" s="288" t="s">
        <v>21</v>
      </c>
      <c r="E22" s="288" t="s">
        <v>118</v>
      </c>
      <c r="F22" s="288">
        <v>1400</v>
      </c>
      <c r="G22" s="288">
        <v>1379</v>
      </c>
      <c r="H22" s="288">
        <v>1414</v>
      </c>
      <c r="I22" s="288">
        <v>1426</v>
      </c>
      <c r="J22" s="288">
        <v>1438</v>
      </c>
      <c r="K22" s="288">
        <v>1414</v>
      </c>
      <c r="L22" s="288">
        <v>400</v>
      </c>
      <c r="M22" s="290">
        <f t="shared" si="0"/>
        <v>5600</v>
      </c>
      <c r="N22" s="291">
        <f t="shared" si="1"/>
        <v>1</v>
      </c>
    </row>
    <row r="23" spans="1:14" ht="15">
      <c r="A23" s="75" t="s">
        <v>25</v>
      </c>
      <c r="B23" s="76"/>
      <c r="C23" s="77"/>
      <c r="D23" s="78"/>
      <c r="E23" s="79"/>
      <c r="F23" s="79"/>
      <c r="G23" s="80"/>
      <c r="H23" s="79"/>
      <c r="I23" s="79"/>
      <c r="J23" s="79"/>
      <c r="K23" s="81"/>
      <c r="N23" s="82"/>
    </row>
    <row r="24" spans="1:10" ht="15.75">
      <c r="A24" s="75" t="s">
        <v>26</v>
      </c>
      <c r="B24" s="83"/>
      <c r="C24" s="77"/>
      <c r="D24" s="78"/>
      <c r="E24" s="79"/>
      <c r="F24" s="79"/>
      <c r="G24" s="80"/>
      <c r="H24" s="79"/>
      <c r="I24" s="79"/>
      <c r="J24" s="79"/>
    </row>
    <row r="25" spans="1:12" ht="15.75">
      <c r="A25" s="75" t="s">
        <v>26</v>
      </c>
      <c r="B25" s="83"/>
      <c r="C25" s="84"/>
      <c r="D25" s="85"/>
      <c r="E25" s="86"/>
      <c r="F25" s="86"/>
      <c r="G25" s="87"/>
      <c r="H25" s="86"/>
      <c r="I25" s="86"/>
      <c r="J25" s="86"/>
      <c r="K25" s="81"/>
      <c r="L25" s="88"/>
    </row>
    <row r="26" spans="1:10" ht="16.5" thickBot="1">
      <c r="A26" s="84"/>
      <c r="B26" s="83"/>
      <c r="C26" s="86"/>
      <c r="D26" s="86"/>
      <c r="E26" s="86"/>
      <c r="F26" s="90"/>
      <c r="G26" s="91"/>
      <c r="H26" s="92" t="s">
        <v>27</v>
      </c>
      <c r="I26" s="92"/>
      <c r="J26" s="93"/>
    </row>
    <row r="27" spans="1:10" ht="15.75">
      <c r="A27" s="84"/>
      <c r="B27" s="83"/>
      <c r="C27" s="292" t="s">
        <v>28</v>
      </c>
      <c r="D27" s="292"/>
      <c r="E27" s="293">
        <v>10</v>
      </c>
      <c r="F27" s="294">
        <f>F28+F29+F30+F31+F32+F33</f>
        <v>100</v>
      </c>
      <c r="G27" s="86">
        <v>10</v>
      </c>
      <c r="H27" s="94">
        <f>G28/G27%</f>
        <v>50</v>
      </c>
      <c r="I27" s="94"/>
      <c r="J27" s="94"/>
    </row>
    <row r="28" spans="1:10" ht="15.75">
      <c r="A28" s="84"/>
      <c r="B28" s="83"/>
      <c r="C28" s="295" t="s">
        <v>29</v>
      </c>
      <c r="D28" s="295"/>
      <c r="E28" s="296">
        <v>5</v>
      </c>
      <c r="F28" s="297">
        <f>(E28/E27)*100</f>
        <v>50</v>
      </c>
      <c r="G28" s="86">
        <v>5</v>
      </c>
      <c r="H28" s="93"/>
      <c r="I28" s="93"/>
      <c r="J28" s="86"/>
    </row>
    <row r="29" spans="1:9" ht="15.75">
      <c r="A29" s="96"/>
      <c r="B29" s="83"/>
      <c r="C29" s="295" t="s">
        <v>31</v>
      </c>
      <c r="D29" s="295"/>
      <c r="E29" s="296">
        <v>0</v>
      </c>
      <c r="F29" s="297">
        <f>(E29/E27)*100</f>
        <v>0</v>
      </c>
      <c r="G29" s="97"/>
      <c r="H29" s="86"/>
      <c r="I29" s="86"/>
    </row>
    <row r="30" spans="1:9" ht="15.75">
      <c r="A30" s="96"/>
      <c r="B30" s="83"/>
      <c r="C30" s="295" t="s">
        <v>32</v>
      </c>
      <c r="D30" s="295"/>
      <c r="E30" s="296">
        <v>0</v>
      </c>
      <c r="F30" s="297">
        <f>(E30/E27)*100</f>
        <v>0</v>
      </c>
      <c r="G30" s="97"/>
      <c r="H30" s="86"/>
      <c r="I30" s="86"/>
    </row>
    <row r="31" spans="1:10" ht="15.75">
      <c r="A31" s="96"/>
      <c r="B31" s="83"/>
      <c r="C31" s="295" t="s">
        <v>33</v>
      </c>
      <c r="D31" s="295"/>
      <c r="E31" s="296">
        <v>5</v>
      </c>
      <c r="F31" s="297">
        <f>(E31/E27)*100</f>
        <v>50</v>
      </c>
      <c r="G31" s="97"/>
      <c r="H31" s="86" t="s">
        <v>34</v>
      </c>
      <c r="I31" s="86"/>
      <c r="J31" s="93"/>
    </row>
    <row r="32" spans="1:9" ht="15.75">
      <c r="A32" s="96"/>
      <c r="B32" s="83"/>
      <c r="C32" s="295" t="s">
        <v>35</v>
      </c>
      <c r="D32" s="295"/>
      <c r="E32" s="296">
        <v>0</v>
      </c>
      <c r="F32" s="297">
        <f>(E32/E27)*100</f>
        <v>0</v>
      </c>
      <c r="G32" s="97"/>
      <c r="H32" s="86"/>
      <c r="I32" s="86"/>
    </row>
    <row r="33" spans="1:12" ht="16.5" thickBot="1">
      <c r="A33" s="96"/>
      <c r="B33" s="83"/>
      <c r="C33" s="298" t="s">
        <v>36</v>
      </c>
      <c r="D33" s="298"/>
      <c r="E33" s="299"/>
      <c r="F33" s="300">
        <f>(E33/E27)*100</f>
        <v>0</v>
      </c>
      <c r="G33" s="97"/>
      <c r="H33" s="86"/>
      <c r="I33" s="86"/>
      <c r="K33" s="93"/>
      <c r="L33" s="88"/>
    </row>
    <row r="34" spans="1:12" ht="15.75">
      <c r="A34" s="98" t="s">
        <v>37</v>
      </c>
      <c r="B34" s="76"/>
      <c r="C34" s="77"/>
      <c r="D34" s="77"/>
      <c r="E34" s="79"/>
      <c r="F34" s="79"/>
      <c r="G34" s="80"/>
      <c r="H34" s="99"/>
      <c r="I34" s="99"/>
      <c r="J34" s="99"/>
      <c r="K34" s="86"/>
      <c r="L34" s="93"/>
    </row>
    <row r="35" spans="1:13" ht="15.75">
      <c r="A35" s="78" t="s">
        <v>38</v>
      </c>
      <c r="B35" s="76"/>
      <c r="C35" s="101"/>
      <c r="D35" s="102"/>
      <c r="E35" s="77"/>
      <c r="F35" s="99"/>
      <c r="G35" s="80"/>
      <c r="H35" s="99"/>
      <c r="I35" s="99"/>
      <c r="J35" s="99"/>
      <c r="K35" s="86"/>
      <c r="M35" s="86" t="s">
        <v>30</v>
      </c>
    </row>
    <row r="36" spans="1:11" ht="15">
      <c r="A36" s="78" t="s">
        <v>39</v>
      </c>
      <c r="B36" s="76"/>
      <c r="C36" s="77"/>
      <c r="D36" s="102"/>
      <c r="E36" s="77"/>
      <c r="F36" s="99"/>
      <c r="G36" s="80"/>
      <c r="H36" s="103"/>
      <c r="I36" s="103"/>
      <c r="J36" s="103"/>
      <c r="K36" s="79"/>
    </row>
    <row r="37" spans="1:12" ht="15.75">
      <c r="A37" s="78" t="s">
        <v>40</v>
      </c>
      <c r="B37" s="101"/>
      <c r="C37" s="77"/>
      <c r="D37" s="102"/>
      <c r="E37" s="77"/>
      <c r="F37" s="99"/>
      <c r="G37" s="104"/>
      <c r="H37" s="103"/>
      <c r="I37" s="103"/>
      <c r="J37" s="103"/>
      <c r="K37" s="79"/>
      <c r="L37" s="88"/>
    </row>
    <row r="38" spans="1:14" ht="16.5" thickBot="1">
      <c r="A38" s="78" t="s">
        <v>41</v>
      </c>
      <c r="B38" s="96"/>
      <c r="C38" s="77"/>
      <c r="D38" s="105"/>
      <c r="E38" s="99"/>
      <c r="F38" s="99"/>
      <c r="G38" s="104"/>
      <c r="H38" s="103"/>
      <c r="I38" s="103"/>
      <c r="J38" s="103"/>
      <c r="K38" s="99"/>
      <c r="L38" s="88"/>
      <c r="M38" s="88"/>
      <c r="N38" s="88"/>
    </row>
    <row r="39" spans="1:14" ht="15.75" thickBot="1">
      <c r="A39" s="235" t="s">
        <v>0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</row>
    <row r="40" spans="1:14" ht="15.75" thickBot="1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</row>
    <row r="41" spans="1:14" ht="15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</row>
    <row r="42" spans="1:14" ht="15.75">
      <c r="A42" s="236" t="s">
        <v>136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</row>
    <row r="43" spans="1:14" ht="15.75">
      <c r="A43" s="236" t="s">
        <v>137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</row>
    <row r="44" spans="1:14" ht="16.5" thickBot="1">
      <c r="A44" s="231" t="s">
        <v>3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</row>
    <row r="45" spans="1:14" ht="15.75">
      <c r="A45" s="232" t="s">
        <v>276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</row>
    <row r="46" spans="1:14" ht="15.75">
      <c r="A46" s="232" t="s">
        <v>5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</row>
    <row r="47" spans="1:14" ht="15">
      <c r="A47" s="233" t="s">
        <v>6</v>
      </c>
      <c r="B47" s="225" t="s">
        <v>7</v>
      </c>
      <c r="C47" s="225" t="s">
        <v>8</v>
      </c>
      <c r="D47" s="233" t="s">
        <v>161</v>
      </c>
      <c r="E47" s="233" t="s">
        <v>162</v>
      </c>
      <c r="F47" s="225" t="s">
        <v>11</v>
      </c>
      <c r="G47" s="225" t="s">
        <v>12</v>
      </c>
      <c r="H47" s="228" t="s">
        <v>13</v>
      </c>
      <c r="I47" s="228" t="s">
        <v>14</v>
      </c>
      <c r="J47" s="228" t="s">
        <v>15</v>
      </c>
      <c r="K47" s="229" t="s">
        <v>16</v>
      </c>
      <c r="L47" s="225" t="s">
        <v>17</v>
      </c>
      <c r="M47" s="225" t="s">
        <v>18</v>
      </c>
      <c r="N47" s="225" t="s">
        <v>19</v>
      </c>
    </row>
    <row r="48" spans="1:14" ht="15">
      <c r="A48" s="233"/>
      <c r="B48" s="225"/>
      <c r="C48" s="225"/>
      <c r="D48" s="233"/>
      <c r="E48" s="233"/>
      <c r="F48" s="225"/>
      <c r="G48" s="225"/>
      <c r="H48" s="225"/>
      <c r="I48" s="225"/>
      <c r="J48" s="225"/>
      <c r="K48" s="230"/>
      <c r="L48" s="225"/>
      <c r="M48" s="225"/>
      <c r="N48" s="225"/>
    </row>
    <row r="49" spans="1:14" ht="15.75">
      <c r="A49" s="180">
        <v>1</v>
      </c>
      <c r="B49" s="69">
        <v>43585</v>
      </c>
      <c r="C49" s="180" t="s">
        <v>163</v>
      </c>
      <c r="D49" s="180" t="s">
        <v>21</v>
      </c>
      <c r="E49" s="180" t="s">
        <v>88</v>
      </c>
      <c r="F49" s="180">
        <v>748</v>
      </c>
      <c r="G49" s="180">
        <v>738</v>
      </c>
      <c r="H49" s="180">
        <v>753</v>
      </c>
      <c r="I49" s="180">
        <v>758</v>
      </c>
      <c r="J49" s="180">
        <v>763</v>
      </c>
      <c r="K49" s="180">
        <v>753</v>
      </c>
      <c r="L49" s="180">
        <v>1200</v>
      </c>
      <c r="M49" s="181">
        <f aca="true" t="shared" si="2" ref="M49:M66">IF(D49="BUY",(K49-F49)*(L49),(F49-K49)*(L49))</f>
        <v>6000</v>
      </c>
      <c r="N49" s="182">
        <f aca="true" t="shared" si="3" ref="N49:N66">M49/(L49)/F49%</f>
        <v>0.6684491978609626</v>
      </c>
    </row>
    <row r="50" spans="1:14" ht="15.75">
      <c r="A50" s="180">
        <v>2</v>
      </c>
      <c r="B50" s="69">
        <v>43581</v>
      </c>
      <c r="C50" s="180" t="s">
        <v>163</v>
      </c>
      <c r="D50" s="180" t="s">
        <v>21</v>
      </c>
      <c r="E50" s="180" t="s">
        <v>178</v>
      </c>
      <c r="F50" s="180">
        <v>368.5</v>
      </c>
      <c r="G50" s="180">
        <v>363</v>
      </c>
      <c r="H50" s="180">
        <v>371</v>
      </c>
      <c r="I50" s="180">
        <v>374.5</v>
      </c>
      <c r="J50" s="180">
        <v>378</v>
      </c>
      <c r="K50" s="180">
        <v>374.5</v>
      </c>
      <c r="L50" s="180">
        <v>1800</v>
      </c>
      <c r="M50" s="181">
        <f t="shared" si="2"/>
        <v>10800</v>
      </c>
      <c r="N50" s="182">
        <f t="shared" si="3"/>
        <v>1.6282225237449117</v>
      </c>
    </row>
    <row r="51" spans="1:14" ht="15.75">
      <c r="A51" s="180">
        <v>3</v>
      </c>
      <c r="B51" s="69">
        <v>43580</v>
      </c>
      <c r="C51" s="180" t="s">
        <v>163</v>
      </c>
      <c r="D51" s="180" t="s">
        <v>21</v>
      </c>
      <c r="E51" s="180" t="s">
        <v>178</v>
      </c>
      <c r="F51" s="180">
        <v>359.5</v>
      </c>
      <c r="G51" s="180">
        <v>354</v>
      </c>
      <c r="H51" s="180">
        <v>362.5</v>
      </c>
      <c r="I51" s="180">
        <v>365.5</v>
      </c>
      <c r="J51" s="180">
        <v>367.5</v>
      </c>
      <c r="K51" s="180">
        <v>362.5</v>
      </c>
      <c r="L51" s="180">
        <v>1800</v>
      </c>
      <c r="M51" s="181">
        <f t="shared" si="2"/>
        <v>5400</v>
      </c>
      <c r="N51" s="182">
        <f t="shared" si="3"/>
        <v>0.8344923504867872</v>
      </c>
    </row>
    <row r="52" spans="1:14" ht="15.75" customHeight="1">
      <c r="A52" s="180">
        <v>4</v>
      </c>
      <c r="B52" s="69">
        <v>43579</v>
      </c>
      <c r="C52" s="180" t="s">
        <v>163</v>
      </c>
      <c r="D52" s="180" t="s">
        <v>21</v>
      </c>
      <c r="E52" s="180" t="s">
        <v>88</v>
      </c>
      <c r="F52" s="180">
        <v>733</v>
      </c>
      <c r="G52" s="180">
        <v>724</v>
      </c>
      <c r="H52" s="180">
        <v>738</v>
      </c>
      <c r="I52" s="180">
        <v>743</v>
      </c>
      <c r="J52" s="180">
        <v>748</v>
      </c>
      <c r="K52" s="180">
        <v>737.2</v>
      </c>
      <c r="L52" s="180">
        <v>1200</v>
      </c>
      <c r="M52" s="181">
        <f t="shared" si="2"/>
        <v>5040.000000000055</v>
      </c>
      <c r="N52" s="182">
        <f t="shared" si="3"/>
        <v>0.5729877216916842</v>
      </c>
    </row>
    <row r="53" spans="1:14" ht="15.75" customHeight="1">
      <c r="A53" s="180">
        <v>5</v>
      </c>
      <c r="B53" s="69">
        <v>43578</v>
      </c>
      <c r="C53" s="180" t="s">
        <v>163</v>
      </c>
      <c r="D53" s="180" t="s">
        <v>21</v>
      </c>
      <c r="E53" s="180" t="s">
        <v>293</v>
      </c>
      <c r="F53" s="180">
        <v>1362</v>
      </c>
      <c r="G53" s="180">
        <v>1345</v>
      </c>
      <c r="H53" s="180">
        <v>1372</v>
      </c>
      <c r="I53" s="180">
        <v>1382</v>
      </c>
      <c r="J53" s="180">
        <v>1392</v>
      </c>
      <c r="K53" s="180">
        <v>1372</v>
      </c>
      <c r="L53" s="180">
        <v>500</v>
      </c>
      <c r="M53" s="181">
        <f t="shared" si="2"/>
        <v>5000</v>
      </c>
      <c r="N53" s="182">
        <f t="shared" si="3"/>
        <v>0.7342143906020558</v>
      </c>
    </row>
    <row r="54" spans="1:14" ht="15" customHeight="1">
      <c r="A54" s="180">
        <v>6</v>
      </c>
      <c r="B54" s="69">
        <v>43577</v>
      </c>
      <c r="C54" s="180" t="s">
        <v>163</v>
      </c>
      <c r="D54" s="180" t="s">
        <v>53</v>
      </c>
      <c r="E54" s="180" t="s">
        <v>151</v>
      </c>
      <c r="F54" s="180">
        <v>760</v>
      </c>
      <c r="G54" s="180">
        <v>777</v>
      </c>
      <c r="H54" s="180">
        <v>750</v>
      </c>
      <c r="I54" s="180">
        <v>740</v>
      </c>
      <c r="J54" s="180">
        <v>730</v>
      </c>
      <c r="K54" s="180">
        <v>730</v>
      </c>
      <c r="L54" s="180">
        <v>500</v>
      </c>
      <c r="M54" s="181">
        <f t="shared" si="2"/>
        <v>15000</v>
      </c>
      <c r="N54" s="182">
        <f t="shared" si="3"/>
        <v>3.947368421052632</v>
      </c>
    </row>
    <row r="55" spans="1:14" ht="15.75">
      <c r="A55" s="180">
        <v>7</v>
      </c>
      <c r="B55" s="69">
        <v>43573</v>
      </c>
      <c r="C55" s="180" t="s">
        <v>163</v>
      </c>
      <c r="D55" s="180" t="s">
        <v>21</v>
      </c>
      <c r="E55" s="180" t="s">
        <v>84</v>
      </c>
      <c r="F55" s="180">
        <v>238</v>
      </c>
      <c r="G55" s="180">
        <v>233</v>
      </c>
      <c r="H55" s="180">
        <v>241</v>
      </c>
      <c r="I55" s="180">
        <v>244</v>
      </c>
      <c r="J55" s="180">
        <v>247</v>
      </c>
      <c r="K55" s="180">
        <v>233</v>
      </c>
      <c r="L55" s="180">
        <v>2000</v>
      </c>
      <c r="M55" s="181">
        <f t="shared" si="2"/>
        <v>-10000</v>
      </c>
      <c r="N55" s="182">
        <f t="shared" si="3"/>
        <v>-2.100840336134454</v>
      </c>
    </row>
    <row r="56" spans="1:14" ht="15.75">
      <c r="A56" s="180">
        <v>8</v>
      </c>
      <c r="B56" s="69">
        <v>43571</v>
      </c>
      <c r="C56" s="180" t="s">
        <v>163</v>
      </c>
      <c r="D56" s="180" t="s">
        <v>21</v>
      </c>
      <c r="E56" s="180" t="s">
        <v>294</v>
      </c>
      <c r="F56" s="180">
        <v>366.5</v>
      </c>
      <c r="G56" s="180">
        <v>362</v>
      </c>
      <c r="H56" s="180">
        <v>369.5</v>
      </c>
      <c r="I56" s="180">
        <v>371.5</v>
      </c>
      <c r="J56" s="180">
        <v>373.5</v>
      </c>
      <c r="K56" s="180">
        <v>369.4</v>
      </c>
      <c r="L56" s="180">
        <v>2600</v>
      </c>
      <c r="M56" s="181">
        <f t="shared" si="2"/>
        <v>7539.999999999941</v>
      </c>
      <c r="N56" s="182">
        <f t="shared" si="3"/>
        <v>0.7912687585265968</v>
      </c>
    </row>
    <row r="57" spans="1:14" ht="15.75">
      <c r="A57" s="180">
        <v>9</v>
      </c>
      <c r="B57" s="69">
        <v>43570</v>
      </c>
      <c r="C57" s="180" t="s">
        <v>163</v>
      </c>
      <c r="D57" s="180" t="s">
        <v>21</v>
      </c>
      <c r="E57" s="180" t="s">
        <v>73</v>
      </c>
      <c r="F57" s="180">
        <v>152</v>
      </c>
      <c r="G57" s="180">
        <v>149</v>
      </c>
      <c r="H57" s="180">
        <v>153.5</v>
      </c>
      <c r="I57" s="180">
        <v>155</v>
      </c>
      <c r="J57" s="180">
        <v>156.5</v>
      </c>
      <c r="K57" s="180">
        <v>149</v>
      </c>
      <c r="L57" s="180">
        <v>4500</v>
      </c>
      <c r="M57" s="181">
        <f t="shared" si="2"/>
        <v>-13500</v>
      </c>
      <c r="N57" s="182">
        <f t="shared" si="3"/>
        <v>-1.9736842105263157</v>
      </c>
    </row>
    <row r="58" spans="1:14" ht="15.75">
      <c r="A58" s="180">
        <v>10</v>
      </c>
      <c r="B58" s="69">
        <v>43567</v>
      </c>
      <c r="C58" s="180" t="s">
        <v>163</v>
      </c>
      <c r="D58" s="180" t="s">
        <v>21</v>
      </c>
      <c r="E58" s="180" t="s">
        <v>283</v>
      </c>
      <c r="F58" s="180">
        <v>301</v>
      </c>
      <c r="G58" s="180">
        <v>297.5</v>
      </c>
      <c r="H58" s="180">
        <v>303.5</v>
      </c>
      <c r="I58" s="180">
        <v>306</v>
      </c>
      <c r="J58" s="180">
        <v>308.5</v>
      </c>
      <c r="K58" s="180">
        <v>308.5</v>
      </c>
      <c r="L58" s="180">
        <v>2400</v>
      </c>
      <c r="M58" s="181">
        <f t="shared" si="2"/>
        <v>18000</v>
      </c>
      <c r="N58" s="182">
        <f t="shared" si="3"/>
        <v>2.4916943521594686</v>
      </c>
    </row>
    <row r="59" spans="1:14" ht="15.75">
      <c r="A59" s="180">
        <v>11</v>
      </c>
      <c r="B59" s="69">
        <v>43566</v>
      </c>
      <c r="C59" s="180" t="s">
        <v>163</v>
      </c>
      <c r="D59" s="180" t="s">
        <v>21</v>
      </c>
      <c r="E59" s="180" t="s">
        <v>284</v>
      </c>
      <c r="F59" s="180">
        <v>7520</v>
      </c>
      <c r="G59" s="180">
        <v>7440</v>
      </c>
      <c r="H59" s="180">
        <v>7570</v>
      </c>
      <c r="I59" s="180">
        <v>7620</v>
      </c>
      <c r="J59" s="180">
        <v>7670</v>
      </c>
      <c r="K59" s="180">
        <v>7570</v>
      </c>
      <c r="L59" s="180">
        <v>125</v>
      </c>
      <c r="M59" s="181">
        <f t="shared" si="2"/>
        <v>6250</v>
      </c>
      <c r="N59" s="182">
        <f t="shared" si="3"/>
        <v>0.6648936170212766</v>
      </c>
    </row>
    <row r="60" spans="1:14" ht="15" customHeight="1">
      <c r="A60" s="180">
        <v>12</v>
      </c>
      <c r="B60" s="69">
        <v>43565</v>
      </c>
      <c r="C60" s="180" t="s">
        <v>163</v>
      </c>
      <c r="D60" s="180" t="s">
        <v>21</v>
      </c>
      <c r="E60" s="180" t="s">
        <v>93</v>
      </c>
      <c r="F60" s="180">
        <v>400</v>
      </c>
      <c r="G60" s="180">
        <v>396.5</v>
      </c>
      <c r="H60" s="180">
        <v>402</v>
      </c>
      <c r="I60" s="180">
        <v>404</v>
      </c>
      <c r="J60" s="180">
        <v>406</v>
      </c>
      <c r="K60" s="180">
        <v>396.5</v>
      </c>
      <c r="L60" s="180">
        <v>2750</v>
      </c>
      <c r="M60" s="181">
        <f t="shared" si="2"/>
        <v>-9625</v>
      </c>
      <c r="N60" s="182">
        <f t="shared" si="3"/>
        <v>-0.875</v>
      </c>
    </row>
    <row r="61" spans="1:14" ht="15" customHeight="1">
      <c r="A61" s="180">
        <v>13</v>
      </c>
      <c r="B61" s="69">
        <v>43564</v>
      </c>
      <c r="C61" s="180" t="s">
        <v>163</v>
      </c>
      <c r="D61" s="180" t="s">
        <v>53</v>
      </c>
      <c r="E61" s="180" t="s">
        <v>151</v>
      </c>
      <c r="F61" s="180">
        <v>831</v>
      </c>
      <c r="G61" s="180">
        <v>849</v>
      </c>
      <c r="H61" s="180">
        <v>821</v>
      </c>
      <c r="I61" s="180">
        <v>811</v>
      </c>
      <c r="J61" s="180">
        <v>801</v>
      </c>
      <c r="K61" s="180">
        <v>849</v>
      </c>
      <c r="L61" s="180">
        <v>500</v>
      </c>
      <c r="M61" s="181">
        <f t="shared" si="2"/>
        <v>-9000</v>
      </c>
      <c r="N61" s="182">
        <f t="shared" si="3"/>
        <v>-2.166064981949458</v>
      </c>
    </row>
    <row r="62" spans="1:14" ht="15.75" customHeight="1">
      <c r="A62" s="180">
        <v>14</v>
      </c>
      <c r="B62" s="69">
        <v>43560</v>
      </c>
      <c r="C62" s="180" t="s">
        <v>163</v>
      </c>
      <c r="D62" s="180" t="s">
        <v>21</v>
      </c>
      <c r="E62" s="180" t="s">
        <v>267</v>
      </c>
      <c r="F62" s="180">
        <v>220.5</v>
      </c>
      <c r="G62" s="180">
        <v>215</v>
      </c>
      <c r="H62" s="180">
        <v>223.5</v>
      </c>
      <c r="I62" s="180">
        <v>226</v>
      </c>
      <c r="J62" s="180">
        <v>228.5</v>
      </c>
      <c r="K62" s="180">
        <v>223.5</v>
      </c>
      <c r="L62" s="180">
        <v>2000</v>
      </c>
      <c r="M62" s="181">
        <f t="shared" si="2"/>
        <v>6000</v>
      </c>
      <c r="N62" s="182">
        <f t="shared" si="3"/>
        <v>1.3605442176870748</v>
      </c>
    </row>
    <row r="63" spans="1:14" ht="15.75" customHeight="1">
      <c r="A63" s="180">
        <v>15</v>
      </c>
      <c r="B63" s="69">
        <v>43559</v>
      </c>
      <c r="C63" s="180" t="s">
        <v>163</v>
      </c>
      <c r="D63" s="180" t="s">
        <v>21</v>
      </c>
      <c r="E63" s="180" t="s">
        <v>67</v>
      </c>
      <c r="F63" s="180">
        <v>7200</v>
      </c>
      <c r="G63" s="180">
        <v>7070</v>
      </c>
      <c r="H63" s="180">
        <v>7270</v>
      </c>
      <c r="I63" s="180">
        <v>7330</v>
      </c>
      <c r="J63" s="180">
        <v>7400</v>
      </c>
      <c r="K63" s="180">
        <v>7270</v>
      </c>
      <c r="L63" s="180">
        <v>75</v>
      </c>
      <c r="M63" s="181">
        <f t="shared" si="2"/>
        <v>5250</v>
      </c>
      <c r="N63" s="182">
        <f t="shared" si="3"/>
        <v>0.9722222222222222</v>
      </c>
    </row>
    <row r="64" spans="1:14" ht="15" customHeight="1">
      <c r="A64" s="180">
        <v>16</v>
      </c>
      <c r="B64" s="69">
        <v>43558</v>
      </c>
      <c r="C64" s="180" t="s">
        <v>163</v>
      </c>
      <c r="D64" s="180" t="s">
        <v>21</v>
      </c>
      <c r="E64" s="180" t="s">
        <v>49</v>
      </c>
      <c r="F64" s="180">
        <v>793</v>
      </c>
      <c r="G64" s="180">
        <v>780</v>
      </c>
      <c r="H64" s="180">
        <v>800</v>
      </c>
      <c r="I64" s="180">
        <v>806</v>
      </c>
      <c r="J64" s="180">
        <v>812</v>
      </c>
      <c r="K64" s="180">
        <v>780</v>
      </c>
      <c r="L64" s="180">
        <v>700</v>
      </c>
      <c r="M64" s="181">
        <f t="shared" si="2"/>
        <v>-9100</v>
      </c>
      <c r="N64" s="182">
        <f t="shared" si="3"/>
        <v>-1.639344262295082</v>
      </c>
    </row>
    <row r="65" spans="1:14" ht="15.75">
      <c r="A65" s="180">
        <v>17</v>
      </c>
      <c r="B65" s="69">
        <v>43557</v>
      </c>
      <c r="C65" s="180" t="s">
        <v>163</v>
      </c>
      <c r="D65" s="180" t="s">
        <v>21</v>
      </c>
      <c r="E65" s="180" t="s">
        <v>189</v>
      </c>
      <c r="F65" s="180">
        <v>361</v>
      </c>
      <c r="G65" s="180">
        <v>355.5</v>
      </c>
      <c r="H65" s="180">
        <v>364</v>
      </c>
      <c r="I65" s="180">
        <v>367</v>
      </c>
      <c r="J65" s="180">
        <v>370</v>
      </c>
      <c r="K65" s="180">
        <v>364</v>
      </c>
      <c r="L65" s="180">
        <v>1700</v>
      </c>
      <c r="M65" s="181">
        <f t="shared" si="2"/>
        <v>5100</v>
      </c>
      <c r="N65" s="182">
        <f t="shared" si="3"/>
        <v>0.8310249307479225</v>
      </c>
    </row>
    <row r="66" spans="1:14" ht="15.75">
      <c r="A66" s="180">
        <v>18</v>
      </c>
      <c r="B66" s="69">
        <v>43556</v>
      </c>
      <c r="C66" s="180" t="s">
        <v>163</v>
      </c>
      <c r="D66" s="180" t="s">
        <v>21</v>
      </c>
      <c r="E66" s="180" t="s">
        <v>67</v>
      </c>
      <c r="F66" s="180">
        <v>6900</v>
      </c>
      <c r="G66" s="180">
        <v>6770</v>
      </c>
      <c r="H66" s="180">
        <v>6970</v>
      </c>
      <c r="I66" s="180">
        <v>7040</v>
      </c>
      <c r="J66" s="180">
        <v>7100</v>
      </c>
      <c r="K66" s="180">
        <v>7040</v>
      </c>
      <c r="L66" s="180">
        <v>75</v>
      </c>
      <c r="M66" s="181">
        <f t="shared" si="2"/>
        <v>10500</v>
      </c>
      <c r="N66" s="182">
        <f t="shared" si="3"/>
        <v>2.028985507246377</v>
      </c>
    </row>
    <row r="67" spans="1:14" ht="15">
      <c r="A67" s="75" t="s">
        <v>25</v>
      </c>
      <c r="B67" s="76"/>
      <c r="C67" s="77"/>
      <c r="D67" s="78"/>
      <c r="E67" s="79"/>
      <c r="F67" s="79"/>
      <c r="G67" s="80"/>
      <c r="H67" s="79"/>
      <c r="I67" s="79"/>
      <c r="J67" s="79"/>
      <c r="K67" s="81"/>
      <c r="N67" s="82"/>
    </row>
    <row r="68" spans="1:11" ht="15.75">
      <c r="A68" s="75" t="s">
        <v>26</v>
      </c>
      <c r="B68" s="83"/>
      <c r="C68" s="77"/>
      <c r="D68" s="78"/>
      <c r="E68" s="79"/>
      <c r="F68" s="79"/>
      <c r="G68" s="80"/>
      <c r="H68" s="79"/>
      <c r="I68" s="79"/>
      <c r="J68" s="79"/>
      <c r="K68" s="81"/>
    </row>
    <row r="69" spans="1:12" ht="15.75">
      <c r="A69" s="75" t="s">
        <v>26</v>
      </c>
      <c r="B69" s="83"/>
      <c r="C69" s="84"/>
      <c r="D69" s="85"/>
      <c r="E69" s="86"/>
      <c r="F69" s="86"/>
      <c r="G69" s="87"/>
      <c r="H69" s="86"/>
      <c r="I69" s="86"/>
      <c r="J69" s="86"/>
      <c r="L69" s="88"/>
    </row>
    <row r="70" spans="1:10" ht="15" customHeight="1" thickBot="1">
      <c r="A70" s="84"/>
      <c r="B70" s="83"/>
      <c r="C70" s="86"/>
      <c r="D70" s="86"/>
      <c r="E70" s="86"/>
      <c r="F70" s="90"/>
      <c r="G70" s="91"/>
      <c r="H70" s="92" t="s">
        <v>27</v>
      </c>
      <c r="I70" s="92"/>
      <c r="J70" s="93"/>
    </row>
    <row r="71" spans="1:10" ht="15" customHeight="1">
      <c r="A71" s="84"/>
      <c r="B71" s="83"/>
      <c r="C71" s="226" t="s">
        <v>28</v>
      </c>
      <c r="D71" s="226"/>
      <c r="E71" s="139">
        <v>18</v>
      </c>
      <c r="F71" s="140">
        <f>F72+F73+F74+F75+F76+F77</f>
        <v>100</v>
      </c>
      <c r="G71" s="86">
        <v>18</v>
      </c>
      <c r="H71" s="94">
        <f>G72/G71%</f>
        <v>72.22222222222223</v>
      </c>
      <c r="I71" s="94"/>
      <c r="J71" s="94"/>
    </row>
    <row r="72" spans="1:11" ht="15.75">
      <c r="A72" s="84"/>
      <c r="B72" s="83"/>
      <c r="C72" s="227" t="s">
        <v>29</v>
      </c>
      <c r="D72" s="227"/>
      <c r="E72" s="141">
        <v>13</v>
      </c>
      <c r="F72" s="142">
        <f>(E72/E71)*100</f>
        <v>72.22222222222221</v>
      </c>
      <c r="G72" s="86">
        <v>13</v>
      </c>
      <c r="H72" s="93"/>
      <c r="I72" s="93"/>
      <c r="J72" s="86"/>
      <c r="K72" s="93"/>
    </row>
    <row r="73" spans="1:11" ht="15.75">
      <c r="A73" s="96"/>
      <c r="B73" s="83"/>
      <c r="C73" s="227" t="s">
        <v>31</v>
      </c>
      <c r="D73" s="227"/>
      <c r="E73" s="141">
        <v>0</v>
      </c>
      <c r="F73" s="142">
        <f>(E73/E71)*100</f>
        <v>0</v>
      </c>
      <c r="G73" s="97"/>
      <c r="H73" s="86"/>
      <c r="I73" s="86"/>
      <c r="K73" s="95"/>
    </row>
    <row r="74" spans="1:11" ht="15.75">
      <c r="A74" s="96"/>
      <c r="B74" s="83"/>
      <c r="C74" s="227" t="s">
        <v>32</v>
      </c>
      <c r="D74" s="227"/>
      <c r="E74" s="141">
        <v>0</v>
      </c>
      <c r="F74" s="142">
        <f>(E74/E71)*100</f>
        <v>0</v>
      </c>
      <c r="G74" s="97"/>
      <c r="H74" s="86"/>
      <c r="I74" s="86"/>
      <c r="K74" s="93"/>
    </row>
    <row r="75" spans="1:11" ht="15.75">
      <c r="A75" s="96"/>
      <c r="B75" s="83"/>
      <c r="C75" s="227" t="s">
        <v>33</v>
      </c>
      <c r="D75" s="227"/>
      <c r="E75" s="141">
        <v>5</v>
      </c>
      <c r="F75" s="142">
        <f>(E75/E71)*100</f>
        <v>27.77777777777778</v>
      </c>
      <c r="G75" s="97"/>
      <c r="H75" s="86" t="s">
        <v>34</v>
      </c>
      <c r="I75" s="86"/>
      <c r="J75" s="93"/>
      <c r="K75" s="93"/>
    </row>
    <row r="76" spans="1:9" ht="15.75">
      <c r="A76" s="96"/>
      <c r="B76" s="83"/>
      <c r="C76" s="227" t="s">
        <v>35</v>
      </c>
      <c r="D76" s="227"/>
      <c r="E76" s="141">
        <v>0</v>
      </c>
      <c r="F76" s="142">
        <f>(E76/E71)*100</f>
        <v>0</v>
      </c>
      <c r="G76" s="97"/>
      <c r="H76" s="86"/>
      <c r="I76" s="86"/>
    </row>
    <row r="77" spans="1:11" ht="16.5" thickBot="1">
      <c r="A77" s="96"/>
      <c r="B77" s="83"/>
      <c r="C77" s="234" t="s">
        <v>36</v>
      </c>
      <c r="D77" s="234"/>
      <c r="E77" s="143"/>
      <c r="F77" s="144">
        <f>(E77/E71)*100</f>
        <v>0</v>
      </c>
      <c r="G77" s="97"/>
      <c r="H77" s="86"/>
      <c r="I77" s="86"/>
      <c r="K77" s="93"/>
    </row>
    <row r="78" spans="1:11" ht="15.75">
      <c r="A78" s="98" t="s">
        <v>37</v>
      </c>
      <c r="B78" s="76"/>
      <c r="C78" s="77"/>
      <c r="D78" s="77"/>
      <c r="E78" s="79"/>
      <c r="F78" s="79"/>
      <c r="G78" s="80"/>
      <c r="H78" s="99"/>
      <c r="I78" s="99"/>
      <c r="J78" s="99"/>
      <c r="K78" s="86"/>
    </row>
    <row r="79" spans="1:13" ht="15.75">
      <c r="A79" s="78" t="s">
        <v>38</v>
      </c>
      <c r="B79" s="76"/>
      <c r="C79" s="101"/>
      <c r="D79" s="102"/>
      <c r="E79" s="77"/>
      <c r="F79" s="99"/>
      <c r="G79" s="80"/>
      <c r="H79" s="99"/>
      <c r="I79" s="99"/>
      <c r="J79" s="99"/>
      <c r="K79" s="86"/>
      <c r="M79" s="86" t="s">
        <v>30</v>
      </c>
    </row>
    <row r="80" spans="1:11" ht="15">
      <c r="A80" s="78" t="s">
        <v>39</v>
      </c>
      <c r="B80" s="76"/>
      <c r="C80" s="77"/>
      <c r="D80" s="102"/>
      <c r="E80" s="77"/>
      <c r="F80" s="99"/>
      <c r="G80" s="80"/>
      <c r="H80" s="103"/>
      <c r="I80" s="103"/>
      <c r="J80" s="103"/>
      <c r="K80" s="79"/>
    </row>
    <row r="81" spans="1:12" ht="15.75">
      <c r="A81" s="78" t="s">
        <v>40</v>
      </c>
      <c r="B81" s="101"/>
      <c r="C81" s="77"/>
      <c r="D81" s="102"/>
      <c r="E81" s="77"/>
      <c r="F81" s="99"/>
      <c r="G81" s="104"/>
      <c r="H81" s="103"/>
      <c r="I81" s="103"/>
      <c r="J81" s="103"/>
      <c r="K81" s="79"/>
      <c r="L81" s="88"/>
    </row>
    <row r="82" spans="1:14" ht="16.5" thickBot="1">
      <c r="A82" s="78" t="s">
        <v>41</v>
      </c>
      <c r="B82" s="96"/>
      <c r="C82" s="77"/>
      <c r="D82" s="105"/>
      <c r="E82" s="99"/>
      <c r="F82" s="99"/>
      <c r="G82" s="104"/>
      <c r="H82" s="103"/>
      <c r="I82" s="103"/>
      <c r="J82" s="103"/>
      <c r="K82" s="99"/>
      <c r="L82" s="88"/>
      <c r="M82" s="88"/>
      <c r="N82" s="88"/>
    </row>
    <row r="83" spans="1:14" ht="15.75" thickBot="1">
      <c r="A83" s="235" t="s">
        <v>0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</row>
    <row r="84" spans="1:14" ht="15.75" thickBot="1">
      <c r="A84" s="235"/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</row>
    <row r="85" spans="1:14" ht="15">
      <c r="A85" s="235"/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</row>
    <row r="86" spans="1:14" ht="15.75">
      <c r="A86" s="236" t="s">
        <v>136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</row>
    <row r="87" spans="1:14" ht="15.75">
      <c r="A87" s="236" t="s">
        <v>137</v>
      </c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</row>
    <row r="88" spans="1:14" ht="16.5" thickBot="1">
      <c r="A88" s="231" t="s">
        <v>3</v>
      </c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</row>
    <row r="89" spans="1:14" ht="15.75">
      <c r="A89" s="232" t="s">
        <v>277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</row>
    <row r="90" spans="1:14" ht="15.75">
      <c r="A90" s="232" t="s">
        <v>5</v>
      </c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</row>
    <row r="91" spans="1:14" ht="15">
      <c r="A91" s="233" t="s">
        <v>6</v>
      </c>
      <c r="B91" s="225" t="s">
        <v>7</v>
      </c>
      <c r="C91" s="225" t="s">
        <v>8</v>
      </c>
      <c r="D91" s="233" t="s">
        <v>161</v>
      </c>
      <c r="E91" s="233" t="s">
        <v>162</v>
      </c>
      <c r="F91" s="225" t="s">
        <v>11</v>
      </c>
      <c r="G91" s="225" t="s">
        <v>12</v>
      </c>
      <c r="H91" s="228" t="s">
        <v>13</v>
      </c>
      <c r="I91" s="228" t="s">
        <v>14</v>
      </c>
      <c r="J91" s="228" t="s">
        <v>15</v>
      </c>
      <c r="K91" s="229" t="s">
        <v>16</v>
      </c>
      <c r="L91" s="225" t="s">
        <v>17</v>
      </c>
      <c r="M91" s="225" t="s">
        <v>18</v>
      </c>
      <c r="N91" s="225" t="s">
        <v>19</v>
      </c>
    </row>
    <row r="92" spans="1:14" ht="15">
      <c r="A92" s="233"/>
      <c r="B92" s="225"/>
      <c r="C92" s="225"/>
      <c r="D92" s="233"/>
      <c r="E92" s="233"/>
      <c r="F92" s="225"/>
      <c r="G92" s="225"/>
      <c r="H92" s="225"/>
      <c r="I92" s="225"/>
      <c r="J92" s="225"/>
      <c r="K92" s="230"/>
      <c r="L92" s="225"/>
      <c r="M92" s="225"/>
      <c r="N92" s="225"/>
    </row>
    <row r="93" spans="1:14" ht="15.75">
      <c r="A93" s="177">
        <v>1</v>
      </c>
      <c r="B93" s="69">
        <v>43553</v>
      </c>
      <c r="C93" s="177" t="s">
        <v>163</v>
      </c>
      <c r="D93" s="177" t="s">
        <v>21</v>
      </c>
      <c r="E93" s="177" t="s">
        <v>55</v>
      </c>
      <c r="F93" s="177">
        <v>185.5</v>
      </c>
      <c r="G93" s="177">
        <v>180.5</v>
      </c>
      <c r="H93" s="177">
        <v>188</v>
      </c>
      <c r="I93" s="177">
        <v>190.5</v>
      </c>
      <c r="J93" s="177">
        <v>193</v>
      </c>
      <c r="K93" s="177">
        <v>193</v>
      </c>
      <c r="L93" s="177">
        <v>2300</v>
      </c>
      <c r="M93" s="178">
        <f aca="true" t="shared" si="4" ref="M93:M111">IF(D93="BUY",(K93-F93)*(L93),(F93-K93)*(L93))</f>
        <v>17250</v>
      </c>
      <c r="N93" s="179">
        <f aca="true" t="shared" si="5" ref="N93:N111">M93/(L93)/F93%</f>
        <v>4.0431266846361185</v>
      </c>
    </row>
    <row r="94" spans="1:14" ht="15.75">
      <c r="A94" s="177">
        <v>2</v>
      </c>
      <c r="B94" s="69">
        <v>43552</v>
      </c>
      <c r="C94" s="177" t="s">
        <v>163</v>
      </c>
      <c r="D94" s="177" t="s">
        <v>21</v>
      </c>
      <c r="E94" s="177" t="s">
        <v>181</v>
      </c>
      <c r="F94" s="177">
        <v>105</v>
      </c>
      <c r="G94" s="177">
        <v>103.8</v>
      </c>
      <c r="H94" s="177">
        <v>105.8</v>
      </c>
      <c r="I94" s="177">
        <v>106.6</v>
      </c>
      <c r="J94" s="177">
        <v>107.4</v>
      </c>
      <c r="K94" s="177">
        <v>106.6</v>
      </c>
      <c r="L94" s="177">
        <v>6000</v>
      </c>
      <c r="M94" s="178">
        <f t="shared" si="4"/>
        <v>9599.999999999965</v>
      </c>
      <c r="N94" s="179">
        <f t="shared" si="5"/>
        <v>1.5238095238095184</v>
      </c>
    </row>
    <row r="95" spans="1:14" ht="15.75">
      <c r="A95" s="177">
        <v>3</v>
      </c>
      <c r="B95" s="69">
        <v>43550</v>
      </c>
      <c r="C95" s="177" t="s">
        <v>163</v>
      </c>
      <c r="D95" s="177" t="s">
        <v>21</v>
      </c>
      <c r="E95" s="177" t="s">
        <v>52</v>
      </c>
      <c r="F95" s="177">
        <v>263</v>
      </c>
      <c r="G95" s="177">
        <v>257</v>
      </c>
      <c r="H95" s="177">
        <v>266</v>
      </c>
      <c r="I95" s="177">
        <v>269</v>
      </c>
      <c r="J95" s="177">
        <v>272</v>
      </c>
      <c r="K95" s="177">
        <v>269</v>
      </c>
      <c r="L95" s="177">
        <v>1750</v>
      </c>
      <c r="M95" s="178">
        <f t="shared" si="4"/>
        <v>10500</v>
      </c>
      <c r="N95" s="179">
        <f t="shared" si="5"/>
        <v>2.2813688212927756</v>
      </c>
    </row>
    <row r="96" spans="1:14" ht="15.75">
      <c r="A96" s="177">
        <v>4</v>
      </c>
      <c r="B96" s="69">
        <v>43550</v>
      </c>
      <c r="C96" s="177" t="s">
        <v>163</v>
      </c>
      <c r="D96" s="177" t="s">
        <v>21</v>
      </c>
      <c r="E96" s="177" t="s">
        <v>225</v>
      </c>
      <c r="F96" s="177">
        <v>156</v>
      </c>
      <c r="G96" s="177">
        <v>154.5</v>
      </c>
      <c r="H96" s="177">
        <v>156.8</v>
      </c>
      <c r="I96" s="177">
        <v>157.6</v>
      </c>
      <c r="J96" s="177">
        <v>158.4</v>
      </c>
      <c r="K96" s="177">
        <v>156.8</v>
      </c>
      <c r="L96" s="177">
        <v>6000</v>
      </c>
      <c r="M96" s="178">
        <f t="shared" si="4"/>
        <v>4800.000000000068</v>
      </c>
      <c r="N96" s="179">
        <f t="shared" si="5"/>
        <v>0.5128205128205201</v>
      </c>
    </row>
    <row r="97" spans="1:14" ht="15.75">
      <c r="A97" s="177">
        <v>5</v>
      </c>
      <c r="B97" s="69">
        <v>43549</v>
      </c>
      <c r="C97" s="177" t="s">
        <v>163</v>
      </c>
      <c r="D97" s="177" t="s">
        <v>21</v>
      </c>
      <c r="E97" s="177" t="s">
        <v>165</v>
      </c>
      <c r="F97" s="177">
        <v>118.7</v>
      </c>
      <c r="G97" s="177">
        <v>117</v>
      </c>
      <c r="H97" s="177">
        <v>119.5</v>
      </c>
      <c r="I97" s="177">
        <v>120.3</v>
      </c>
      <c r="J97" s="177">
        <v>121</v>
      </c>
      <c r="K97" s="177">
        <v>120.3</v>
      </c>
      <c r="L97" s="177">
        <v>6200</v>
      </c>
      <c r="M97" s="178">
        <f t="shared" si="4"/>
        <v>9919.999999999965</v>
      </c>
      <c r="N97" s="179">
        <f t="shared" si="5"/>
        <v>1.3479359730412757</v>
      </c>
    </row>
    <row r="98" spans="1:14" ht="15.75">
      <c r="A98" s="177">
        <v>6</v>
      </c>
      <c r="B98" s="69">
        <v>43546</v>
      </c>
      <c r="C98" s="177" t="s">
        <v>163</v>
      </c>
      <c r="D98" s="177" t="s">
        <v>21</v>
      </c>
      <c r="E98" s="177" t="s">
        <v>135</v>
      </c>
      <c r="F98" s="177">
        <v>112.5</v>
      </c>
      <c r="G98" s="177">
        <v>111</v>
      </c>
      <c r="H98" s="177">
        <v>113.3</v>
      </c>
      <c r="I98" s="177">
        <v>114</v>
      </c>
      <c r="J98" s="177">
        <v>114.7</v>
      </c>
      <c r="K98" s="177">
        <v>113.2</v>
      </c>
      <c r="L98" s="177">
        <v>8000</v>
      </c>
      <c r="M98" s="178">
        <f t="shared" si="4"/>
        <v>5600.000000000023</v>
      </c>
      <c r="N98" s="179">
        <f t="shared" si="5"/>
        <v>0.6222222222222248</v>
      </c>
    </row>
    <row r="99" spans="1:14" ht="15.75">
      <c r="A99" s="177">
        <v>7</v>
      </c>
      <c r="B99" s="69">
        <v>43544</v>
      </c>
      <c r="C99" s="177" t="s">
        <v>163</v>
      </c>
      <c r="D99" s="177" t="s">
        <v>21</v>
      </c>
      <c r="E99" s="177" t="s">
        <v>225</v>
      </c>
      <c r="F99" s="177">
        <v>149</v>
      </c>
      <c r="G99" s="177">
        <v>147.3</v>
      </c>
      <c r="H99" s="177">
        <v>150</v>
      </c>
      <c r="I99" s="177">
        <v>150.7</v>
      </c>
      <c r="J99" s="177">
        <v>151.4</v>
      </c>
      <c r="K99" s="177">
        <v>147.3</v>
      </c>
      <c r="L99" s="177">
        <v>6000</v>
      </c>
      <c r="M99" s="178">
        <f t="shared" si="4"/>
        <v>-10199.99999999993</v>
      </c>
      <c r="N99" s="179">
        <f t="shared" si="5"/>
        <v>-1.1409395973154284</v>
      </c>
    </row>
    <row r="100" spans="1:14" ht="15" customHeight="1">
      <c r="A100" s="177">
        <v>8</v>
      </c>
      <c r="B100" s="69">
        <v>43544</v>
      </c>
      <c r="C100" s="177" t="s">
        <v>163</v>
      </c>
      <c r="D100" s="177" t="s">
        <v>21</v>
      </c>
      <c r="E100" s="177" t="s">
        <v>52</v>
      </c>
      <c r="F100" s="177">
        <v>254</v>
      </c>
      <c r="G100" s="177">
        <v>248</v>
      </c>
      <c r="H100" s="177">
        <v>257</v>
      </c>
      <c r="I100" s="177">
        <v>260</v>
      </c>
      <c r="J100" s="177">
        <v>263</v>
      </c>
      <c r="K100" s="177">
        <v>257</v>
      </c>
      <c r="L100" s="177">
        <v>1750</v>
      </c>
      <c r="M100" s="178">
        <f t="shared" si="4"/>
        <v>5250</v>
      </c>
      <c r="N100" s="179">
        <f t="shared" si="5"/>
        <v>1.1811023622047243</v>
      </c>
    </row>
    <row r="101" spans="1:14" ht="15" customHeight="1">
      <c r="A101" s="177">
        <v>9</v>
      </c>
      <c r="B101" s="69">
        <v>43543</v>
      </c>
      <c r="C101" s="177" t="s">
        <v>163</v>
      </c>
      <c r="D101" s="177" t="s">
        <v>21</v>
      </c>
      <c r="E101" s="177" t="s">
        <v>225</v>
      </c>
      <c r="F101" s="177">
        <v>149.3</v>
      </c>
      <c r="G101" s="177">
        <v>147.8</v>
      </c>
      <c r="H101" s="177">
        <v>150.1</v>
      </c>
      <c r="I101" s="177">
        <v>151</v>
      </c>
      <c r="J101" s="177">
        <v>151.8</v>
      </c>
      <c r="K101" s="177">
        <v>150.1</v>
      </c>
      <c r="L101" s="177">
        <v>6000</v>
      </c>
      <c r="M101" s="178">
        <f t="shared" si="4"/>
        <v>4799.999999999898</v>
      </c>
      <c r="N101" s="179">
        <f t="shared" si="5"/>
        <v>0.5358338914936256</v>
      </c>
    </row>
    <row r="102" spans="1:14" ht="15" customHeight="1">
      <c r="A102" s="177">
        <v>10</v>
      </c>
      <c r="B102" s="69">
        <v>43542</v>
      </c>
      <c r="C102" s="177" t="s">
        <v>163</v>
      </c>
      <c r="D102" s="177" t="s">
        <v>21</v>
      </c>
      <c r="E102" s="177" t="s">
        <v>278</v>
      </c>
      <c r="F102" s="177">
        <v>263.6</v>
      </c>
      <c r="G102" s="177">
        <v>260</v>
      </c>
      <c r="H102" s="177">
        <v>265.5</v>
      </c>
      <c r="I102" s="177">
        <v>267.5</v>
      </c>
      <c r="J102" s="177">
        <v>269.5</v>
      </c>
      <c r="K102" s="177">
        <v>267.5</v>
      </c>
      <c r="L102" s="177">
        <v>3000</v>
      </c>
      <c r="M102" s="178">
        <f t="shared" si="4"/>
        <v>11699.99999999993</v>
      </c>
      <c r="N102" s="179">
        <f t="shared" si="5"/>
        <v>1.4795144157814781</v>
      </c>
    </row>
    <row r="103" spans="1:14" ht="15.75">
      <c r="A103" s="177">
        <v>11</v>
      </c>
      <c r="B103" s="69">
        <v>43539</v>
      </c>
      <c r="C103" s="177" t="s">
        <v>163</v>
      </c>
      <c r="D103" s="177" t="s">
        <v>21</v>
      </c>
      <c r="E103" s="177" t="s">
        <v>225</v>
      </c>
      <c r="F103" s="177">
        <v>140</v>
      </c>
      <c r="G103" s="177">
        <v>138.5</v>
      </c>
      <c r="H103" s="177">
        <v>140.8</v>
      </c>
      <c r="I103" s="177">
        <v>141.6</v>
      </c>
      <c r="J103" s="177">
        <v>142.4</v>
      </c>
      <c r="K103" s="177">
        <v>142.4</v>
      </c>
      <c r="L103" s="177">
        <v>6000</v>
      </c>
      <c r="M103" s="178">
        <f t="shared" si="4"/>
        <v>14400.000000000035</v>
      </c>
      <c r="N103" s="179">
        <f t="shared" si="5"/>
        <v>1.7142857142857184</v>
      </c>
    </row>
    <row r="104" spans="1:14" ht="15.75">
      <c r="A104" s="177">
        <v>12</v>
      </c>
      <c r="B104" s="69">
        <v>43538</v>
      </c>
      <c r="C104" s="177" t="s">
        <v>163</v>
      </c>
      <c r="D104" s="177" t="s">
        <v>21</v>
      </c>
      <c r="E104" s="177" t="s">
        <v>266</v>
      </c>
      <c r="F104" s="177">
        <v>1050</v>
      </c>
      <c r="G104" s="177">
        <v>1032</v>
      </c>
      <c r="H104" s="177">
        <v>1060</v>
      </c>
      <c r="I104" s="177">
        <v>1070</v>
      </c>
      <c r="J104" s="177">
        <v>1080</v>
      </c>
      <c r="K104" s="177">
        <v>1060</v>
      </c>
      <c r="L104" s="177">
        <v>500</v>
      </c>
      <c r="M104" s="178">
        <f t="shared" si="4"/>
        <v>5000</v>
      </c>
      <c r="N104" s="179">
        <f t="shared" si="5"/>
        <v>0.9523809523809523</v>
      </c>
    </row>
    <row r="105" spans="1:14" ht="15.75">
      <c r="A105" s="177">
        <v>13</v>
      </c>
      <c r="B105" s="69">
        <v>43536</v>
      </c>
      <c r="C105" s="177" t="s">
        <v>163</v>
      </c>
      <c r="D105" s="177" t="s">
        <v>21</v>
      </c>
      <c r="E105" s="177" t="s">
        <v>80</v>
      </c>
      <c r="F105" s="177">
        <v>527.5</v>
      </c>
      <c r="G105" s="177">
        <v>518</v>
      </c>
      <c r="H105" s="177">
        <v>533</v>
      </c>
      <c r="I105" s="177">
        <v>538</v>
      </c>
      <c r="J105" s="177">
        <v>543</v>
      </c>
      <c r="K105" s="177">
        <v>518</v>
      </c>
      <c r="L105" s="177">
        <v>1061</v>
      </c>
      <c r="M105" s="178">
        <f t="shared" si="4"/>
        <v>-10079.5</v>
      </c>
      <c r="N105" s="179">
        <f t="shared" si="5"/>
        <v>-1.8009478672985781</v>
      </c>
    </row>
    <row r="106" spans="1:14" ht="15.75">
      <c r="A106" s="177">
        <v>14</v>
      </c>
      <c r="B106" s="69">
        <v>43535</v>
      </c>
      <c r="C106" s="177" t="s">
        <v>163</v>
      </c>
      <c r="D106" s="177" t="s">
        <v>21</v>
      </c>
      <c r="E106" s="177" t="s">
        <v>22</v>
      </c>
      <c r="F106" s="177">
        <v>609</v>
      </c>
      <c r="G106" s="177">
        <v>599.5</v>
      </c>
      <c r="H106" s="177">
        <v>614</v>
      </c>
      <c r="I106" s="177">
        <v>619</v>
      </c>
      <c r="J106" s="177">
        <v>624</v>
      </c>
      <c r="K106" s="177">
        <v>624</v>
      </c>
      <c r="L106" s="177">
        <v>1000</v>
      </c>
      <c r="M106" s="178">
        <f t="shared" si="4"/>
        <v>15000</v>
      </c>
      <c r="N106" s="179">
        <f t="shared" si="5"/>
        <v>2.4630541871921183</v>
      </c>
    </row>
    <row r="107" spans="1:14" ht="15.75">
      <c r="A107" s="177">
        <v>15</v>
      </c>
      <c r="B107" s="69">
        <v>43532</v>
      </c>
      <c r="C107" s="177" t="s">
        <v>163</v>
      </c>
      <c r="D107" s="177" t="s">
        <v>21</v>
      </c>
      <c r="E107" s="177" t="s">
        <v>270</v>
      </c>
      <c r="F107" s="177">
        <v>106.5</v>
      </c>
      <c r="G107" s="177">
        <v>105</v>
      </c>
      <c r="H107" s="177">
        <v>107.3</v>
      </c>
      <c r="I107" s="177">
        <v>108</v>
      </c>
      <c r="J107" s="177">
        <v>108.8</v>
      </c>
      <c r="K107" s="177">
        <v>107.3</v>
      </c>
      <c r="L107" s="177">
        <v>6000</v>
      </c>
      <c r="M107" s="178">
        <f t="shared" si="4"/>
        <v>4799.999999999983</v>
      </c>
      <c r="N107" s="179">
        <f t="shared" si="5"/>
        <v>0.7511737089201852</v>
      </c>
    </row>
    <row r="108" spans="1:14" ht="15.75">
      <c r="A108" s="177">
        <v>16</v>
      </c>
      <c r="B108" s="69">
        <v>43531</v>
      </c>
      <c r="C108" s="177" t="s">
        <v>163</v>
      </c>
      <c r="D108" s="177" t="s">
        <v>21</v>
      </c>
      <c r="E108" s="177" t="s">
        <v>24</v>
      </c>
      <c r="F108" s="177">
        <v>86.2</v>
      </c>
      <c r="G108" s="177">
        <v>84.2</v>
      </c>
      <c r="H108" s="177">
        <v>87.2</v>
      </c>
      <c r="I108" s="177">
        <v>88.2</v>
      </c>
      <c r="J108" s="177">
        <v>89.2</v>
      </c>
      <c r="K108" s="177">
        <v>87.2</v>
      </c>
      <c r="L108" s="177">
        <v>7000</v>
      </c>
      <c r="M108" s="178">
        <f t="shared" si="4"/>
        <v>7000</v>
      </c>
      <c r="N108" s="179">
        <f t="shared" si="5"/>
        <v>1.160092807424594</v>
      </c>
    </row>
    <row r="109" spans="1:14" ht="15.75">
      <c r="A109" s="177">
        <v>17</v>
      </c>
      <c r="B109" s="69">
        <v>43530</v>
      </c>
      <c r="C109" s="177" t="s">
        <v>163</v>
      </c>
      <c r="D109" s="177" t="s">
        <v>21</v>
      </c>
      <c r="E109" s="177" t="s">
        <v>121</v>
      </c>
      <c r="F109" s="177">
        <v>2755</v>
      </c>
      <c r="G109" s="177">
        <v>2719</v>
      </c>
      <c r="H109" s="177">
        <v>2775</v>
      </c>
      <c r="I109" s="177">
        <v>2795</v>
      </c>
      <c r="J109" s="177">
        <v>2815</v>
      </c>
      <c r="K109" s="177">
        <v>2775</v>
      </c>
      <c r="L109" s="177">
        <v>250</v>
      </c>
      <c r="M109" s="178">
        <f t="shared" si="4"/>
        <v>5000</v>
      </c>
      <c r="N109" s="179">
        <f t="shared" si="5"/>
        <v>0.7259528130671506</v>
      </c>
    </row>
    <row r="110" spans="1:14" ht="15.75">
      <c r="A110" s="177">
        <v>18</v>
      </c>
      <c r="B110" s="69">
        <v>43529</v>
      </c>
      <c r="C110" s="177" t="s">
        <v>163</v>
      </c>
      <c r="D110" s="177" t="s">
        <v>21</v>
      </c>
      <c r="E110" s="177" t="s">
        <v>220</v>
      </c>
      <c r="F110" s="177">
        <v>168</v>
      </c>
      <c r="G110" s="177">
        <v>164</v>
      </c>
      <c r="H110" s="177">
        <v>170.5</v>
      </c>
      <c r="I110" s="177">
        <v>173</v>
      </c>
      <c r="J110" s="177">
        <v>175.5</v>
      </c>
      <c r="K110" s="177">
        <v>170.5</v>
      </c>
      <c r="L110" s="177">
        <v>2250</v>
      </c>
      <c r="M110" s="178">
        <f t="shared" si="4"/>
        <v>5625</v>
      </c>
      <c r="N110" s="179">
        <f t="shared" si="5"/>
        <v>1.4880952380952381</v>
      </c>
    </row>
    <row r="111" spans="1:14" ht="15.75">
      <c r="A111" s="177">
        <v>19</v>
      </c>
      <c r="B111" s="69">
        <v>43525</v>
      </c>
      <c r="C111" s="177" t="s">
        <v>163</v>
      </c>
      <c r="D111" s="177" t="s">
        <v>21</v>
      </c>
      <c r="E111" s="177" t="s">
        <v>181</v>
      </c>
      <c r="F111" s="177">
        <v>87</v>
      </c>
      <c r="G111" s="177">
        <v>85</v>
      </c>
      <c r="H111" s="177">
        <v>88</v>
      </c>
      <c r="I111" s="177">
        <v>89</v>
      </c>
      <c r="J111" s="177">
        <v>90</v>
      </c>
      <c r="K111" s="177">
        <v>88</v>
      </c>
      <c r="L111" s="177">
        <v>6000</v>
      </c>
      <c r="M111" s="178">
        <f t="shared" si="4"/>
        <v>6000</v>
      </c>
      <c r="N111" s="179">
        <f t="shared" si="5"/>
        <v>1.1494252873563218</v>
      </c>
    </row>
    <row r="112" spans="1:14" ht="15">
      <c r="A112" s="75" t="s">
        <v>25</v>
      </c>
      <c r="B112" s="76"/>
      <c r="C112" s="77"/>
      <c r="D112" s="78"/>
      <c r="E112" s="79"/>
      <c r="F112" s="79"/>
      <c r="G112" s="80"/>
      <c r="H112" s="79"/>
      <c r="I112" s="79"/>
      <c r="J112" s="79"/>
      <c r="K112" s="81"/>
      <c r="N112" s="82"/>
    </row>
    <row r="113" spans="1:11" ht="15.75">
      <c r="A113" s="75" t="s">
        <v>26</v>
      </c>
      <c r="B113" s="83"/>
      <c r="C113" s="77"/>
      <c r="D113" s="78"/>
      <c r="E113" s="79"/>
      <c r="F113" s="79"/>
      <c r="G113" s="80"/>
      <c r="H113" s="79"/>
      <c r="I113" s="79"/>
      <c r="J113" s="79"/>
      <c r="K113" s="81"/>
    </row>
    <row r="114" spans="1:12" ht="15.75">
      <c r="A114" s="75" t="s">
        <v>26</v>
      </c>
      <c r="B114" s="83"/>
      <c r="C114" s="84"/>
      <c r="D114" s="85"/>
      <c r="E114" s="86"/>
      <c r="F114" s="86"/>
      <c r="G114" s="87"/>
      <c r="H114" s="86"/>
      <c r="I114" s="86"/>
      <c r="J114" s="86"/>
      <c r="L114" s="88"/>
    </row>
    <row r="115" spans="1:11" ht="16.5" thickBot="1">
      <c r="A115" s="84"/>
      <c r="B115" s="83"/>
      <c r="C115" s="86"/>
      <c r="D115" s="86"/>
      <c r="E115" s="86"/>
      <c r="F115" s="90"/>
      <c r="G115" s="91"/>
      <c r="H115" s="92" t="s">
        <v>27</v>
      </c>
      <c r="I115" s="92"/>
      <c r="J115" s="93"/>
      <c r="K115" s="93"/>
    </row>
    <row r="116" spans="1:11" ht="15.75">
      <c r="A116" s="84"/>
      <c r="B116" s="83"/>
      <c r="C116" s="226" t="s">
        <v>28</v>
      </c>
      <c r="D116" s="226"/>
      <c r="E116" s="139">
        <v>19</v>
      </c>
      <c r="F116" s="140">
        <f>F117+F118+F119+F120+F121+F122</f>
        <v>100</v>
      </c>
      <c r="G116" s="86">
        <v>19</v>
      </c>
      <c r="H116" s="94">
        <f>G117/G116%</f>
        <v>89.47368421052632</v>
      </c>
      <c r="I116" s="94"/>
      <c r="J116" s="94"/>
      <c r="K116" s="95"/>
    </row>
    <row r="117" spans="1:11" ht="15.75">
      <c r="A117" s="84"/>
      <c r="B117" s="83"/>
      <c r="C117" s="227" t="s">
        <v>29</v>
      </c>
      <c r="D117" s="227"/>
      <c r="E117" s="141">
        <v>17</v>
      </c>
      <c r="F117" s="142">
        <f>(E117/E116)*100</f>
        <v>89.47368421052632</v>
      </c>
      <c r="G117" s="86">
        <v>17</v>
      </c>
      <c r="H117" s="93"/>
      <c r="I117" s="93"/>
      <c r="J117" s="86"/>
      <c r="K117" s="93"/>
    </row>
    <row r="118" spans="1:11" ht="15.75">
      <c r="A118" s="96"/>
      <c r="B118" s="83"/>
      <c r="C118" s="227" t="s">
        <v>31</v>
      </c>
      <c r="D118" s="227"/>
      <c r="E118" s="141">
        <v>0</v>
      </c>
      <c r="F118" s="142">
        <f>(E118/E116)*100</f>
        <v>0</v>
      </c>
      <c r="G118" s="97"/>
      <c r="H118" s="86"/>
      <c r="I118" s="86"/>
      <c r="K118" s="93"/>
    </row>
    <row r="119" spans="1:9" ht="15.75">
      <c r="A119" s="96"/>
      <c r="B119" s="83"/>
      <c r="C119" s="227" t="s">
        <v>32</v>
      </c>
      <c r="D119" s="227"/>
      <c r="E119" s="141">
        <v>0</v>
      </c>
      <c r="F119" s="142">
        <f>(E119/E116)*100</f>
        <v>0</v>
      </c>
      <c r="G119" s="97"/>
      <c r="H119" s="86"/>
      <c r="I119" s="86"/>
    </row>
    <row r="120" spans="1:11" ht="15.75">
      <c r="A120" s="96"/>
      <c r="B120" s="83"/>
      <c r="C120" s="227" t="s">
        <v>33</v>
      </c>
      <c r="D120" s="227"/>
      <c r="E120" s="141">
        <v>2</v>
      </c>
      <c r="F120" s="142">
        <f>(E120/E116)*100</f>
        <v>10.526315789473683</v>
      </c>
      <c r="G120" s="97"/>
      <c r="H120" s="86" t="s">
        <v>34</v>
      </c>
      <c r="I120" s="86"/>
      <c r="J120" s="93"/>
      <c r="K120" s="93"/>
    </row>
    <row r="121" spans="1:11" ht="15.75">
      <c r="A121" s="96"/>
      <c r="B121" s="83"/>
      <c r="C121" s="227" t="s">
        <v>35</v>
      </c>
      <c r="D121" s="227"/>
      <c r="E121" s="141">
        <v>0</v>
      </c>
      <c r="F121" s="142">
        <f>(E121/E116)*100</f>
        <v>0</v>
      </c>
      <c r="G121" s="97"/>
      <c r="H121" s="86"/>
      <c r="I121" s="86"/>
      <c r="K121" s="93"/>
    </row>
    <row r="122" spans="1:12" ht="16.5" thickBot="1">
      <c r="A122" s="96"/>
      <c r="B122" s="83"/>
      <c r="C122" s="234" t="s">
        <v>36</v>
      </c>
      <c r="D122" s="234"/>
      <c r="E122" s="143"/>
      <c r="F122" s="144">
        <f>(E122/E116)*100</f>
        <v>0</v>
      </c>
      <c r="G122" s="97"/>
      <c r="H122" s="86"/>
      <c r="I122" s="86"/>
      <c r="L122" s="88"/>
    </row>
    <row r="123" spans="1:12" ht="15.75">
      <c r="A123" s="98" t="s">
        <v>37</v>
      </c>
      <c r="B123" s="76"/>
      <c r="C123" s="77"/>
      <c r="D123" s="77"/>
      <c r="E123" s="79"/>
      <c r="F123" s="79"/>
      <c r="G123" s="80"/>
      <c r="H123" s="99"/>
      <c r="I123" s="99"/>
      <c r="J123" s="99"/>
      <c r="K123" s="86"/>
      <c r="L123" s="93"/>
    </row>
    <row r="124" spans="1:13" ht="15.75">
      <c r="A124" s="78" t="s">
        <v>38</v>
      </c>
      <c r="B124" s="76"/>
      <c r="C124" s="101"/>
      <c r="D124" s="102"/>
      <c r="E124" s="77"/>
      <c r="F124" s="99"/>
      <c r="G124" s="80"/>
      <c r="H124" s="99"/>
      <c r="I124" s="99"/>
      <c r="J124" s="99"/>
      <c r="K124" s="86"/>
      <c r="M124" s="86" t="s">
        <v>30</v>
      </c>
    </row>
    <row r="125" spans="1:11" ht="15">
      <c r="A125" s="78" t="s">
        <v>39</v>
      </c>
      <c r="B125" s="76"/>
      <c r="C125" s="77"/>
      <c r="D125" s="102"/>
      <c r="E125" s="77"/>
      <c r="F125" s="99"/>
      <c r="G125" s="80"/>
      <c r="H125" s="103"/>
      <c r="I125" s="103"/>
      <c r="J125" s="103"/>
      <c r="K125" s="79"/>
    </row>
    <row r="126" spans="1:12" ht="15.75">
      <c r="A126" s="78" t="s">
        <v>40</v>
      </c>
      <c r="B126" s="101"/>
      <c r="C126" s="77"/>
      <c r="D126" s="102"/>
      <c r="E126" s="77"/>
      <c r="F126" s="99"/>
      <c r="G126" s="104"/>
      <c r="H126" s="103"/>
      <c r="I126" s="103"/>
      <c r="J126" s="103"/>
      <c r="K126" s="79"/>
      <c r="L126" s="88"/>
    </row>
    <row r="127" spans="1:14" ht="16.5" thickBot="1">
      <c r="A127" s="78" t="s">
        <v>41</v>
      </c>
      <c r="B127" s="96"/>
      <c r="C127" s="77"/>
      <c r="D127" s="105"/>
      <c r="E127" s="99"/>
      <c r="F127" s="99"/>
      <c r="G127" s="104"/>
      <c r="H127" s="103"/>
      <c r="I127" s="103"/>
      <c r="J127" s="103"/>
      <c r="K127" s="99"/>
      <c r="L127" s="88"/>
      <c r="M127" s="88"/>
      <c r="N127" s="88"/>
    </row>
    <row r="128" spans="1:14" ht="15">
      <c r="A128" s="243" t="s">
        <v>0</v>
      </c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5"/>
    </row>
    <row r="129" spans="1:14" ht="15">
      <c r="A129" s="246"/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8"/>
    </row>
    <row r="130" spans="1:14" ht="15">
      <c r="A130" s="246"/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8"/>
    </row>
    <row r="131" spans="1:14" ht="15">
      <c r="A131" s="249" t="s">
        <v>136</v>
      </c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1"/>
    </row>
    <row r="132" spans="1:14" ht="15">
      <c r="A132" s="249" t="s">
        <v>137</v>
      </c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1"/>
    </row>
    <row r="133" spans="1:14" ht="15.75" thickBot="1">
      <c r="A133" s="254" t="s">
        <v>3</v>
      </c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6"/>
    </row>
    <row r="134" spans="1:14" ht="15">
      <c r="A134" s="257" t="s">
        <v>258</v>
      </c>
      <c r="B134" s="258"/>
      <c r="C134" s="258"/>
      <c r="D134" s="258"/>
      <c r="E134" s="258"/>
      <c r="F134" s="258"/>
      <c r="G134" s="258"/>
      <c r="H134" s="258"/>
      <c r="I134" s="258"/>
      <c r="J134" s="258"/>
      <c r="K134" s="258"/>
      <c r="L134" s="258"/>
      <c r="M134" s="258"/>
      <c r="N134" s="259"/>
    </row>
    <row r="135" spans="1:14" ht="15">
      <c r="A135" s="260" t="s">
        <v>5</v>
      </c>
      <c r="B135" s="261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2"/>
    </row>
    <row r="136" spans="1:14" ht="15">
      <c r="A136" s="263" t="s">
        <v>6</v>
      </c>
      <c r="B136" s="237" t="s">
        <v>7</v>
      </c>
      <c r="C136" s="237" t="s">
        <v>8</v>
      </c>
      <c r="D136" s="263" t="s">
        <v>161</v>
      </c>
      <c r="E136" s="263" t="s">
        <v>162</v>
      </c>
      <c r="F136" s="237" t="s">
        <v>11</v>
      </c>
      <c r="G136" s="237" t="s">
        <v>12</v>
      </c>
      <c r="H136" s="237" t="s">
        <v>13</v>
      </c>
      <c r="I136" s="237" t="s">
        <v>14</v>
      </c>
      <c r="J136" s="237" t="s">
        <v>15</v>
      </c>
      <c r="K136" s="239" t="s">
        <v>16</v>
      </c>
      <c r="L136" s="237" t="s">
        <v>17</v>
      </c>
      <c r="M136" s="237" t="s">
        <v>18</v>
      </c>
      <c r="N136" s="237" t="s">
        <v>19</v>
      </c>
    </row>
    <row r="137" spans="1:14" ht="15.75" customHeight="1">
      <c r="A137" s="264"/>
      <c r="B137" s="238"/>
      <c r="C137" s="238"/>
      <c r="D137" s="264"/>
      <c r="E137" s="264"/>
      <c r="F137" s="238"/>
      <c r="G137" s="238"/>
      <c r="H137" s="238"/>
      <c r="I137" s="238"/>
      <c r="J137" s="238"/>
      <c r="K137" s="240"/>
      <c r="L137" s="238"/>
      <c r="M137" s="238"/>
      <c r="N137" s="238"/>
    </row>
    <row r="138" spans="1:14" ht="15.75" customHeight="1">
      <c r="A138" s="146">
        <v>1</v>
      </c>
      <c r="B138" s="147">
        <v>43524</v>
      </c>
      <c r="C138" s="146" t="s">
        <v>259</v>
      </c>
      <c r="D138" s="146" t="s">
        <v>21</v>
      </c>
      <c r="E138" s="146" t="s">
        <v>124</v>
      </c>
      <c r="F138" s="146">
        <v>479</v>
      </c>
      <c r="G138" s="146">
        <v>471</v>
      </c>
      <c r="H138" s="146">
        <v>484</v>
      </c>
      <c r="I138" s="146">
        <v>488</v>
      </c>
      <c r="J138" s="146">
        <v>492</v>
      </c>
      <c r="K138" s="146" t="s">
        <v>116</v>
      </c>
      <c r="L138" s="146">
        <v>1000</v>
      </c>
      <c r="M138" s="148">
        <v>0</v>
      </c>
      <c r="N138" s="149">
        <v>0</v>
      </c>
    </row>
    <row r="139" spans="1:14" ht="15" customHeight="1">
      <c r="A139" s="146">
        <v>1</v>
      </c>
      <c r="B139" s="147">
        <v>43521</v>
      </c>
      <c r="C139" s="146" t="s">
        <v>259</v>
      </c>
      <c r="D139" s="146" t="s">
        <v>21</v>
      </c>
      <c r="E139" s="146" t="s">
        <v>84</v>
      </c>
      <c r="F139" s="146">
        <v>182</v>
      </c>
      <c r="G139" s="146">
        <v>179</v>
      </c>
      <c r="H139" s="146">
        <v>183.7</v>
      </c>
      <c r="I139" s="146">
        <v>185.4</v>
      </c>
      <c r="J139" s="146">
        <v>187</v>
      </c>
      <c r="K139" s="146">
        <v>185.4</v>
      </c>
      <c r="L139" s="146">
        <v>2000</v>
      </c>
      <c r="M139" s="148">
        <f aca="true" t="shared" si="6" ref="M139:M146">IF(D139="BUY",(K139-F139)*(L139),(F139-K139)*(L139))</f>
        <v>6800.000000000011</v>
      </c>
      <c r="N139" s="149">
        <f aca="true" t="shared" si="7" ref="N139:N146">M139/(L139)/F139%</f>
        <v>1.868131868131871</v>
      </c>
    </row>
    <row r="140" spans="1:14" ht="15">
      <c r="A140" s="146">
        <v>2</v>
      </c>
      <c r="B140" s="147">
        <v>43521</v>
      </c>
      <c r="C140" s="146" t="s">
        <v>259</v>
      </c>
      <c r="D140" s="146" t="s">
        <v>21</v>
      </c>
      <c r="E140" s="146" t="s">
        <v>52</v>
      </c>
      <c r="F140" s="146">
        <v>230</v>
      </c>
      <c r="G140" s="146">
        <v>225.5</v>
      </c>
      <c r="H140" s="146">
        <v>232.5</v>
      </c>
      <c r="I140" s="146">
        <v>23.5</v>
      </c>
      <c r="J140" s="146">
        <v>237.5</v>
      </c>
      <c r="K140" s="146">
        <v>225.5</v>
      </c>
      <c r="L140" s="146">
        <v>1750</v>
      </c>
      <c r="M140" s="148">
        <f t="shared" si="6"/>
        <v>-7875</v>
      </c>
      <c r="N140" s="149">
        <f t="shared" si="7"/>
        <v>-1.956521739130435</v>
      </c>
    </row>
    <row r="141" spans="1:14" ht="15">
      <c r="A141" s="146">
        <v>3</v>
      </c>
      <c r="B141" s="147">
        <v>43518</v>
      </c>
      <c r="C141" s="146" t="s">
        <v>259</v>
      </c>
      <c r="D141" s="146" t="s">
        <v>21</v>
      </c>
      <c r="E141" s="146" t="s">
        <v>84</v>
      </c>
      <c r="F141" s="146">
        <v>173</v>
      </c>
      <c r="G141" s="146">
        <v>169</v>
      </c>
      <c r="H141" s="146">
        <v>175</v>
      </c>
      <c r="I141" s="146">
        <v>177</v>
      </c>
      <c r="J141" s="146">
        <v>179</v>
      </c>
      <c r="K141" s="146">
        <v>175</v>
      </c>
      <c r="L141" s="146">
        <v>2000</v>
      </c>
      <c r="M141" s="148">
        <f t="shared" si="6"/>
        <v>4000</v>
      </c>
      <c r="N141" s="149">
        <f t="shared" si="7"/>
        <v>1.1560693641618498</v>
      </c>
    </row>
    <row r="142" spans="1:14" ht="15">
      <c r="A142" s="146">
        <v>4</v>
      </c>
      <c r="B142" s="147">
        <v>43515</v>
      </c>
      <c r="C142" s="146" t="s">
        <v>260</v>
      </c>
      <c r="D142" s="146" t="s">
        <v>53</v>
      </c>
      <c r="E142" s="146" t="s">
        <v>128</v>
      </c>
      <c r="F142" s="146">
        <v>415</v>
      </c>
      <c r="G142" s="146">
        <v>422</v>
      </c>
      <c r="H142" s="146">
        <v>411</v>
      </c>
      <c r="I142" s="146">
        <v>407</v>
      </c>
      <c r="J142" s="146">
        <v>403</v>
      </c>
      <c r="K142" s="146">
        <v>422</v>
      </c>
      <c r="L142" s="146">
        <v>1100</v>
      </c>
      <c r="M142" s="148">
        <f t="shared" si="6"/>
        <v>-7700</v>
      </c>
      <c r="N142" s="149">
        <f t="shared" si="7"/>
        <v>-1.686746987951807</v>
      </c>
    </row>
    <row r="143" spans="1:14" ht="15">
      <c r="A143" s="146">
        <v>5</v>
      </c>
      <c r="B143" s="147">
        <v>43514</v>
      </c>
      <c r="C143" s="146" t="s">
        <v>260</v>
      </c>
      <c r="D143" s="146" t="s">
        <v>53</v>
      </c>
      <c r="E143" s="146" t="s">
        <v>92</v>
      </c>
      <c r="F143" s="146">
        <v>261</v>
      </c>
      <c r="G143" s="146">
        <v>264</v>
      </c>
      <c r="H143" s="146">
        <v>259.5</v>
      </c>
      <c r="I143" s="146">
        <v>258</v>
      </c>
      <c r="J143" s="146">
        <v>256.5</v>
      </c>
      <c r="K143" s="146">
        <v>264</v>
      </c>
      <c r="L143" s="146">
        <v>3000</v>
      </c>
      <c r="M143" s="148">
        <f t="shared" si="6"/>
        <v>-9000</v>
      </c>
      <c r="N143" s="149">
        <f t="shared" si="7"/>
        <v>-1.149425287356322</v>
      </c>
    </row>
    <row r="144" spans="1:14" ht="15">
      <c r="A144" s="146">
        <v>6</v>
      </c>
      <c r="B144" s="147">
        <v>43509</v>
      </c>
      <c r="C144" s="146" t="s">
        <v>260</v>
      </c>
      <c r="D144" s="146" t="s">
        <v>53</v>
      </c>
      <c r="E144" s="146" t="s">
        <v>92</v>
      </c>
      <c r="F144" s="146">
        <v>269</v>
      </c>
      <c r="G144" s="146">
        <v>272</v>
      </c>
      <c r="H144" s="146">
        <v>267.5</v>
      </c>
      <c r="I144" s="146">
        <v>266</v>
      </c>
      <c r="J144" s="146">
        <v>264.5</v>
      </c>
      <c r="K144" s="146">
        <v>267.5</v>
      </c>
      <c r="L144" s="146">
        <v>3000</v>
      </c>
      <c r="M144" s="148">
        <f t="shared" si="6"/>
        <v>4500</v>
      </c>
      <c r="N144" s="149">
        <f t="shared" si="7"/>
        <v>0.5576208178438662</v>
      </c>
    </row>
    <row r="145" spans="1:14" ht="15" customHeight="1">
      <c r="A145" s="146">
        <v>7</v>
      </c>
      <c r="B145" s="147">
        <v>43502</v>
      </c>
      <c r="C145" s="146" t="s">
        <v>259</v>
      </c>
      <c r="D145" s="146" t="s">
        <v>21</v>
      </c>
      <c r="E145" s="146" t="s">
        <v>80</v>
      </c>
      <c r="F145" s="146">
        <v>485</v>
      </c>
      <c r="G145" s="146">
        <v>478</v>
      </c>
      <c r="H145" s="146">
        <v>488.5</v>
      </c>
      <c r="I145" s="146">
        <v>492</v>
      </c>
      <c r="J145" s="146">
        <v>495</v>
      </c>
      <c r="K145" s="146">
        <v>488.5</v>
      </c>
      <c r="L145" s="146">
        <v>1061</v>
      </c>
      <c r="M145" s="148">
        <f t="shared" si="6"/>
        <v>3713.5</v>
      </c>
      <c r="N145" s="149">
        <f t="shared" si="7"/>
        <v>0.7216494845360826</v>
      </c>
    </row>
    <row r="146" spans="1:14" ht="15" customHeight="1">
      <c r="A146" s="146">
        <v>8</v>
      </c>
      <c r="B146" s="147">
        <v>43501</v>
      </c>
      <c r="C146" s="146" t="s">
        <v>260</v>
      </c>
      <c r="D146" s="146" t="s">
        <v>21</v>
      </c>
      <c r="E146" s="146" t="s">
        <v>248</v>
      </c>
      <c r="F146" s="146">
        <v>955</v>
      </c>
      <c r="G146" s="146">
        <v>942</v>
      </c>
      <c r="H146" s="146">
        <v>962</v>
      </c>
      <c r="I146" s="146">
        <v>969</v>
      </c>
      <c r="J146" s="146">
        <v>975</v>
      </c>
      <c r="K146" s="146">
        <v>962</v>
      </c>
      <c r="L146" s="146">
        <v>600</v>
      </c>
      <c r="M146" s="148">
        <f t="shared" si="6"/>
        <v>4200</v>
      </c>
      <c r="N146" s="149">
        <f t="shared" si="7"/>
        <v>0.7329842931937173</v>
      </c>
    </row>
    <row r="147" spans="1:14" ht="15">
      <c r="A147" s="150" t="s">
        <v>26</v>
      </c>
      <c r="B147" s="151"/>
      <c r="C147" s="152"/>
      <c r="D147" s="153"/>
      <c r="E147" s="81"/>
      <c r="F147" s="81"/>
      <c r="G147" s="154"/>
      <c r="H147" s="81"/>
      <c r="I147" s="81"/>
      <c r="J147" s="81"/>
      <c r="K147" s="81"/>
      <c r="L147" s="155"/>
      <c r="M147" s="156"/>
      <c r="N147" s="155"/>
    </row>
    <row r="148" spans="1:14" ht="15">
      <c r="A148" s="150" t="s">
        <v>26</v>
      </c>
      <c r="B148" s="151"/>
      <c r="C148" s="152"/>
      <c r="D148" s="153"/>
      <c r="E148" s="81"/>
      <c r="F148" s="81"/>
      <c r="G148" s="154"/>
      <c r="H148" s="81"/>
      <c r="I148" s="81"/>
      <c r="J148" s="81"/>
      <c r="K148" s="81"/>
      <c r="L148" s="155"/>
      <c r="M148" s="155"/>
      <c r="N148" s="155"/>
    </row>
    <row r="149" spans="1:14" ht="15.75" thickBot="1">
      <c r="A149" s="152"/>
      <c r="B149" s="151"/>
      <c r="C149" s="81"/>
      <c r="D149" s="81"/>
      <c r="E149" s="81"/>
      <c r="F149" s="157"/>
      <c r="G149" s="158"/>
      <c r="H149" s="159" t="s">
        <v>27</v>
      </c>
      <c r="I149" s="159"/>
      <c r="J149" s="160"/>
      <c r="K149" s="160"/>
      <c r="L149" s="155"/>
      <c r="M149" s="155"/>
      <c r="N149" s="155"/>
    </row>
    <row r="150" spans="1:14" ht="15">
      <c r="A150" s="152"/>
      <c r="B150" s="151"/>
      <c r="C150" s="241" t="s">
        <v>28</v>
      </c>
      <c r="D150" s="242"/>
      <c r="E150" s="161">
        <v>6</v>
      </c>
      <c r="F150" s="162">
        <f>F151+F152+F153+F154+F155+F156</f>
        <v>99.99999999999999</v>
      </c>
      <c r="G150" s="81">
        <v>6</v>
      </c>
      <c r="H150" s="163">
        <f>G151/G150%</f>
        <v>66.66666666666667</v>
      </c>
      <c r="I150" s="163"/>
      <c r="J150" s="163"/>
      <c r="K150" s="164"/>
      <c r="L150" s="155"/>
      <c r="M150" s="155"/>
      <c r="N150" s="155"/>
    </row>
    <row r="151" spans="1:14" ht="15">
      <c r="A151" s="152"/>
      <c r="B151" s="151"/>
      <c r="C151" s="252" t="s">
        <v>29</v>
      </c>
      <c r="D151" s="253"/>
      <c r="E151" s="165">
        <v>4</v>
      </c>
      <c r="F151" s="166">
        <f>(E151/E150)*100</f>
        <v>66.66666666666666</v>
      </c>
      <c r="G151" s="81">
        <v>4</v>
      </c>
      <c r="H151" s="160"/>
      <c r="I151" s="160"/>
      <c r="J151" s="81"/>
      <c r="K151" s="160"/>
      <c r="L151" s="156"/>
      <c r="M151" s="155"/>
      <c r="N151" s="155"/>
    </row>
    <row r="152" spans="1:14" ht="15.75" customHeight="1">
      <c r="A152" s="167"/>
      <c r="B152" s="151"/>
      <c r="C152" s="252" t="s">
        <v>31</v>
      </c>
      <c r="D152" s="253"/>
      <c r="E152" s="165">
        <v>0</v>
      </c>
      <c r="F152" s="166">
        <f>(E152/E150)*100</f>
        <v>0</v>
      </c>
      <c r="G152" s="168"/>
      <c r="H152" s="81"/>
      <c r="I152" s="81"/>
      <c r="J152" s="81"/>
      <c r="K152" s="160"/>
      <c r="L152" s="155"/>
      <c r="M152" s="155"/>
      <c r="N152" s="155"/>
    </row>
    <row r="153" spans="1:14" ht="15.75" customHeight="1">
      <c r="A153" s="167"/>
      <c r="B153" s="151"/>
      <c r="C153" s="252" t="s">
        <v>32</v>
      </c>
      <c r="D153" s="253"/>
      <c r="E153" s="165">
        <v>0</v>
      </c>
      <c r="F153" s="166">
        <f>(E153/E150)*100</f>
        <v>0</v>
      </c>
      <c r="G153" s="168"/>
      <c r="H153" s="81"/>
      <c r="I153" s="81"/>
      <c r="J153" s="81"/>
      <c r="K153" s="160"/>
      <c r="L153" s="155"/>
      <c r="M153" s="155"/>
      <c r="N153" s="155"/>
    </row>
    <row r="154" spans="1:14" ht="15" customHeight="1">
      <c r="A154" s="167"/>
      <c r="B154" s="151"/>
      <c r="C154" s="252" t="s">
        <v>33</v>
      </c>
      <c r="D154" s="253"/>
      <c r="E154" s="165">
        <v>2</v>
      </c>
      <c r="F154" s="166">
        <f>(E154/E150)*100</f>
        <v>33.33333333333333</v>
      </c>
      <c r="G154" s="168"/>
      <c r="H154" s="81" t="s">
        <v>34</v>
      </c>
      <c r="I154" s="81"/>
      <c r="J154" s="160"/>
      <c r="K154" s="160"/>
      <c r="M154" s="155"/>
      <c r="N154" s="155"/>
    </row>
    <row r="155" spans="1:14" ht="15">
      <c r="A155" s="167"/>
      <c r="B155" s="151"/>
      <c r="C155" s="252" t="s">
        <v>35</v>
      </c>
      <c r="D155" s="253"/>
      <c r="E155" s="165">
        <v>0</v>
      </c>
      <c r="F155" s="166">
        <f>(E155/E150)*100</f>
        <v>0</v>
      </c>
      <c r="G155" s="168"/>
      <c r="H155" s="81"/>
      <c r="I155" s="81"/>
      <c r="J155" s="160"/>
      <c r="K155" s="160"/>
      <c r="L155" s="155"/>
      <c r="M155" s="155"/>
      <c r="N155" s="155"/>
    </row>
    <row r="156" spans="1:14" ht="15.75" thickBot="1">
      <c r="A156" s="167"/>
      <c r="B156" s="151"/>
      <c r="C156" s="265" t="s">
        <v>36</v>
      </c>
      <c r="D156" s="266"/>
      <c r="E156" s="169"/>
      <c r="F156" s="170">
        <f>(E156/E150)*100</f>
        <v>0</v>
      </c>
      <c r="G156" s="168"/>
      <c r="H156" s="81"/>
      <c r="I156" s="81"/>
      <c r="J156" s="164"/>
      <c r="K156" s="164"/>
      <c r="L156" s="155"/>
      <c r="M156" s="155"/>
      <c r="N156" s="155"/>
    </row>
    <row r="157" spans="1:14" ht="15">
      <c r="A157" s="171" t="s">
        <v>37</v>
      </c>
      <c r="B157" s="151"/>
      <c r="C157" s="152"/>
      <c r="D157" s="152"/>
      <c r="E157" s="81"/>
      <c r="F157" s="81"/>
      <c r="G157" s="154"/>
      <c r="H157" s="172"/>
      <c r="I157" s="172"/>
      <c r="J157" s="172"/>
      <c r="K157" s="81"/>
      <c r="L157" s="156"/>
      <c r="M157" s="155"/>
      <c r="N157" s="175"/>
    </row>
    <row r="158" spans="1:14" ht="15">
      <c r="A158" s="153" t="s">
        <v>38</v>
      </c>
      <c r="B158" s="151"/>
      <c r="C158" s="173"/>
      <c r="D158" s="174"/>
      <c r="E158" s="152"/>
      <c r="F158" s="172"/>
      <c r="G158" s="154"/>
      <c r="H158" s="172"/>
      <c r="I158" s="172"/>
      <c r="J158" s="172"/>
      <c r="K158" s="81"/>
      <c r="L158" s="155"/>
      <c r="M158" s="175"/>
      <c r="N158" s="155"/>
    </row>
    <row r="159" spans="1:14" ht="15.75" customHeight="1">
      <c r="A159" s="153" t="s">
        <v>39</v>
      </c>
      <c r="B159" s="151"/>
      <c r="C159" s="152"/>
      <c r="D159" s="174"/>
      <c r="E159" s="152"/>
      <c r="F159" s="172"/>
      <c r="G159" s="154"/>
      <c r="H159" s="160"/>
      <c r="I159" s="160"/>
      <c r="J159" s="160"/>
      <c r="K159" s="81"/>
      <c r="L159" s="155"/>
      <c r="M159" s="152"/>
      <c r="N159" s="155"/>
    </row>
    <row r="160" spans="1:14" ht="15.75" customHeight="1">
      <c r="A160" s="153" t="s">
        <v>40</v>
      </c>
      <c r="B160" s="173"/>
      <c r="C160" s="152"/>
      <c r="D160" s="174"/>
      <c r="E160" s="152"/>
      <c r="F160" s="172"/>
      <c r="G160" s="158"/>
      <c r="H160" s="160"/>
      <c r="I160" s="160"/>
      <c r="J160" s="160"/>
      <c r="K160" s="81"/>
      <c r="L160" s="155"/>
      <c r="M160" s="155"/>
      <c r="N160" s="152"/>
    </row>
    <row r="161" spans="1:14" ht="15" customHeight="1" thickBot="1">
      <c r="A161" s="153" t="s">
        <v>41</v>
      </c>
      <c r="B161" s="167"/>
      <c r="C161" s="152"/>
      <c r="D161" s="176"/>
      <c r="E161" s="172"/>
      <c r="F161" s="172"/>
      <c r="G161" s="158"/>
      <c r="H161" s="160"/>
      <c r="I161" s="160"/>
      <c r="J161" s="160"/>
      <c r="K161" s="172"/>
      <c r="L161" s="155"/>
      <c r="M161" s="155"/>
      <c r="N161" s="155"/>
    </row>
    <row r="162" spans="1:14" ht="15.75" thickBot="1">
      <c r="A162" s="235" t="s">
        <v>0</v>
      </c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</row>
    <row r="163" spans="1:14" ht="15.75" thickBot="1">
      <c r="A163" s="235"/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</row>
    <row r="164" spans="1:14" ht="15">
      <c r="A164" s="235"/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</row>
    <row r="165" spans="1:14" ht="15.75">
      <c r="A165" s="236" t="s">
        <v>136</v>
      </c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36"/>
      <c r="M165" s="236"/>
      <c r="N165" s="236"/>
    </row>
    <row r="166" spans="1:14" ht="15.75">
      <c r="A166" s="236" t="s">
        <v>137</v>
      </c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  <c r="N166" s="236"/>
    </row>
    <row r="167" spans="1:14" ht="16.5" thickBot="1">
      <c r="A167" s="231" t="s">
        <v>3</v>
      </c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</row>
    <row r="168" spans="1:14" ht="15.75">
      <c r="A168" s="232" t="s">
        <v>214</v>
      </c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</row>
    <row r="169" spans="1:14" ht="15.75">
      <c r="A169" s="232" t="s">
        <v>5</v>
      </c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</row>
    <row r="170" spans="1:14" ht="15">
      <c r="A170" s="233" t="s">
        <v>6</v>
      </c>
      <c r="B170" s="225" t="s">
        <v>7</v>
      </c>
      <c r="C170" s="225" t="s">
        <v>8</v>
      </c>
      <c r="D170" s="233" t="s">
        <v>161</v>
      </c>
      <c r="E170" s="233" t="s">
        <v>162</v>
      </c>
      <c r="F170" s="225" t="s">
        <v>11</v>
      </c>
      <c r="G170" s="225" t="s">
        <v>12</v>
      </c>
      <c r="H170" s="228" t="s">
        <v>13</v>
      </c>
      <c r="I170" s="228" t="s">
        <v>14</v>
      </c>
      <c r="J170" s="228" t="s">
        <v>15</v>
      </c>
      <c r="K170" s="229" t="s">
        <v>16</v>
      </c>
      <c r="L170" s="225" t="s">
        <v>17</v>
      </c>
      <c r="M170" s="225" t="s">
        <v>18</v>
      </c>
      <c r="N170" s="225" t="s">
        <v>19</v>
      </c>
    </row>
    <row r="171" spans="1:14" ht="15.75" customHeight="1">
      <c r="A171" s="233"/>
      <c r="B171" s="225"/>
      <c r="C171" s="225"/>
      <c r="D171" s="233"/>
      <c r="E171" s="233"/>
      <c r="F171" s="225"/>
      <c r="G171" s="225"/>
      <c r="H171" s="225"/>
      <c r="I171" s="225"/>
      <c r="J171" s="225"/>
      <c r="K171" s="230"/>
      <c r="L171" s="225"/>
      <c r="M171" s="225"/>
      <c r="N171" s="225"/>
    </row>
    <row r="172" spans="1:14" ht="15.75" customHeight="1">
      <c r="A172" s="135">
        <v>1</v>
      </c>
      <c r="B172" s="136">
        <v>43496</v>
      </c>
      <c r="C172" s="135" t="s">
        <v>163</v>
      </c>
      <c r="D172" s="135" t="s">
        <v>21</v>
      </c>
      <c r="E172" s="135" t="s">
        <v>88</v>
      </c>
      <c r="F172" s="135">
        <v>738</v>
      </c>
      <c r="G172" s="135">
        <v>730</v>
      </c>
      <c r="H172" s="135">
        <v>743</v>
      </c>
      <c r="I172" s="135">
        <v>748</v>
      </c>
      <c r="J172" s="135">
        <v>753</v>
      </c>
      <c r="K172" s="135">
        <v>748</v>
      </c>
      <c r="L172" s="135">
        <v>1200</v>
      </c>
      <c r="M172" s="137">
        <f aca="true" t="shared" si="8" ref="M172:M190">IF(D172="BUY",(K172-F172)*(L172),(F172-K172)*(L172))</f>
        <v>12000</v>
      </c>
      <c r="N172" s="138">
        <f aca="true" t="shared" si="9" ref="N172:N190">M172/(L172)/F172%</f>
        <v>1.3550135501355014</v>
      </c>
    </row>
    <row r="173" spans="1:14" ht="15" customHeight="1">
      <c r="A173" s="135">
        <v>2</v>
      </c>
      <c r="B173" s="136">
        <v>43495</v>
      </c>
      <c r="C173" s="135" t="s">
        <v>163</v>
      </c>
      <c r="D173" s="135" t="s">
        <v>21</v>
      </c>
      <c r="E173" s="135" t="s">
        <v>69</v>
      </c>
      <c r="F173" s="135">
        <v>692</v>
      </c>
      <c r="G173" s="135">
        <v>687</v>
      </c>
      <c r="H173" s="135">
        <v>695</v>
      </c>
      <c r="I173" s="135">
        <v>698</v>
      </c>
      <c r="J173" s="135">
        <v>701</v>
      </c>
      <c r="K173" s="135">
        <v>698</v>
      </c>
      <c r="L173" s="135">
        <v>1750</v>
      </c>
      <c r="M173" s="137">
        <f t="shared" si="8"/>
        <v>10500</v>
      </c>
      <c r="N173" s="138">
        <f t="shared" si="9"/>
        <v>0.8670520231213873</v>
      </c>
    </row>
    <row r="174" spans="1:14" ht="15.75">
      <c r="A174" s="135">
        <v>3</v>
      </c>
      <c r="B174" s="136">
        <v>43494</v>
      </c>
      <c r="C174" s="135" t="s">
        <v>163</v>
      </c>
      <c r="D174" s="135" t="s">
        <v>21</v>
      </c>
      <c r="E174" s="135" t="s">
        <v>94</v>
      </c>
      <c r="F174" s="135">
        <v>1970</v>
      </c>
      <c r="G174" s="135">
        <v>1935</v>
      </c>
      <c r="H174" s="135">
        <v>1990</v>
      </c>
      <c r="I174" s="135">
        <v>2010</v>
      </c>
      <c r="J174" s="135">
        <v>2020</v>
      </c>
      <c r="K174" s="135">
        <v>1990</v>
      </c>
      <c r="L174" s="135">
        <v>250</v>
      </c>
      <c r="M174" s="137">
        <f t="shared" si="8"/>
        <v>5000</v>
      </c>
      <c r="N174" s="138">
        <f t="shared" si="9"/>
        <v>1.015228426395939</v>
      </c>
    </row>
    <row r="175" spans="1:14" ht="15.75">
      <c r="A175" s="135">
        <v>4</v>
      </c>
      <c r="B175" s="136">
        <v>43493</v>
      </c>
      <c r="C175" s="135" t="s">
        <v>163</v>
      </c>
      <c r="D175" s="135" t="s">
        <v>53</v>
      </c>
      <c r="E175" s="135" t="s">
        <v>52</v>
      </c>
      <c r="F175" s="135">
        <v>210</v>
      </c>
      <c r="G175" s="135">
        <v>215</v>
      </c>
      <c r="H175" s="135">
        <v>207</v>
      </c>
      <c r="I175" s="135">
        <v>204</v>
      </c>
      <c r="J175" s="135">
        <v>201</v>
      </c>
      <c r="K175" s="135">
        <v>207</v>
      </c>
      <c r="L175" s="135">
        <v>1750</v>
      </c>
      <c r="M175" s="137">
        <f t="shared" si="8"/>
        <v>5250</v>
      </c>
      <c r="N175" s="145">
        <f t="shared" si="9"/>
        <v>1.4285714285714286</v>
      </c>
    </row>
    <row r="176" spans="1:14" ht="15.75">
      <c r="A176" s="135">
        <v>5</v>
      </c>
      <c r="B176" s="136">
        <v>43490</v>
      </c>
      <c r="C176" s="135" t="s">
        <v>163</v>
      </c>
      <c r="D176" s="135" t="s">
        <v>21</v>
      </c>
      <c r="E176" s="135" t="s">
        <v>49</v>
      </c>
      <c r="F176" s="135">
        <v>870</v>
      </c>
      <c r="G176" s="135">
        <v>855</v>
      </c>
      <c r="H176" s="135">
        <v>878</v>
      </c>
      <c r="I176" s="135">
        <v>886</v>
      </c>
      <c r="J176" s="135">
        <v>894</v>
      </c>
      <c r="K176" s="135">
        <v>878</v>
      </c>
      <c r="L176" s="135">
        <v>700</v>
      </c>
      <c r="M176" s="137">
        <f t="shared" si="8"/>
        <v>5600</v>
      </c>
      <c r="N176" s="145">
        <f t="shared" si="9"/>
        <v>0.9195402298850576</v>
      </c>
    </row>
    <row r="177" spans="1:14" ht="15.75">
      <c r="A177" s="135">
        <v>6</v>
      </c>
      <c r="B177" s="136">
        <v>43487</v>
      </c>
      <c r="C177" s="135" t="s">
        <v>163</v>
      </c>
      <c r="D177" s="135" t="s">
        <v>53</v>
      </c>
      <c r="E177" s="135" t="s">
        <v>57</v>
      </c>
      <c r="F177" s="135">
        <v>206</v>
      </c>
      <c r="G177" s="135">
        <v>213</v>
      </c>
      <c r="H177" s="135">
        <v>202</v>
      </c>
      <c r="I177" s="135">
        <v>198</v>
      </c>
      <c r="J177" s="135">
        <v>194</v>
      </c>
      <c r="K177" s="135">
        <v>213</v>
      </c>
      <c r="L177" s="135">
        <v>1500</v>
      </c>
      <c r="M177" s="137">
        <f t="shared" si="8"/>
        <v>-10500</v>
      </c>
      <c r="N177" s="145">
        <f t="shared" si="9"/>
        <v>-3.3980582524271843</v>
      </c>
    </row>
    <row r="178" spans="1:14" ht="15.75">
      <c r="A178" s="135">
        <v>7</v>
      </c>
      <c r="B178" s="136">
        <v>43486</v>
      </c>
      <c r="C178" s="135" t="s">
        <v>163</v>
      </c>
      <c r="D178" s="135" t="s">
        <v>21</v>
      </c>
      <c r="E178" s="135" t="s">
        <v>234</v>
      </c>
      <c r="F178" s="135">
        <v>1224</v>
      </c>
      <c r="G178" s="135">
        <v>1207</v>
      </c>
      <c r="H178" s="135">
        <v>1234</v>
      </c>
      <c r="I178" s="135">
        <v>1244</v>
      </c>
      <c r="J178" s="135">
        <v>1254</v>
      </c>
      <c r="K178" s="135">
        <v>1234</v>
      </c>
      <c r="L178" s="135">
        <v>500</v>
      </c>
      <c r="M178" s="137">
        <f t="shared" si="8"/>
        <v>5000</v>
      </c>
      <c r="N178" s="145">
        <f t="shared" si="9"/>
        <v>0.8169934640522876</v>
      </c>
    </row>
    <row r="179" spans="1:14" ht="15" customHeight="1">
      <c r="A179" s="135">
        <v>8</v>
      </c>
      <c r="B179" s="136">
        <v>43483</v>
      </c>
      <c r="C179" s="135" t="s">
        <v>163</v>
      </c>
      <c r="D179" s="135" t="s">
        <v>53</v>
      </c>
      <c r="E179" s="135" t="s">
        <v>235</v>
      </c>
      <c r="F179" s="135">
        <v>514</v>
      </c>
      <c r="G179" s="135">
        <v>524</v>
      </c>
      <c r="H179" s="135">
        <v>509</v>
      </c>
      <c r="I179" s="135">
        <v>504</v>
      </c>
      <c r="J179" s="135">
        <v>499</v>
      </c>
      <c r="K179" s="135">
        <v>509</v>
      </c>
      <c r="L179" s="135">
        <v>1100</v>
      </c>
      <c r="M179" s="137">
        <f t="shared" si="8"/>
        <v>5500</v>
      </c>
      <c r="N179" s="145">
        <f t="shared" si="9"/>
        <v>0.972762645914397</v>
      </c>
    </row>
    <row r="180" spans="1:14" ht="15" customHeight="1">
      <c r="A180" s="135">
        <v>9</v>
      </c>
      <c r="B180" s="136">
        <v>43482</v>
      </c>
      <c r="C180" s="135" t="s">
        <v>163</v>
      </c>
      <c r="D180" s="135" t="s">
        <v>53</v>
      </c>
      <c r="E180" s="135" t="s">
        <v>132</v>
      </c>
      <c r="F180" s="135">
        <v>88.9</v>
      </c>
      <c r="G180" s="135">
        <v>87.5</v>
      </c>
      <c r="H180" s="135">
        <v>88.2</v>
      </c>
      <c r="I180" s="135">
        <v>87.5</v>
      </c>
      <c r="J180" s="135">
        <v>86.8</v>
      </c>
      <c r="K180" s="135">
        <v>86.8</v>
      </c>
      <c r="L180" s="135">
        <v>7000</v>
      </c>
      <c r="M180" s="137">
        <f t="shared" si="8"/>
        <v>14700.00000000006</v>
      </c>
      <c r="N180" s="145">
        <f t="shared" si="9"/>
        <v>2.3622047244094584</v>
      </c>
    </row>
    <row r="181" spans="1:14" ht="15.75">
      <c r="A181" s="135">
        <v>10</v>
      </c>
      <c r="B181" s="136">
        <v>43481</v>
      </c>
      <c r="C181" s="135" t="s">
        <v>163</v>
      </c>
      <c r="D181" s="135" t="s">
        <v>53</v>
      </c>
      <c r="E181" s="135" t="s">
        <v>156</v>
      </c>
      <c r="F181" s="135">
        <v>762</v>
      </c>
      <c r="G181" s="135">
        <v>770</v>
      </c>
      <c r="H181" s="135">
        <v>758</v>
      </c>
      <c r="I181" s="135">
        <v>754</v>
      </c>
      <c r="J181" s="135">
        <v>750</v>
      </c>
      <c r="K181" s="135">
        <v>758</v>
      </c>
      <c r="L181" s="135">
        <v>1200</v>
      </c>
      <c r="M181" s="137">
        <f t="shared" si="8"/>
        <v>4800</v>
      </c>
      <c r="N181" s="145">
        <f t="shared" si="9"/>
        <v>0.5249343832020997</v>
      </c>
    </row>
    <row r="182" spans="1:14" ht="15.75">
      <c r="A182" s="135">
        <v>11</v>
      </c>
      <c r="B182" s="136">
        <v>43476</v>
      </c>
      <c r="C182" s="135" t="s">
        <v>163</v>
      </c>
      <c r="D182" s="135" t="s">
        <v>21</v>
      </c>
      <c r="E182" s="135" t="s">
        <v>229</v>
      </c>
      <c r="F182" s="135">
        <v>353</v>
      </c>
      <c r="G182" s="135">
        <v>346</v>
      </c>
      <c r="H182" s="135">
        <v>356.5</v>
      </c>
      <c r="I182" s="135">
        <v>360</v>
      </c>
      <c r="J182" s="135">
        <v>363.5</v>
      </c>
      <c r="K182" s="135">
        <v>356.5</v>
      </c>
      <c r="L182" s="135">
        <v>1500</v>
      </c>
      <c r="M182" s="137">
        <f t="shared" si="8"/>
        <v>5250</v>
      </c>
      <c r="N182" s="145">
        <f t="shared" si="9"/>
        <v>0.991501416430595</v>
      </c>
    </row>
    <row r="183" spans="1:14" ht="15.75">
      <c r="A183" s="135">
        <v>12</v>
      </c>
      <c r="B183" s="136">
        <v>43474</v>
      </c>
      <c r="C183" s="135" t="s">
        <v>163</v>
      </c>
      <c r="D183" s="135" t="s">
        <v>21</v>
      </c>
      <c r="E183" s="135" t="s">
        <v>69</v>
      </c>
      <c r="F183" s="135">
        <v>664</v>
      </c>
      <c r="G183" s="135">
        <v>656</v>
      </c>
      <c r="H183" s="135">
        <v>668</v>
      </c>
      <c r="I183" s="135">
        <v>672</v>
      </c>
      <c r="J183" s="135">
        <v>676</v>
      </c>
      <c r="K183" s="135">
        <v>672</v>
      </c>
      <c r="L183" s="135">
        <v>1200</v>
      </c>
      <c r="M183" s="137">
        <f t="shared" si="8"/>
        <v>9600</v>
      </c>
      <c r="N183" s="145">
        <f t="shared" si="9"/>
        <v>1.2048192771084338</v>
      </c>
    </row>
    <row r="184" spans="1:14" ht="15.75" customHeight="1">
      <c r="A184" s="135">
        <v>13</v>
      </c>
      <c r="B184" s="136">
        <v>43473</v>
      </c>
      <c r="C184" s="135" t="s">
        <v>163</v>
      </c>
      <c r="D184" s="135" t="s">
        <v>21</v>
      </c>
      <c r="E184" s="135" t="s">
        <v>93</v>
      </c>
      <c r="F184" s="135">
        <v>379</v>
      </c>
      <c r="G184" s="135">
        <v>375</v>
      </c>
      <c r="H184" s="135">
        <v>381</v>
      </c>
      <c r="I184" s="135">
        <v>383</v>
      </c>
      <c r="J184" s="135">
        <v>385</v>
      </c>
      <c r="K184" s="135">
        <v>381</v>
      </c>
      <c r="L184" s="135">
        <v>2750</v>
      </c>
      <c r="M184" s="137">
        <f t="shared" si="8"/>
        <v>5500</v>
      </c>
      <c r="N184" s="145">
        <f t="shared" si="9"/>
        <v>0.5277044854881267</v>
      </c>
    </row>
    <row r="185" spans="1:14" ht="15.75" customHeight="1">
      <c r="A185" s="135">
        <v>14</v>
      </c>
      <c r="B185" s="136">
        <v>43472</v>
      </c>
      <c r="C185" s="135" t="s">
        <v>163</v>
      </c>
      <c r="D185" s="135" t="s">
        <v>53</v>
      </c>
      <c r="E185" s="135" t="s">
        <v>215</v>
      </c>
      <c r="F185" s="135">
        <v>794</v>
      </c>
      <c r="G185" s="135">
        <v>814</v>
      </c>
      <c r="H185" s="135">
        <v>784</v>
      </c>
      <c r="I185" s="135">
        <v>774</v>
      </c>
      <c r="J185" s="135">
        <v>764</v>
      </c>
      <c r="K185" s="135">
        <v>784</v>
      </c>
      <c r="L185" s="135">
        <v>500</v>
      </c>
      <c r="M185" s="137">
        <f t="shared" si="8"/>
        <v>5000</v>
      </c>
      <c r="N185" s="145">
        <f t="shared" si="9"/>
        <v>1.2594458438287153</v>
      </c>
    </row>
    <row r="186" spans="1:14" ht="15" customHeight="1">
      <c r="A186" s="135">
        <v>15</v>
      </c>
      <c r="B186" s="136">
        <v>43469</v>
      </c>
      <c r="C186" s="135" t="s">
        <v>163</v>
      </c>
      <c r="D186" s="135" t="s">
        <v>53</v>
      </c>
      <c r="E186" s="135" t="s">
        <v>186</v>
      </c>
      <c r="F186" s="135">
        <v>691</v>
      </c>
      <c r="G186" s="135">
        <v>701</v>
      </c>
      <c r="H186" s="135">
        <v>686</v>
      </c>
      <c r="I186" s="135">
        <v>681</v>
      </c>
      <c r="J186" s="135">
        <v>676</v>
      </c>
      <c r="K186" s="135">
        <v>676</v>
      </c>
      <c r="L186" s="135">
        <v>1200</v>
      </c>
      <c r="M186" s="137">
        <f t="shared" si="8"/>
        <v>18000</v>
      </c>
      <c r="N186" s="145">
        <f t="shared" si="9"/>
        <v>2.170767004341534</v>
      </c>
    </row>
    <row r="187" spans="1:14" ht="15.75">
      <c r="A187" s="135">
        <v>16</v>
      </c>
      <c r="B187" s="136">
        <v>43468</v>
      </c>
      <c r="C187" s="135" t="s">
        <v>163</v>
      </c>
      <c r="D187" s="135" t="s">
        <v>53</v>
      </c>
      <c r="E187" s="135" t="s">
        <v>216</v>
      </c>
      <c r="F187" s="135">
        <v>734</v>
      </c>
      <c r="G187" s="135">
        <v>744</v>
      </c>
      <c r="H187" s="135">
        <v>729</v>
      </c>
      <c r="I187" s="135">
        <v>724</v>
      </c>
      <c r="J187" s="135">
        <v>719</v>
      </c>
      <c r="K187" s="135">
        <v>719</v>
      </c>
      <c r="L187" s="135">
        <v>1000</v>
      </c>
      <c r="M187" s="137">
        <f t="shared" si="8"/>
        <v>15000</v>
      </c>
      <c r="N187" s="145">
        <f t="shared" si="9"/>
        <v>2.043596730245232</v>
      </c>
    </row>
    <row r="188" spans="1:14" ht="15.75">
      <c r="A188" s="135">
        <v>17</v>
      </c>
      <c r="B188" s="136">
        <v>43467</v>
      </c>
      <c r="C188" s="135" t="s">
        <v>163</v>
      </c>
      <c r="D188" s="135" t="s">
        <v>21</v>
      </c>
      <c r="E188" s="135" t="s">
        <v>217</v>
      </c>
      <c r="F188" s="135">
        <v>254</v>
      </c>
      <c r="G188" s="135">
        <v>249</v>
      </c>
      <c r="H188" s="135">
        <v>256.5</v>
      </c>
      <c r="I188" s="135">
        <v>259</v>
      </c>
      <c r="J188" s="135">
        <v>261.5</v>
      </c>
      <c r="K188" s="135">
        <v>249</v>
      </c>
      <c r="L188" s="135">
        <v>2100</v>
      </c>
      <c r="M188" s="137">
        <f t="shared" si="8"/>
        <v>-10500</v>
      </c>
      <c r="N188" s="145">
        <f t="shared" si="9"/>
        <v>-1.968503937007874</v>
      </c>
    </row>
    <row r="189" spans="1:14" ht="15.75">
      <c r="A189" s="135">
        <v>18</v>
      </c>
      <c r="B189" s="136">
        <v>43467</v>
      </c>
      <c r="C189" s="135" t="s">
        <v>163</v>
      </c>
      <c r="D189" s="135" t="s">
        <v>53</v>
      </c>
      <c r="E189" s="135" t="s">
        <v>91</v>
      </c>
      <c r="F189" s="135">
        <v>545</v>
      </c>
      <c r="G189" s="135">
        <v>555</v>
      </c>
      <c r="H189" s="135">
        <v>540</v>
      </c>
      <c r="I189" s="135">
        <v>535</v>
      </c>
      <c r="J189" s="135">
        <v>530</v>
      </c>
      <c r="K189" s="135">
        <v>535</v>
      </c>
      <c r="L189" s="135">
        <v>1000</v>
      </c>
      <c r="M189" s="137">
        <f t="shared" si="8"/>
        <v>10000</v>
      </c>
      <c r="N189" s="145">
        <f t="shared" si="9"/>
        <v>1.8348623853211008</v>
      </c>
    </row>
    <row r="190" spans="1:14" ht="15.75">
      <c r="A190" s="135">
        <v>19</v>
      </c>
      <c r="B190" s="136">
        <v>43466</v>
      </c>
      <c r="C190" s="135" t="s">
        <v>163</v>
      </c>
      <c r="D190" s="135" t="s">
        <v>21</v>
      </c>
      <c r="E190" s="135" t="s">
        <v>43</v>
      </c>
      <c r="F190" s="135">
        <v>438</v>
      </c>
      <c r="G190" s="135">
        <v>430</v>
      </c>
      <c r="H190" s="135">
        <v>442</v>
      </c>
      <c r="I190" s="135">
        <v>446</v>
      </c>
      <c r="J190" s="135">
        <v>450</v>
      </c>
      <c r="K190" s="135">
        <v>430</v>
      </c>
      <c r="L190" s="135">
        <v>1100</v>
      </c>
      <c r="M190" s="137">
        <f t="shared" si="8"/>
        <v>-8800</v>
      </c>
      <c r="N190" s="145">
        <f t="shared" si="9"/>
        <v>-1.8264840182648403</v>
      </c>
    </row>
    <row r="191" spans="1:14" ht="15.75" customHeight="1">
      <c r="A191" s="75" t="s">
        <v>25</v>
      </c>
      <c r="B191" s="76"/>
      <c r="C191" s="77"/>
      <c r="D191" s="78"/>
      <c r="E191" s="79"/>
      <c r="F191" s="79"/>
      <c r="G191" s="80"/>
      <c r="H191" s="79"/>
      <c r="I191" s="79"/>
      <c r="J191" s="79"/>
      <c r="K191" s="81"/>
      <c r="N191" s="82"/>
    </row>
    <row r="192" spans="1:11" ht="15.75" customHeight="1">
      <c r="A192" s="75" t="s">
        <v>26</v>
      </c>
      <c r="B192" s="83"/>
      <c r="C192" s="77"/>
      <c r="D192" s="78"/>
      <c r="E192" s="79"/>
      <c r="F192" s="79"/>
      <c r="G192" s="80"/>
      <c r="H192" s="79"/>
      <c r="I192" s="79"/>
      <c r="J192" s="79"/>
      <c r="K192" s="81"/>
    </row>
    <row r="193" spans="1:13" ht="15" customHeight="1">
      <c r="A193" s="75" t="s">
        <v>26</v>
      </c>
      <c r="B193" s="83"/>
      <c r="C193" s="84"/>
      <c r="D193" s="85"/>
      <c r="E193" s="86"/>
      <c r="F193" s="86"/>
      <c r="G193" s="87"/>
      <c r="H193" s="86"/>
      <c r="I193" s="86"/>
      <c r="J193" s="86"/>
      <c r="L193" s="88"/>
      <c r="M193" s="89"/>
    </row>
    <row r="194" spans="1:13" ht="16.5" thickBot="1">
      <c r="A194" s="84"/>
      <c r="B194" s="83"/>
      <c r="C194" s="86"/>
      <c r="D194" s="86"/>
      <c r="E194" s="86"/>
      <c r="F194" s="90"/>
      <c r="G194" s="91"/>
      <c r="H194" s="92" t="s">
        <v>27</v>
      </c>
      <c r="I194" s="92"/>
      <c r="J194" s="93"/>
      <c r="K194" s="93"/>
      <c r="M194" s="89"/>
    </row>
    <row r="195" spans="1:13" ht="15.75">
      <c r="A195" s="84"/>
      <c r="B195" s="83"/>
      <c r="C195" s="226" t="s">
        <v>28</v>
      </c>
      <c r="D195" s="226"/>
      <c r="E195" s="139">
        <v>15</v>
      </c>
      <c r="F195" s="140">
        <f>F196+F197+F198+F199+F200+F201</f>
        <v>100</v>
      </c>
      <c r="G195" s="86">
        <v>15</v>
      </c>
      <c r="H195" s="94">
        <f>G196/G195%</f>
        <v>80</v>
      </c>
      <c r="I195" s="94"/>
      <c r="J195" s="94"/>
      <c r="K195" s="95"/>
      <c r="M195" s="88"/>
    </row>
    <row r="196" spans="1:11" ht="15.75">
      <c r="A196" s="84"/>
      <c r="B196" s="83"/>
      <c r="C196" s="227" t="s">
        <v>29</v>
      </c>
      <c r="D196" s="227"/>
      <c r="E196" s="141">
        <v>12</v>
      </c>
      <c r="F196" s="142">
        <f>(E196/E195)*100</f>
        <v>80</v>
      </c>
      <c r="G196" s="86">
        <v>12</v>
      </c>
      <c r="H196" s="93"/>
      <c r="I196" s="93"/>
      <c r="J196" s="86"/>
      <c r="K196" s="93"/>
    </row>
    <row r="197" spans="1:11" ht="15.75">
      <c r="A197" s="96"/>
      <c r="B197" s="83"/>
      <c r="C197" s="227" t="s">
        <v>31</v>
      </c>
      <c r="D197" s="227"/>
      <c r="E197" s="141">
        <v>0</v>
      </c>
      <c r="F197" s="142">
        <f>(E197/E195)*100</f>
        <v>0</v>
      </c>
      <c r="G197" s="97"/>
      <c r="H197" s="86"/>
      <c r="I197" s="86"/>
      <c r="K197" s="93"/>
    </row>
    <row r="198" spans="1:13" ht="15.75" customHeight="1">
      <c r="A198" s="96"/>
      <c r="B198" s="83"/>
      <c r="C198" s="227" t="s">
        <v>32</v>
      </c>
      <c r="D198" s="227"/>
      <c r="E198" s="141">
        <v>0</v>
      </c>
      <c r="F198" s="142">
        <f>(E198/E195)*100</f>
        <v>0</v>
      </c>
      <c r="G198" s="97"/>
      <c r="H198" s="86"/>
      <c r="I198" s="86"/>
      <c r="M198" s="89"/>
    </row>
    <row r="199" spans="1:13" ht="15.75" customHeight="1">
      <c r="A199" s="96"/>
      <c r="B199" s="83"/>
      <c r="C199" s="227" t="s">
        <v>33</v>
      </c>
      <c r="D199" s="227"/>
      <c r="E199" s="141">
        <v>3</v>
      </c>
      <c r="F199" s="142">
        <f>(E199/E195)*100</f>
        <v>20</v>
      </c>
      <c r="G199" s="97"/>
      <c r="H199" s="86" t="s">
        <v>34</v>
      </c>
      <c r="I199" s="86"/>
      <c r="J199" s="93"/>
      <c r="K199" s="93"/>
      <c r="L199" s="88"/>
      <c r="M199" s="86" t="s">
        <v>30</v>
      </c>
    </row>
    <row r="200" spans="1:9" ht="15" customHeight="1">
      <c r="A200" s="96"/>
      <c r="B200" s="83"/>
      <c r="C200" s="227" t="s">
        <v>35</v>
      </c>
      <c r="D200" s="227"/>
      <c r="E200" s="141">
        <v>0</v>
      </c>
      <c r="F200" s="142">
        <f>(E200/E195)*100</f>
        <v>0</v>
      </c>
      <c r="G200" s="97"/>
      <c r="H200" s="86"/>
      <c r="I200" s="86"/>
    </row>
    <row r="201" spans="1:12" ht="16.5" thickBot="1">
      <c r="A201" s="96"/>
      <c r="B201" s="83"/>
      <c r="C201" s="234" t="s">
        <v>36</v>
      </c>
      <c r="D201" s="234"/>
      <c r="E201" s="143"/>
      <c r="F201" s="144">
        <f>(E201/E195)*100</f>
        <v>0</v>
      </c>
      <c r="G201" s="97"/>
      <c r="H201" s="86"/>
      <c r="I201" s="86"/>
      <c r="L201" s="88"/>
    </row>
    <row r="202" spans="1:12" ht="15.75">
      <c r="A202" s="98" t="s">
        <v>37</v>
      </c>
      <c r="B202" s="76"/>
      <c r="C202" s="77"/>
      <c r="D202" s="77"/>
      <c r="E202" s="79"/>
      <c r="F202" s="79"/>
      <c r="G202" s="80"/>
      <c r="H202" s="99"/>
      <c r="I202" s="99"/>
      <c r="J202" s="99"/>
      <c r="K202" s="86"/>
      <c r="L202" s="93"/>
    </row>
    <row r="203" spans="1:11" ht="15.75">
      <c r="A203" s="78" t="s">
        <v>38</v>
      </c>
      <c r="B203" s="76"/>
      <c r="C203" s="101"/>
      <c r="D203" s="102"/>
      <c r="E203" s="77"/>
      <c r="F203" s="99"/>
      <c r="G203" s="80"/>
      <c r="H203" s="99"/>
      <c r="I203" s="99"/>
      <c r="J203" s="99"/>
      <c r="K203" s="86"/>
    </row>
    <row r="204" spans="1:13" ht="15.75">
      <c r="A204" s="78" t="s">
        <v>39</v>
      </c>
      <c r="B204" s="76"/>
      <c r="C204" s="77"/>
      <c r="D204" s="102"/>
      <c r="E204" s="77"/>
      <c r="F204" s="99"/>
      <c r="G204" s="80"/>
      <c r="H204" s="103"/>
      <c r="I204" s="103"/>
      <c r="J204" s="103"/>
      <c r="K204" s="79"/>
      <c r="M204" s="88"/>
    </row>
    <row r="205" spans="1:12" ht="15.75">
      <c r="A205" s="78" t="s">
        <v>40</v>
      </c>
      <c r="B205" s="101"/>
      <c r="C205" s="77"/>
      <c r="D205" s="102"/>
      <c r="E205" s="77"/>
      <c r="F205" s="99"/>
      <c r="G205" s="104"/>
      <c r="H205" s="103"/>
      <c r="I205" s="103"/>
      <c r="J205" s="103"/>
      <c r="K205" s="79"/>
      <c r="L205" s="88"/>
    </row>
    <row r="206" spans="1:14" ht="15" customHeight="1" thickBot="1">
      <c r="A206" s="78" t="s">
        <v>41</v>
      </c>
      <c r="B206" s="96"/>
      <c r="C206" s="77"/>
      <c r="D206" s="105"/>
      <c r="E206" s="99"/>
      <c r="F206" s="99"/>
      <c r="G206" s="104"/>
      <c r="H206" s="103"/>
      <c r="I206" s="103"/>
      <c r="J206" s="103"/>
      <c r="K206" s="99"/>
      <c r="L206" s="88"/>
      <c r="M206" s="88"/>
      <c r="N206" s="88"/>
    </row>
    <row r="207" spans="1:14" ht="15" customHeight="1" thickBot="1">
      <c r="A207" s="235" t="s">
        <v>0</v>
      </c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</row>
    <row r="208" spans="1:14" ht="15.75" thickBot="1">
      <c r="A208" s="235"/>
      <c r="B208" s="235"/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</row>
    <row r="209" spans="1:14" ht="15">
      <c r="A209" s="235"/>
      <c r="B209" s="235"/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</row>
    <row r="210" spans="1:14" ht="15.75">
      <c r="A210" s="236" t="s">
        <v>136</v>
      </c>
      <c r="B210" s="236"/>
      <c r="C210" s="236"/>
      <c r="D210" s="236"/>
      <c r="E210" s="236"/>
      <c r="F210" s="236"/>
      <c r="G210" s="236"/>
      <c r="H210" s="236"/>
      <c r="I210" s="236"/>
      <c r="J210" s="236"/>
      <c r="K210" s="236"/>
      <c r="L210" s="236"/>
      <c r="M210" s="236"/>
      <c r="N210" s="236"/>
    </row>
    <row r="211" spans="1:14" ht="15.75">
      <c r="A211" s="236" t="s">
        <v>137</v>
      </c>
      <c r="B211" s="236"/>
      <c r="C211" s="236"/>
      <c r="D211" s="236"/>
      <c r="E211" s="236"/>
      <c r="F211" s="236"/>
      <c r="G211" s="236"/>
      <c r="H211" s="236"/>
      <c r="I211" s="236"/>
      <c r="J211" s="236"/>
      <c r="K211" s="236"/>
      <c r="L211" s="236"/>
      <c r="M211" s="236"/>
      <c r="N211" s="236"/>
    </row>
    <row r="212" spans="1:14" ht="15.75" customHeight="1" thickBot="1">
      <c r="A212" s="231" t="s">
        <v>3</v>
      </c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</row>
    <row r="213" spans="1:14" ht="15.75" customHeight="1">
      <c r="A213" s="232" t="s">
        <v>198</v>
      </c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</row>
    <row r="214" spans="1:14" ht="15" customHeight="1">
      <c r="A214" s="232" t="s">
        <v>5</v>
      </c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</row>
    <row r="215" spans="1:14" ht="15">
      <c r="A215" s="233" t="s">
        <v>6</v>
      </c>
      <c r="B215" s="225" t="s">
        <v>7</v>
      </c>
      <c r="C215" s="225" t="s">
        <v>8</v>
      </c>
      <c r="D215" s="233" t="s">
        <v>161</v>
      </c>
      <c r="E215" s="233" t="s">
        <v>162</v>
      </c>
      <c r="F215" s="225" t="s">
        <v>11</v>
      </c>
      <c r="G215" s="225" t="s">
        <v>12</v>
      </c>
      <c r="H215" s="228" t="s">
        <v>13</v>
      </c>
      <c r="I215" s="228" t="s">
        <v>14</v>
      </c>
      <c r="J215" s="228" t="s">
        <v>15</v>
      </c>
      <c r="K215" s="229" t="s">
        <v>16</v>
      </c>
      <c r="L215" s="225" t="s">
        <v>17</v>
      </c>
      <c r="M215" s="225" t="s">
        <v>18</v>
      </c>
      <c r="N215" s="225" t="s">
        <v>19</v>
      </c>
    </row>
    <row r="216" spans="1:14" ht="15">
      <c r="A216" s="233"/>
      <c r="B216" s="225"/>
      <c r="C216" s="225"/>
      <c r="D216" s="233"/>
      <c r="E216" s="233"/>
      <c r="F216" s="225"/>
      <c r="G216" s="225"/>
      <c r="H216" s="225"/>
      <c r="I216" s="225"/>
      <c r="J216" s="225"/>
      <c r="K216" s="230"/>
      <c r="L216" s="225"/>
      <c r="M216" s="225"/>
      <c r="N216" s="225"/>
    </row>
    <row r="217" spans="1:14" ht="15.75">
      <c r="A217" s="51">
        <v>1</v>
      </c>
      <c r="B217" s="136">
        <v>43465</v>
      </c>
      <c r="C217" s="135" t="s">
        <v>163</v>
      </c>
      <c r="D217" s="51" t="s">
        <v>21</v>
      </c>
      <c r="E217" s="51" t="s">
        <v>218</v>
      </c>
      <c r="F217" s="51">
        <v>477</v>
      </c>
      <c r="G217" s="51">
        <v>469</v>
      </c>
      <c r="H217" s="51">
        <v>481</v>
      </c>
      <c r="I217" s="51">
        <v>485</v>
      </c>
      <c r="J217" s="51">
        <v>489</v>
      </c>
      <c r="K217" s="51">
        <v>481</v>
      </c>
      <c r="L217" s="51">
        <v>1300</v>
      </c>
      <c r="M217" s="137">
        <f aca="true" t="shared" si="10" ref="M217:M231">IF(D217="BUY",(K217-F217)*(L217),(F217-K217)*(L217))</f>
        <v>5200</v>
      </c>
      <c r="N217" s="145">
        <f aca="true" t="shared" si="11" ref="N217:N231">M217/(L217)/F217%</f>
        <v>0.8385744234800839</v>
      </c>
    </row>
    <row r="218" spans="1:14" ht="15.75">
      <c r="A218" s="51">
        <v>2</v>
      </c>
      <c r="B218" s="136">
        <v>43462</v>
      </c>
      <c r="C218" s="135" t="s">
        <v>163</v>
      </c>
      <c r="D218" s="51" t="s">
        <v>21</v>
      </c>
      <c r="E218" s="51" t="s">
        <v>219</v>
      </c>
      <c r="F218" s="51">
        <v>925</v>
      </c>
      <c r="G218" s="51">
        <v>906</v>
      </c>
      <c r="H218" s="51">
        <v>935</v>
      </c>
      <c r="I218" s="51">
        <v>945</v>
      </c>
      <c r="J218" s="51">
        <v>955</v>
      </c>
      <c r="K218" s="51">
        <v>935</v>
      </c>
      <c r="L218" s="51">
        <v>750</v>
      </c>
      <c r="M218" s="137">
        <f t="shared" si="10"/>
        <v>7500</v>
      </c>
      <c r="N218" s="145">
        <f t="shared" si="11"/>
        <v>1.0810810810810811</v>
      </c>
    </row>
    <row r="219" spans="1:14" ht="15.75">
      <c r="A219" s="51">
        <v>3</v>
      </c>
      <c r="B219" s="136">
        <v>43461</v>
      </c>
      <c r="C219" s="135" t="s">
        <v>163</v>
      </c>
      <c r="D219" s="51" t="s">
        <v>21</v>
      </c>
      <c r="E219" s="51" t="s">
        <v>165</v>
      </c>
      <c r="F219" s="51">
        <v>102</v>
      </c>
      <c r="G219" s="51">
        <v>100.5</v>
      </c>
      <c r="H219" s="51">
        <v>102.8</v>
      </c>
      <c r="I219" s="51">
        <v>103.6</v>
      </c>
      <c r="J219" s="51">
        <v>104.4</v>
      </c>
      <c r="K219" s="51">
        <v>102.8</v>
      </c>
      <c r="L219" s="51">
        <v>6000</v>
      </c>
      <c r="M219" s="137">
        <f t="shared" si="10"/>
        <v>4799.999999999983</v>
      </c>
      <c r="N219" s="145">
        <f t="shared" si="11"/>
        <v>0.7843137254901933</v>
      </c>
    </row>
    <row r="220" spans="1:14" ht="15" customHeight="1">
      <c r="A220" s="51">
        <v>4</v>
      </c>
      <c r="B220" s="136">
        <v>43460</v>
      </c>
      <c r="C220" s="135" t="s">
        <v>163</v>
      </c>
      <c r="D220" s="51" t="s">
        <v>53</v>
      </c>
      <c r="E220" s="51" t="s">
        <v>65</v>
      </c>
      <c r="F220" s="51">
        <v>1227</v>
      </c>
      <c r="G220" s="51">
        <v>1257</v>
      </c>
      <c r="H220" s="51">
        <v>1210</v>
      </c>
      <c r="I220" s="51">
        <v>1195</v>
      </c>
      <c r="J220" s="51">
        <v>1180</v>
      </c>
      <c r="K220" s="51">
        <v>1257</v>
      </c>
      <c r="L220" s="51">
        <v>350</v>
      </c>
      <c r="M220" s="137">
        <f t="shared" si="10"/>
        <v>-10500</v>
      </c>
      <c r="N220" s="145">
        <f t="shared" si="11"/>
        <v>-2.444987775061125</v>
      </c>
    </row>
    <row r="221" spans="1:14" ht="15" customHeight="1">
      <c r="A221" s="51">
        <v>5</v>
      </c>
      <c r="B221" s="136">
        <v>43458</v>
      </c>
      <c r="C221" s="135" t="s">
        <v>163</v>
      </c>
      <c r="D221" s="51" t="s">
        <v>53</v>
      </c>
      <c r="E221" s="51" t="s">
        <v>220</v>
      </c>
      <c r="F221" s="51">
        <v>162</v>
      </c>
      <c r="G221" s="51">
        <v>168</v>
      </c>
      <c r="H221" s="51">
        <v>159</v>
      </c>
      <c r="I221" s="51">
        <v>156</v>
      </c>
      <c r="J221" s="51">
        <v>153</v>
      </c>
      <c r="K221" s="51">
        <v>159</v>
      </c>
      <c r="L221" s="51">
        <v>2250</v>
      </c>
      <c r="M221" s="137">
        <f t="shared" si="10"/>
        <v>6750</v>
      </c>
      <c r="N221" s="145">
        <f t="shared" si="11"/>
        <v>1.8518518518518516</v>
      </c>
    </row>
    <row r="222" spans="1:14" ht="15.75">
      <c r="A222" s="51">
        <v>6</v>
      </c>
      <c r="B222" s="136">
        <v>43454</v>
      </c>
      <c r="C222" s="135" t="s">
        <v>163</v>
      </c>
      <c r="D222" s="51" t="s">
        <v>21</v>
      </c>
      <c r="E222" s="51" t="s">
        <v>45</v>
      </c>
      <c r="F222" s="51">
        <v>911</v>
      </c>
      <c r="G222" s="51">
        <v>895</v>
      </c>
      <c r="H222" s="51">
        <v>921</v>
      </c>
      <c r="I222" s="51">
        <v>931</v>
      </c>
      <c r="J222" s="51">
        <v>941</v>
      </c>
      <c r="K222" s="51">
        <v>921</v>
      </c>
      <c r="L222" s="51">
        <v>500</v>
      </c>
      <c r="M222" s="137">
        <f t="shared" si="10"/>
        <v>5000</v>
      </c>
      <c r="N222" s="145">
        <f t="shared" si="11"/>
        <v>1.0976948408342482</v>
      </c>
    </row>
    <row r="223" spans="1:14" ht="15.75">
      <c r="A223" s="51">
        <v>7</v>
      </c>
      <c r="B223" s="136">
        <v>43454</v>
      </c>
      <c r="C223" s="135" t="s">
        <v>163</v>
      </c>
      <c r="D223" s="51" t="s">
        <v>21</v>
      </c>
      <c r="E223" s="51" t="s">
        <v>92</v>
      </c>
      <c r="F223" s="51">
        <v>302</v>
      </c>
      <c r="G223" s="51">
        <v>298</v>
      </c>
      <c r="H223" s="51">
        <v>304</v>
      </c>
      <c r="I223" s="51">
        <v>306</v>
      </c>
      <c r="J223" s="51">
        <v>308</v>
      </c>
      <c r="K223" s="51">
        <v>298</v>
      </c>
      <c r="L223" s="51">
        <v>3000</v>
      </c>
      <c r="M223" s="137">
        <f t="shared" si="10"/>
        <v>-12000</v>
      </c>
      <c r="N223" s="145">
        <f t="shared" si="11"/>
        <v>-1.3245033112582782</v>
      </c>
    </row>
    <row r="224" spans="1:14" ht="15.75">
      <c r="A224" s="51">
        <v>8</v>
      </c>
      <c r="B224" s="136">
        <v>43453</v>
      </c>
      <c r="C224" s="135" t="s">
        <v>163</v>
      </c>
      <c r="D224" s="51" t="s">
        <v>21</v>
      </c>
      <c r="E224" s="51" t="s">
        <v>206</v>
      </c>
      <c r="F224" s="51">
        <v>298</v>
      </c>
      <c r="G224" s="51">
        <v>290</v>
      </c>
      <c r="H224" s="51">
        <v>304</v>
      </c>
      <c r="I224" s="51">
        <v>308</v>
      </c>
      <c r="J224" s="51">
        <v>312</v>
      </c>
      <c r="K224" s="51">
        <v>304</v>
      </c>
      <c r="L224" s="51">
        <v>1300</v>
      </c>
      <c r="M224" s="137">
        <f t="shared" si="10"/>
        <v>7800</v>
      </c>
      <c r="N224" s="145">
        <f t="shared" si="11"/>
        <v>2.0134228187919465</v>
      </c>
    </row>
    <row r="225" spans="1:14" ht="15.75" customHeight="1">
      <c r="A225" s="51">
        <v>9</v>
      </c>
      <c r="B225" s="136">
        <v>43452</v>
      </c>
      <c r="C225" s="135" t="s">
        <v>163</v>
      </c>
      <c r="D225" s="51" t="s">
        <v>21</v>
      </c>
      <c r="E225" s="51" t="s">
        <v>67</v>
      </c>
      <c r="F225" s="51">
        <v>7785</v>
      </c>
      <c r="G225" s="51">
        <v>7650</v>
      </c>
      <c r="H225" s="51">
        <v>7875</v>
      </c>
      <c r="I225" s="51">
        <v>7965</v>
      </c>
      <c r="J225" s="51">
        <v>8055</v>
      </c>
      <c r="K225" s="51">
        <v>7875</v>
      </c>
      <c r="L225" s="51">
        <v>75</v>
      </c>
      <c r="M225" s="137">
        <f t="shared" si="10"/>
        <v>6750</v>
      </c>
      <c r="N225" s="145">
        <f t="shared" si="11"/>
        <v>1.1560693641618498</v>
      </c>
    </row>
    <row r="226" spans="1:14" ht="15.75" customHeight="1">
      <c r="A226" s="51">
        <v>10</v>
      </c>
      <c r="B226" s="136">
        <v>43447</v>
      </c>
      <c r="C226" s="135" t="s">
        <v>163</v>
      </c>
      <c r="D226" s="51" t="s">
        <v>21</v>
      </c>
      <c r="E226" s="51" t="s">
        <v>67</v>
      </c>
      <c r="F226" s="51">
        <v>7680</v>
      </c>
      <c r="G226" s="51">
        <v>7540</v>
      </c>
      <c r="H226" s="51">
        <v>7760</v>
      </c>
      <c r="I226" s="51">
        <v>7840</v>
      </c>
      <c r="J226" s="51">
        <v>7920</v>
      </c>
      <c r="K226" s="51">
        <v>7760</v>
      </c>
      <c r="L226" s="51">
        <v>75</v>
      </c>
      <c r="M226" s="137">
        <f t="shared" si="10"/>
        <v>6000</v>
      </c>
      <c r="N226" s="145">
        <f t="shared" si="11"/>
        <v>1.0416666666666667</v>
      </c>
    </row>
    <row r="227" spans="1:14" ht="15" customHeight="1">
      <c r="A227" s="51">
        <v>11</v>
      </c>
      <c r="B227" s="136">
        <v>43446</v>
      </c>
      <c r="C227" s="135" t="s">
        <v>163</v>
      </c>
      <c r="D227" s="51" t="s">
        <v>21</v>
      </c>
      <c r="E227" s="51" t="s">
        <v>84</v>
      </c>
      <c r="F227" s="51">
        <v>164</v>
      </c>
      <c r="G227" s="51">
        <v>158</v>
      </c>
      <c r="H227" s="51">
        <v>167</v>
      </c>
      <c r="I227" s="51">
        <v>170</v>
      </c>
      <c r="J227" s="51">
        <v>173</v>
      </c>
      <c r="K227" s="51">
        <v>167</v>
      </c>
      <c r="L227" s="51">
        <v>1500</v>
      </c>
      <c r="M227" s="137">
        <f t="shared" si="10"/>
        <v>4500</v>
      </c>
      <c r="N227" s="145">
        <f t="shared" si="11"/>
        <v>1.829268292682927</v>
      </c>
    </row>
    <row r="228" spans="1:14" ht="15.75">
      <c r="A228" s="51">
        <v>12</v>
      </c>
      <c r="B228" s="136">
        <v>43440</v>
      </c>
      <c r="C228" s="135" t="s">
        <v>163</v>
      </c>
      <c r="D228" s="51" t="s">
        <v>53</v>
      </c>
      <c r="E228" s="51" t="s">
        <v>151</v>
      </c>
      <c r="F228" s="51">
        <v>730</v>
      </c>
      <c r="G228" s="51">
        <v>746</v>
      </c>
      <c r="H228" s="51">
        <v>720</v>
      </c>
      <c r="I228" s="51">
        <v>710</v>
      </c>
      <c r="J228" s="51">
        <v>700</v>
      </c>
      <c r="K228" s="51">
        <v>746</v>
      </c>
      <c r="L228" s="51">
        <v>500</v>
      </c>
      <c r="M228" s="137">
        <f t="shared" si="10"/>
        <v>-8000</v>
      </c>
      <c r="N228" s="145">
        <f t="shared" si="11"/>
        <v>-2.191780821917808</v>
      </c>
    </row>
    <row r="229" spans="1:14" ht="15.75">
      <c r="A229" s="51">
        <v>13</v>
      </c>
      <c r="B229" s="136">
        <v>43439</v>
      </c>
      <c r="C229" s="135" t="s">
        <v>163</v>
      </c>
      <c r="D229" s="51" t="s">
        <v>21</v>
      </c>
      <c r="E229" s="51" t="s">
        <v>87</v>
      </c>
      <c r="F229" s="51">
        <v>2100</v>
      </c>
      <c r="G229" s="51">
        <v>2066</v>
      </c>
      <c r="H229" s="51">
        <v>2120</v>
      </c>
      <c r="I229" s="51">
        <v>2140</v>
      </c>
      <c r="J229" s="51">
        <v>2160</v>
      </c>
      <c r="K229" s="51">
        <v>2120</v>
      </c>
      <c r="L229" s="51">
        <v>250</v>
      </c>
      <c r="M229" s="137">
        <f t="shared" si="10"/>
        <v>5000</v>
      </c>
      <c r="N229" s="145">
        <f t="shared" si="11"/>
        <v>0.9523809523809523</v>
      </c>
    </row>
    <row r="230" spans="1:14" ht="15.75">
      <c r="A230" s="51">
        <v>14</v>
      </c>
      <c r="B230" s="136">
        <v>43438</v>
      </c>
      <c r="C230" s="135" t="s">
        <v>163</v>
      </c>
      <c r="D230" s="51" t="s">
        <v>21</v>
      </c>
      <c r="E230" s="51" t="s">
        <v>180</v>
      </c>
      <c r="F230" s="51">
        <v>333</v>
      </c>
      <c r="G230" s="51">
        <v>327</v>
      </c>
      <c r="H230" s="51">
        <v>336</v>
      </c>
      <c r="I230" s="51">
        <v>339</v>
      </c>
      <c r="J230" s="51">
        <v>342</v>
      </c>
      <c r="K230" s="51">
        <v>327</v>
      </c>
      <c r="L230" s="51">
        <v>1500</v>
      </c>
      <c r="M230" s="137">
        <f t="shared" si="10"/>
        <v>-9000</v>
      </c>
      <c r="N230" s="145">
        <f t="shared" si="11"/>
        <v>-1.8018018018018018</v>
      </c>
    </row>
    <row r="231" spans="1:14" ht="15.75">
      <c r="A231" s="51">
        <v>15</v>
      </c>
      <c r="B231" s="136">
        <v>43437</v>
      </c>
      <c r="C231" s="135" t="s">
        <v>163</v>
      </c>
      <c r="D231" s="51" t="s">
        <v>21</v>
      </c>
      <c r="E231" s="51" t="s">
        <v>24</v>
      </c>
      <c r="F231" s="51">
        <v>71</v>
      </c>
      <c r="G231" s="51">
        <v>69</v>
      </c>
      <c r="H231" s="51">
        <v>72</v>
      </c>
      <c r="I231" s="51">
        <v>73</v>
      </c>
      <c r="J231" s="51">
        <v>74</v>
      </c>
      <c r="K231" s="51">
        <v>72</v>
      </c>
      <c r="L231" s="51">
        <v>5500</v>
      </c>
      <c r="M231" s="137">
        <f t="shared" si="10"/>
        <v>5500</v>
      </c>
      <c r="N231" s="145">
        <f t="shared" si="11"/>
        <v>1.4084507042253522</v>
      </c>
    </row>
    <row r="232" spans="1:14" ht="15">
      <c r="A232" s="75" t="s">
        <v>25</v>
      </c>
      <c r="B232" s="76"/>
      <c r="C232" s="77"/>
      <c r="D232" s="78"/>
      <c r="E232" s="79"/>
      <c r="F232" s="79"/>
      <c r="G232" s="80"/>
      <c r="H232" s="79"/>
      <c r="I232" s="79"/>
      <c r="J232" s="79"/>
      <c r="K232" s="81"/>
      <c r="N232" s="82"/>
    </row>
    <row r="233" spans="1:11" ht="15" customHeight="1">
      <c r="A233" s="75" t="s">
        <v>26</v>
      </c>
      <c r="B233" s="83"/>
      <c r="C233" s="77"/>
      <c r="D233" s="78"/>
      <c r="E233" s="79"/>
      <c r="F233" s="79"/>
      <c r="G233" s="80"/>
      <c r="H233" s="79"/>
      <c r="I233" s="79"/>
      <c r="J233" s="79"/>
      <c r="K233" s="81"/>
    </row>
    <row r="234" spans="1:13" ht="15" customHeight="1">
      <c r="A234" s="75" t="s">
        <v>26</v>
      </c>
      <c r="B234" s="83"/>
      <c r="C234" s="84"/>
      <c r="D234" s="85"/>
      <c r="E234" s="86"/>
      <c r="F234" s="86"/>
      <c r="G234" s="87"/>
      <c r="H234" s="86"/>
      <c r="I234" s="86"/>
      <c r="J234" s="86"/>
      <c r="L234" s="88"/>
      <c r="M234" s="89"/>
    </row>
    <row r="235" spans="1:13" ht="16.5" thickBot="1">
      <c r="A235" s="84"/>
      <c r="B235" s="83"/>
      <c r="C235" s="86"/>
      <c r="D235" s="86"/>
      <c r="E235" s="86"/>
      <c r="F235" s="90"/>
      <c r="G235" s="91"/>
      <c r="H235" s="92" t="s">
        <v>27</v>
      </c>
      <c r="I235" s="92"/>
      <c r="J235" s="93"/>
      <c r="K235" s="93"/>
      <c r="M235" s="89"/>
    </row>
    <row r="236" spans="1:13" ht="15.75">
      <c r="A236" s="84"/>
      <c r="B236" s="83"/>
      <c r="C236" s="226" t="s">
        <v>28</v>
      </c>
      <c r="D236" s="226"/>
      <c r="E236" s="139">
        <v>15</v>
      </c>
      <c r="F236" s="140">
        <f>F237+F238+F239+F240+F241+F242</f>
        <v>100</v>
      </c>
      <c r="G236" s="86">
        <v>15</v>
      </c>
      <c r="H236" s="94">
        <f>G237/G236%</f>
        <v>73.33333333333334</v>
      </c>
      <c r="I236" s="94"/>
      <c r="J236" s="94"/>
      <c r="K236" s="95"/>
      <c r="M236" s="88"/>
    </row>
    <row r="237" spans="1:11" ht="15.75">
      <c r="A237" s="84"/>
      <c r="B237" s="83"/>
      <c r="C237" s="227" t="s">
        <v>29</v>
      </c>
      <c r="D237" s="227"/>
      <c r="E237" s="141">
        <v>11</v>
      </c>
      <c r="F237" s="142">
        <f>(E237/E236)*100</f>
        <v>73.33333333333333</v>
      </c>
      <c r="G237" s="86">
        <v>11</v>
      </c>
      <c r="H237" s="93"/>
      <c r="I237" s="93"/>
      <c r="J237" s="86"/>
      <c r="K237" s="93"/>
    </row>
    <row r="238" spans="1:11" ht="15.75">
      <c r="A238" s="96"/>
      <c r="B238" s="83"/>
      <c r="C238" s="227" t="s">
        <v>31</v>
      </c>
      <c r="D238" s="227"/>
      <c r="E238" s="141">
        <v>0</v>
      </c>
      <c r="F238" s="142">
        <f>(E238/E236)*100</f>
        <v>0</v>
      </c>
      <c r="G238" s="97"/>
      <c r="H238" s="86"/>
      <c r="I238" s="86"/>
      <c r="K238" s="93"/>
    </row>
    <row r="239" spans="1:13" ht="15.75">
      <c r="A239" s="96"/>
      <c r="B239" s="83"/>
      <c r="C239" s="227" t="s">
        <v>32</v>
      </c>
      <c r="D239" s="227"/>
      <c r="E239" s="141">
        <v>0</v>
      </c>
      <c r="F239" s="142">
        <f>(E239/E236)*100</f>
        <v>0</v>
      </c>
      <c r="G239" s="97"/>
      <c r="H239" s="86"/>
      <c r="I239" s="86"/>
      <c r="M239" s="89"/>
    </row>
    <row r="240" spans="1:13" ht="15.75">
      <c r="A240" s="96"/>
      <c r="B240" s="83"/>
      <c r="C240" s="227" t="s">
        <v>33</v>
      </c>
      <c r="D240" s="227"/>
      <c r="E240" s="141">
        <v>4</v>
      </c>
      <c r="F240" s="142">
        <f>(E240/E236)*100</f>
        <v>26.666666666666668</v>
      </c>
      <c r="G240" s="97"/>
      <c r="H240" s="86" t="s">
        <v>34</v>
      </c>
      <c r="I240" s="86"/>
      <c r="J240" s="93"/>
      <c r="K240" s="93"/>
      <c r="L240" s="88"/>
      <c r="M240" s="86" t="s">
        <v>30</v>
      </c>
    </row>
    <row r="241" spans="1:14" ht="15.75">
      <c r="A241" s="96"/>
      <c r="B241" s="83"/>
      <c r="C241" s="227" t="s">
        <v>35</v>
      </c>
      <c r="D241" s="227"/>
      <c r="E241" s="141">
        <v>0</v>
      </c>
      <c r="F241" s="142">
        <f>(E241/E236)*100</f>
        <v>0</v>
      </c>
      <c r="G241" s="97"/>
      <c r="H241" s="86"/>
      <c r="I241" s="86"/>
      <c r="N241" s="88"/>
    </row>
    <row r="242" spans="1:14" ht="16.5" thickBot="1">
      <c r="A242" s="96"/>
      <c r="B242" s="83"/>
      <c r="C242" s="234" t="s">
        <v>36</v>
      </c>
      <c r="D242" s="234"/>
      <c r="E242" s="143"/>
      <c r="F242" s="144">
        <f>(E242/E236)*100</f>
        <v>0</v>
      </c>
      <c r="G242" s="97"/>
      <c r="H242" s="86"/>
      <c r="I242" s="86"/>
      <c r="L242" s="88"/>
      <c r="N242" s="88"/>
    </row>
    <row r="243" spans="1:12" ht="15.75">
      <c r="A243" s="98" t="s">
        <v>37</v>
      </c>
      <c r="B243" s="76"/>
      <c r="C243" s="77"/>
      <c r="D243" s="77"/>
      <c r="E243" s="79"/>
      <c r="F243" s="79"/>
      <c r="G243" s="80"/>
      <c r="H243" s="99"/>
      <c r="I243" s="99"/>
      <c r="J243" s="99"/>
      <c r="K243" s="86"/>
      <c r="L243" s="93"/>
    </row>
    <row r="244" spans="1:14" ht="15.75">
      <c r="A244" s="78" t="s">
        <v>38</v>
      </c>
      <c r="B244" s="76"/>
      <c r="C244" s="101"/>
      <c r="D244" s="102"/>
      <c r="E244" s="77"/>
      <c r="F244" s="99"/>
      <c r="G244" s="80"/>
      <c r="H244" s="99"/>
      <c r="I244" s="99"/>
      <c r="J244" s="99"/>
      <c r="K244" s="86"/>
      <c r="M244" s="88"/>
      <c r="N244" s="100"/>
    </row>
    <row r="245" spans="1:13" ht="15.75">
      <c r="A245" s="78" t="s">
        <v>39</v>
      </c>
      <c r="B245" s="76"/>
      <c r="C245" s="77"/>
      <c r="D245" s="102"/>
      <c r="E245" s="77"/>
      <c r="F245" s="99"/>
      <c r="G245" s="80"/>
      <c r="H245" s="103"/>
      <c r="I245" s="103"/>
      <c r="J245" s="103"/>
      <c r="K245" s="79"/>
      <c r="M245" s="88"/>
    </row>
    <row r="246" spans="1:12" ht="15.75">
      <c r="A246" s="78" t="s">
        <v>40</v>
      </c>
      <c r="B246" s="101"/>
      <c r="C246" s="77"/>
      <c r="D246" s="102"/>
      <c r="E246" s="77"/>
      <c r="F246" s="99"/>
      <c r="G246" s="104"/>
      <c r="H246" s="103"/>
      <c r="I246" s="103"/>
      <c r="J246" s="103"/>
      <c r="K246" s="79"/>
      <c r="L246" s="88"/>
    </row>
    <row r="247" spans="1:14" ht="16.5" thickBot="1">
      <c r="A247" s="78" t="s">
        <v>41</v>
      </c>
      <c r="B247" s="96"/>
      <c r="C247" s="77"/>
      <c r="D247" s="105"/>
      <c r="E247" s="99"/>
      <c r="F247" s="99"/>
      <c r="G247" s="104"/>
      <c r="H247" s="103"/>
      <c r="I247" s="103"/>
      <c r="J247" s="103"/>
      <c r="K247" s="99"/>
      <c r="L247" s="88"/>
      <c r="M247" s="88"/>
      <c r="N247" s="88"/>
    </row>
    <row r="248" spans="1:14" ht="15.75" thickBot="1">
      <c r="A248" s="235" t="s">
        <v>0</v>
      </c>
      <c r="B248" s="235"/>
      <c r="C248" s="235"/>
      <c r="D248" s="235"/>
      <c r="E248" s="235"/>
      <c r="F248" s="235"/>
      <c r="G248" s="235"/>
      <c r="H248" s="235"/>
      <c r="I248" s="235"/>
      <c r="J248" s="235"/>
      <c r="K248" s="235"/>
      <c r="L248" s="235"/>
      <c r="M248" s="235"/>
      <c r="N248" s="235"/>
    </row>
    <row r="249" spans="1:14" ht="15.75" thickBot="1">
      <c r="A249" s="235"/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</row>
    <row r="250" spans="1:14" ht="15">
      <c r="A250" s="235"/>
      <c r="B250" s="235"/>
      <c r="C250" s="235"/>
      <c r="D250" s="235"/>
      <c r="E250" s="235"/>
      <c r="F250" s="235"/>
      <c r="G250" s="235"/>
      <c r="H250" s="235"/>
      <c r="I250" s="235"/>
      <c r="J250" s="235"/>
      <c r="K250" s="235"/>
      <c r="L250" s="235"/>
      <c r="M250" s="235"/>
      <c r="N250" s="235"/>
    </row>
    <row r="251" spans="1:14" ht="15.75">
      <c r="A251" s="236" t="s">
        <v>136</v>
      </c>
      <c r="B251" s="236"/>
      <c r="C251" s="236"/>
      <c r="D251" s="236"/>
      <c r="E251" s="236"/>
      <c r="F251" s="236"/>
      <c r="G251" s="236"/>
      <c r="H251" s="236"/>
      <c r="I251" s="236"/>
      <c r="J251" s="236"/>
      <c r="K251" s="236"/>
      <c r="L251" s="236"/>
      <c r="M251" s="236"/>
      <c r="N251" s="236"/>
    </row>
    <row r="252" spans="1:14" ht="15.75">
      <c r="A252" s="236" t="s">
        <v>137</v>
      </c>
      <c r="B252" s="236"/>
      <c r="C252" s="236"/>
      <c r="D252" s="236"/>
      <c r="E252" s="236"/>
      <c r="F252" s="236"/>
      <c r="G252" s="236"/>
      <c r="H252" s="236"/>
      <c r="I252" s="236"/>
      <c r="J252" s="236"/>
      <c r="K252" s="236"/>
      <c r="L252" s="236"/>
      <c r="M252" s="236"/>
      <c r="N252" s="236"/>
    </row>
    <row r="253" spans="1:14" ht="15.75" customHeight="1" thickBot="1">
      <c r="A253" s="231" t="s">
        <v>3</v>
      </c>
      <c r="B253" s="231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231"/>
    </row>
    <row r="254" spans="1:14" ht="15.75" customHeight="1">
      <c r="A254" s="232" t="s">
        <v>160</v>
      </c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  <c r="N254" s="232"/>
    </row>
    <row r="255" spans="1:14" ht="15" customHeight="1">
      <c r="A255" s="232" t="s">
        <v>5</v>
      </c>
      <c r="B255" s="232"/>
      <c r="C255" s="232"/>
      <c r="D255" s="232"/>
      <c r="E255" s="232"/>
      <c r="F255" s="232"/>
      <c r="G255" s="232"/>
      <c r="H255" s="232"/>
      <c r="I255" s="232"/>
      <c r="J255" s="232"/>
      <c r="K255" s="232"/>
      <c r="L255" s="232"/>
      <c r="M255" s="232"/>
      <c r="N255" s="232"/>
    </row>
    <row r="256" spans="1:14" ht="15">
      <c r="A256" s="233" t="s">
        <v>6</v>
      </c>
      <c r="B256" s="225" t="s">
        <v>7</v>
      </c>
      <c r="C256" s="225" t="s">
        <v>8</v>
      </c>
      <c r="D256" s="233" t="s">
        <v>161</v>
      </c>
      <c r="E256" s="233" t="s">
        <v>162</v>
      </c>
      <c r="F256" s="225" t="s">
        <v>11</v>
      </c>
      <c r="G256" s="225" t="s">
        <v>12</v>
      </c>
      <c r="H256" s="228" t="s">
        <v>13</v>
      </c>
      <c r="I256" s="228" t="s">
        <v>14</v>
      </c>
      <c r="J256" s="228" t="s">
        <v>15</v>
      </c>
      <c r="K256" s="229" t="s">
        <v>16</v>
      </c>
      <c r="L256" s="225" t="s">
        <v>17</v>
      </c>
      <c r="M256" s="225" t="s">
        <v>18</v>
      </c>
      <c r="N256" s="225" t="s">
        <v>19</v>
      </c>
    </row>
    <row r="257" spans="1:14" ht="15">
      <c r="A257" s="233"/>
      <c r="B257" s="225"/>
      <c r="C257" s="225"/>
      <c r="D257" s="233"/>
      <c r="E257" s="233"/>
      <c r="F257" s="225"/>
      <c r="G257" s="225"/>
      <c r="H257" s="225"/>
      <c r="I257" s="225"/>
      <c r="J257" s="225"/>
      <c r="K257" s="230"/>
      <c r="L257" s="225"/>
      <c r="M257" s="225"/>
      <c r="N257" s="225"/>
    </row>
    <row r="258" spans="1:14" ht="15.75">
      <c r="A258" s="51">
        <v>1</v>
      </c>
      <c r="B258" s="136">
        <v>43434</v>
      </c>
      <c r="C258" s="135" t="s">
        <v>163</v>
      </c>
      <c r="D258" s="51" t="s">
        <v>21</v>
      </c>
      <c r="E258" s="51" t="s">
        <v>123</v>
      </c>
      <c r="F258" s="51">
        <v>233</v>
      </c>
      <c r="G258" s="51">
        <v>225</v>
      </c>
      <c r="H258" s="51">
        <v>237</v>
      </c>
      <c r="I258" s="51">
        <v>241</v>
      </c>
      <c r="J258" s="51">
        <v>245</v>
      </c>
      <c r="K258" s="51">
        <v>237</v>
      </c>
      <c r="L258" s="51">
        <v>1500</v>
      </c>
      <c r="M258" s="137">
        <f aca="true" t="shared" si="12" ref="M258:M273">IF(D258="BUY",(K258-F258)*(L258),(F258-K258)*(L258))</f>
        <v>6000</v>
      </c>
      <c r="N258" s="145">
        <f aca="true" t="shared" si="13" ref="N258:N273">M258/(L258)/F258%</f>
        <v>1.7167381974248928</v>
      </c>
    </row>
    <row r="259" spans="1:14" ht="15.75">
      <c r="A259" s="51">
        <v>2</v>
      </c>
      <c r="B259" s="136">
        <v>43433</v>
      </c>
      <c r="C259" s="135" t="s">
        <v>163</v>
      </c>
      <c r="D259" s="51" t="s">
        <v>21</v>
      </c>
      <c r="E259" s="51" t="s">
        <v>73</v>
      </c>
      <c r="F259" s="51">
        <v>145</v>
      </c>
      <c r="G259" s="51">
        <v>142</v>
      </c>
      <c r="H259" s="51">
        <v>146.3</v>
      </c>
      <c r="I259" s="51">
        <v>147.6</v>
      </c>
      <c r="J259" s="51">
        <v>149</v>
      </c>
      <c r="K259" s="51">
        <v>146.3</v>
      </c>
      <c r="L259" s="51">
        <v>4500</v>
      </c>
      <c r="M259" s="137">
        <f t="shared" si="12"/>
        <v>5850.000000000051</v>
      </c>
      <c r="N259" s="145">
        <f t="shared" si="13"/>
        <v>0.8965517241379389</v>
      </c>
    </row>
    <row r="260" spans="1:14" ht="15.75">
      <c r="A260" s="51">
        <v>3</v>
      </c>
      <c r="B260" s="136">
        <v>43432</v>
      </c>
      <c r="C260" s="135" t="s">
        <v>163</v>
      </c>
      <c r="D260" s="51" t="s">
        <v>21</v>
      </c>
      <c r="E260" s="51" t="s">
        <v>71</v>
      </c>
      <c r="F260" s="51">
        <v>111</v>
      </c>
      <c r="G260" s="51">
        <v>108</v>
      </c>
      <c r="H260" s="51">
        <v>112.5</v>
      </c>
      <c r="I260" s="51">
        <v>114</v>
      </c>
      <c r="J260" s="51">
        <v>115.5</v>
      </c>
      <c r="K260" s="51">
        <v>108</v>
      </c>
      <c r="L260" s="51">
        <v>4000</v>
      </c>
      <c r="M260" s="137">
        <f t="shared" si="12"/>
        <v>-12000</v>
      </c>
      <c r="N260" s="145">
        <f t="shared" si="13"/>
        <v>-2.7027027027027026</v>
      </c>
    </row>
    <row r="261" spans="1:14" ht="15" customHeight="1">
      <c r="A261" s="51">
        <v>4</v>
      </c>
      <c r="B261" s="136">
        <v>43431</v>
      </c>
      <c r="C261" s="135" t="s">
        <v>163</v>
      </c>
      <c r="D261" s="51" t="s">
        <v>21</v>
      </c>
      <c r="E261" s="51" t="s">
        <v>92</v>
      </c>
      <c r="F261" s="51">
        <v>289.5</v>
      </c>
      <c r="G261" s="51">
        <v>285</v>
      </c>
      <c r="H261" s="51">
        <v>291.5</v>
      </c>
      <c r="I261" s="51">
        <v>293.5</v>
      </c>
      <c r="J261" s="51">
        <v>295.5</v>
      </c>
      <c r="K261" s="51">
        <v>291.5</v>
      </c>
      <c r="L261" s="51">
        <v>3000</v>
      </c>
      <c r="M261" s="137">
        <f t="shared" si="12"/>
        <v>6000</v>
      </c>
      <c r="N261" s="145">
        <f t="shared" si="13"/>
        <v>0.690846286701209</v>
      </c>
    </row>
    <row r="262" spans="1:14" ht="15" customHeight="1">
      <c r="A262" s="51">
        <v>5</v>
      </c>
      <c r="B262" s="136">
        <v>43430</v>
      </c>
      <c r="C262" s="135" t="s">
        <v>163</v>
      </c>
      <c r="D262" s="51" t="s">
        <v>53</v>
      </c>
      <c r="E262" s="51" t="s">
        <v>55</v>
      </c>
      <c r="F262" s="51">
        <v>193</v>
      </c>
      <c r="G262" s="51">
        <v>198</v>
      </c>
      <c r="H262" s="51">
        <v>190</v>
      </c>
      <c r="I262" s="51">
        <v>187</v>
      </c>
      <c r="J262" s="51">
        <v>184</v>
      </c>
      <c r="K262" s="51">
        <v>190.5</v>
      </c>
      <c r="L262" s="51">
        <v>1750</v>
      </c>
      <c r="M262" s="137">
        <f t="shared" si="12"/>
        <v>4375</v>
      </c>
      <c r="N262" s="145">
        <f t="shared" si="13"/>
        <v>1.2953367875647668</v>
      </c>
    </row>
    <row r="263" spans="1:14" ht="15.75">
      <c r="A263" s="51">
        <v>6</v>
      </c>
      <c r="B263" s="136">
        <v>43426</v>
      </c>
      <c r="C263" s="135" t="s">
        <v>163</v>
      </c>
      <c r="D263" s="51" t="s">
        <v>21</v>
      </c>
      <c r="E263" s="51" t="s">
        <v>191</v>
      </c>
      <c r="F263" s="51">
        <v>38</v>
      </c>
      <c r="G263" s="51">
        <v>37</v>
      </c>
      <c r="H263" s="51">
        <v>38.5</v>
      </c>
      <c r="I263" s="51">
        <v>39</v>
      </c>
      <c r="J263" s="51">
        <v>39.5</v>
      </c>
      <c r="K263" s="51">
        <v>39.5</v>
      </c>
      <c r="L263" s="51">
        <v>11000</v>
      </c>
      <c r="M263" s="137">
        <f t="shared" si="12"/>
        <v>16500</v>
      </c>
      <c r="N263" s="145">
        <f t="shared" si="13"/>
        <v>3.9473684210526314</v>
      </c>
    </row>
    <row r="264" spans="1:14" ht="15.75">
      <c r="A264" s="51">
        <v>7</v>
      </c>
      <c r="B264" s="136">
        <v>43425</v>
      </c>
      <c r="C264" s="135" t="s">
        <v>163</v>
      </c>
      <c r="D264" s="51" t="s">
        <v>21</v>
      </c>
      <c r="E264" s="51" t="s">
        <v>71</v>
      </c>
      <c r="F264" s="51">
        <v>110.5</v>
      </c>
      <c r="G264" s="51">
        <v>107.5</v>
      </c>
      <c r="H264" s="51">
        <v>112</v>
      </c>
      <c r="I264" s="51">
        <v>113.5</v>
      </c>
      <c r="J264" s="51">
        <v>115</v>
      </c>
      <c r="K264" s="51">
        <v>107.5</v>
      </c>
      <c r="L264" s="51">
        <v>4000</v>
      </c>
      <c r="M264" s="137">
        <f t="shared" si="12"/>
        <v>-12000</v>
      </c>
      <c r="N264" s="145">
        <f t="shared" si="13"/>
        <v>-2.7149321266968327</v>
      </c>
    </row>
    <row r="265" spans="1:14" ht="15.75">
      <c r="A265" s="51">
        <v>8</v>
      </c>
      <c r="B265" s="136">
        <v>43425</v>
      </c>
      <c r="C265" s="135" t="s">
        <v>163</v>
      </c>
      <c r="D265" s="51" t="s">
        <v>21</v>
      </c>
      <c r="E265" s="51" t="s">
        <v>164</v>
      </c>
      <c r="F265" s="51">
        <v>44</v>
      </c>
      <c r="G265" s="51">
        <v>42.5</v>
      </c>
      <c r="H265" s="51">
        <v>44.7</v>
      </c>
      <c r="I265" s="51">
        <v>45.4</v>
      </c>
      <c r="J265" s="51">
        <v>46</v>
      </c>
      <c r="K265" s="51">
        <v>44.7</v>
      </c>
      <c r="L265" s="51">
        <v>7000</v>
      </c>
      <c r="M265" s="137">
        <f t="shared" si="12"/>
        <v>4900.00000000002</v>
      </c>
      <c r="N265" s="145">
        <f t="shared" si="13"/>
        <v>1.5909090909090973</v>
      </c>
    </row>
    <row r="266" spans="1:14" ht="15.75">
      <c r="A266" s="51">
        <v>9</v>
      </c>
      <c r="B266" s="136">
        <v>43423</v>
      </c>
      <c r="C266" s="135" t="s">
        <v>163</v>
      </c>
      <c r="D266" s="51" t="s">
        <v>21</v>
      </c>
      <c r="E266" s="51" t="s">
        <v>55</v>
      </c>
      <c r="F266" s="51">
        <v>211</v>
      </c>
      <c r="G266" s="51">
        <v>206</v>
      </c>
      <c r="H266" s="51">
        <v>214</v>
      </c>
      <c r="I266" s="51">
        <v>217</v>
      </c>
      <c r="J266" s="51">
        <v>220</v>
      </c>
      <c r="K266" s="51">
        <v>206</v>
      </c>
      <c r="L266" s="51">
        <v>1750</v>
      </c>
      <c r="M266" s="137">
        <f t="shared" si="12"/>
        <v>-8750</v>
      </c>
      <c r="N266" s="145">
        <f t="shared" si="13"/>
        <v>-2.3696682464454977</v>
      </c>
    </row>
    <row r="267" spans="1:14" ht="15.75">
      <c r="A267" s="51">
        <v>10</v>
      </c>
      <c r="B267" s="136">
        <v>43420</v>
      </c>
      <c r="C267" s="135" t="s">
        <v>163</v>
      </c>
      <c r="D267" s="51" t="s">
        <v>21</v>
      </c>
      <c r="E267" s="51" t="s">
        <v>164</v>
      </c>
      <c r="F267" s="51">
        <v>39</v>
      </c>
      <c r="G267" s="51">
        <v>37.5</v>
      </c>
      <c r="H267" s="51">
        <v>39.8</v>
      </c>
      <c r="I267" s="51">
        <v>40.6</v>
      </c>
      <c r="J267" s="51">
        <v>41.4</v>
      </c>
      <c r="K267" s="51">
        <v>41.4</v>
      </c>
      <c r="L267" s="51">
        <v>7000</v>
      </c>
      <c r="M267" s="137">
        <f t="shared" si="12"/>
        <v>16799.99999999999</v>
      </c>
      <c r="N267" s="145">
        <f t="shared" si="13"/>
        <v>6.15384615384615</v>
      </c>
    </row>
    <row r="268" spans="1:14" ht="15.75">
      <c r="A268" s="51">
        <v>11</v>
      </c>
      <c r="B268" s="136">
        <v>43419</v>
      </c>
      <c r="C268" s="135" t="s">
        <v>163</v>
      </c>
      <c r="D268" s="51" t="s">
        <v>21</v>
      </c>
      <c r="E268" s="51" t="s">
        <v>165</v>
      </c>
      <c r="F268" s="51">
        <v>106.5</v>
      </c>
      <c r="G268" s="51">
        <v>105</v>
      </c>
      <c r="H268" s="51">
        <v>107.3</v>
      </c>
      <c r="I268" s="51">
        <v>108</v>
      </c>
      <c r="J268" s="51">
        <v>108.8</v>
      </c>
      <c r="K268" s="51">
        <v>108</v>
      </c>
      <c r="L268" s="51">
        <v>6000</v>
      </c>
      <c r="M268" s="137">
        <f t="shared" si="12"/>
        <v>9000</v>
      </c>
      <c r="N268" s="145">
        <f t="shared" si="13"/>
        <v>1.4084507042253522</v>
      </c>
    </row>
    <row r="269" spans="1:14" ht="15.75">
      <c r="A269" s="51">
        <v>12</v>
      </c>
      <c r="B269" s="136">
        <v>43419</v>
      </c>
      <c r="C269" s="135" t="s">
        <v>163</v>
      </c>
      <c r="D269" s="51" t="s">
        <v>21</v>
      </c>
      <c r="E269" s="51" t="s">
        <v>93</v>
      </c>
      <c r="F269" s="51">
        <v>372</v>
      </c>
      <c r="G269" s="51">
        <v>368</v>
      </c>
      <c r="H269" s="51">
        <v>374</v>
      </c>
      <c r="I269" s="51">
        <v>376</v>
      </c>
      <c r="J269" s="51">
        <v>378</v>
      </c>
      <c r="K269" s="51">
        <v>374</v>
      </c>
      <c r="L269" s="51">
        <v>2750</v>
      </c>
      <c r="M269" s="137">
        <f t="shared" si="12"/>
        <v>5500</v>
      </c>
      <c r="N269" s="145">
        <f t="shared" si="13"/>
        <v>0.5376344086021505</v>
      </c>
    </row>
    <row r="270" spans="1:14" ht="15.75">
      <c r="A270" s="51">
        <v>13</v>
      </c>
      <c r="B270" s="136">
        <v>43417</v>
      </c>
      <c r="C270" s="135" t="s">
        <v>163</v>
      </c>
      <c r="D270" s="51" t="s">
        <v>21</v>
      </c>
      <c r="E270" s="51" t="s">
        <v>166</v>
      </c>
      <c r="F270" s="51">
        <v>1104</v>
      </c>
      <c r="G270" s="51">
        <v>1090</v>
      </c>
      <c r="H270" s="51">
        <v>1112</v>
      </c>
      <c r="I270" s="51">
        <v>1120</v>
      </c>
      <c r="J270" s="51">
        <v>1128</v>
      </c>
      <c r="K270" s="51">
        <v>1112</v>
      </c>
      <c r="L270" s="51">
        <v>1000</v>
      </c>
      <c r="M270" s="137">
        <f t="shared" si="12"/>
        <v>8000</v>
      </c>
      <c r="N270" s="145">
        <f t="shared" si="13"/>
        <v>0.7246376811594204</v>
      </c>
    </row>
    <row r="271" spans="1:14" ht="15.75">
      <c r="A271" s="51">
        <v>14</v>
      </c>
      <c r="B271" s="136">
        <v>43410</v>
      </c>
      <c r="C271" s="135" t="s">
        <v>163</v>
      </c>
      <c r="D271" s="51" t="s">
        <v>21</v>
      </c>
      <c r="E271" s="51" t="s">
        <v>167</v>
      </c>
      <c r="F271" s="51">
        <v>663.5</v>
      </c>
      <c r="G271" s="51">
        <v>655</v>
      </c>
      <c r="H271" s="51">
        <v>668</v>
      </c>
      <c r="I271" s="51">
        <v>672.5</v>
      </c>
      <c r="J271" s="51">
        <v>677</v>
      </c>
      <c r="K271" s="51">
        <v>677</v>
      </c>
      <c r="L271" s="51">
        <v>1000</v>
      </c>
      <c r="M271" s="137">
        <f t="shared" si="12"/>
        <v>13500</v>
      </c>
      <c r="N271" s="145">
        <f t="shared" si="13"/>
        <v>2.0346646571213265</v>
      </c>
    </row>
    <row r="272" spans="1:14" ht="15.75">
      <c r="A272" s="51">
        <v>15</v>
      </c>
      <c r="B272" s="136">
        <v>43405</v>
      </c>
      <c r="C272" s="135" t="s">
        <v>163</v>
      </c>
      <c r="D272" s="51" t="s">
        <v>21</v>
      </c>
      <c r="E272" s="51" t="s">
        <v>71</v>
      </c>
      <c r="F272" s="51">
        <v>121.5</v>
      </c>
      <c r="G272" s="51">
        <v>118.5</v>
      </c>
      <c r="H272" s="51">
        <v>123</v>
      </c>
      <c r="I272" s="51">
        <v>124.5</v>
      </c>
      <c r="J272" s="51">
        <v>126</v>
      </c>
      <c r="K272" s="51">
        <v>123</v>
      </c>
      <c r="L272" s="51">
        <v>4000</v>
      </c>
      <c r="M272" s="137">
        <f t="shared" si="12"/>
        <v>6000</v>
      </c>
      <c r="N272" s="145">
        <f t="shared" si="13"/>
        <v>1.2345679012345678</v>
      </c>
    </row>
    <row r="273" spans="1:14" ht="15.75">
      <c r="A273" s="51">
        <v>16</v>
      </c>
      <c r="B273" s="136">
        <v>43405</v>
      </c>
      <c r="C273" s="135" t="s">
        <v>163</v>
      </c>
      <c r="D273" s="51" t="s">
        <v>21</v>
      </c>
      <c r="E273" s="51" t="s">
        <v>69</v>
      </c>
      <c r="F273" s="51">
        <v>597</v>
      </c>
      <c r="G273" s="51">
        <v>589</v>
      </c>
      <c r="H273" s="51">
        <v>601</v>
      </c>
      <c r="I273" s="51">
        <v>605</v>
      </c>
      <c r="J273" s="51">
        <v>609</v>
      </c>
      <c r="K273" s="51">
        <v>609</v>
      </c>
      <c r="L273" s="51">
        <v>1200</v>
      </c>
      <c r="M273" s="137">
        <f t="shared" si="12"/>
        <v>14400</v>
      </c>
      <c r="N273" s="145">
        <f t="shared" si="13"/>
        <v>2.0100502512562817</v>
      </c>
    </row>
    <row r="274" spans="1:14" ht="15">
      <c r="A274" s="75" t="s">
        <v>25</v>
      </c>
      <c r="B274" s="76"/>
      <c r="C274" s="77"/>
      <c r="D274" s="78"/>
      <c r="E274" s="79"/>
      <c r="F274" s="79"/>
      <c r="G274" s="80"/>
      <c r="H274" s="79"/>
      <c r="I274" s="79"/>
      <c r="J274" s="79"/>
      <c r="K274" s="81"/>
      <c r="N274" s="82"/>
    </row>
    <row r="275" spans="1:11" ht="15.75">
      <c r="A275" s="75" t="s">
        <v>26</v>
      </c>
      <c r="B275" s="83"/>
      <c r="C275" s="77"/>
      <c r="D275" s="78"/>
      <c r="E275" s="79"/>
      <c r="F275" s="79"/>
      <c r="G275" s="80"/>
      <c r="H275" s="79"/>
      <c r="I275" s="79"/>
      <c r="J275" s="79"/>
      <c r="K275" s="81"/>
    </row>
    <row r="276" spans="1:13" ht="15.75">
      <c r="A276" s="75" t="s">
        <v>26</v>
      </c>
      <c r="B276" s="83"/>
      <c r="C276" s="84"/>
      <c r="D276" s="85"/>
      <c r="E276" s="86"/>
      <c r="F276" s="86"/>
      <c r="G276" s="87"/>
      <c r="H276" s="86"/>
      <c r="I276" s="86"/>
      <c r="J276" s="86"/>
      <c r="L276" s="88"/>
      <c r="M276" s="89"/>
    </row>
    <row r="277" spans="1:13" ht="16.5" thickBot="1">
      <c r="A277" s="84"/>
      <c r="B277" s="83"/>
      <c r="C277" s="86"/>
      <c r="D277" s="86"/>
      <c r="E277" s="86"/>
      <c r="F277" s="90"/>
      <c r="G277" s="91"/>
      <c r="H277" s="92" t="s">
        <v>27</v>
      </c>
      <c r="I277" s="92"/>
      <c r="J277" s="93"/>
      <c r="K277" s="93"/>
      <c r="L277" s="88"/>
      <c r="M277" s="89"/>
    </row>
    <row r="278" spans="1:11" ht="15.75">
      <c r="A278" s="84"/>
      <c r="B278" s="83"/>
      <c r="C278" s="226" t="s">
        <v>28</v>
      </c>
      <c r="D278" s="226"/>
      <c r="E278" s="139">
        <v>16</v>
      </c>
      <c r="F278" s="140">
        <f>F279+F280+F281+F282+F283+F284</f>
        <v>100</v>
      </c>
      <c r="G278" s="86">
        <v>16</v>
      </c>
      <c r="H278" s="94">
        <f>G279/G278%</f>
        <v>81.25</v>
      </c>
      <c r="I278" s="94"/>
      <c r="J278" s="94"/>
      <c r="K278" s="95"/>
    </row>
    <row r="279" spans="1:11" ht="15.75">
      <c r="A279" s="84"/>
      <c r="B279" s="83"/>
      <c r="C279" s="227" t="s">
        <v>29</v>
      </c>
      <c r="D279" s="227"/>
      <c r="E279" s="141">
        <v>13</v>
      </c>
      <c r="F279" s="142">
        <f>(E279/E278)*100</f>
        <v>81.25</v>
      </c>
      <c r="G279" s="86">
        <v>13</v>
      </c>
      <c r="H279" s="93"/>
      <c r="I279" s="93"/>
      <c r="J279" s="86"/>
      <c r="K279" s="93"/>
    </row>
    <row r="280" spans="1:13" ht="15.75">
      <c r="A280" s="96"/>
      <c r="B280" s="83"/>
      <c r="C280" s="227" t="s">
        <v>31</v>
      </c>
      <c r="D280" s="227"/>
      <c r="E280" s="141">
        <v>0</v>
      </c>
      <c r="F280" s="142">
        <f>(E280/E278)*100</f>
        <v>0</v>
      </c>
      <c r="G280" s="97"/>
      <c r="H280" s="86"/>
      <c r="I280" s="86"/>
      <c r="K280" s="93"/>
      <c r="M280" s="89"/>
    </row>
    <row r="281" spans="1:9" ht="15.75">
      <c r="A281" s="96"/>
      <c r="B281" s="83"/>
      <c r="C281" s="227" t="s">
        <v>32</v>
      </c>
      <c r="D281" s="227"/>
      <c r="E281" s="141">
        <v>0</v>
      </c>
      <c r="F281" s="142">
        <f>(E281/E278)*100</f>
        <v>0</v>
      </c>
      <c r="G281" s="97"/>
      <c r="H281" s="86"/>
      <c r="I281" s="86"/>
    </row>
    <row r="282" spans="1:13" ht="15.75">
      <c r="A282" s="96"/>
      <c r="B282" s="83"/>
      <c r="C282" s="227" t="s">
        <v>33</v>
      </c>
      <c r="D282" s="227"/>
      <c r="E282" s="141">
        <v>3</v>
      </c>
      <c r="F282" s="142">
        <f>(E282/E278)*100</f>
        <v>18.75</v>
      </c>
      <c r="G282" s="97"/>
      <c r="H282" s="86" t="s">
        <v>34</v>
      </c>
      <c r="I282" s="86"/>
      <c r="J282" s="93"/>
      <c r="K282" s="93"/>
      <c r="L282" s="88"/>
      <c r="M282" s="86" t="s">
        <v>30</v>
      </c>
    </row>
    <row r="283" spans="1:14" ht="15.75">
      <c r="A283" s="96"/>
      <c r="B283" s="83"/>
      <c r="C283" s="227" t="s">
        <v>35</v>
      </c>
      <c r="D283" s="227"/>
      <c r="E283" s="141">
        <v>0</v>
      </c>
      <c r="F283" s="142">
        <f>(E283/E278)*100</f>
        <v>0</v>
      </c>
      <c r="G283" s="97"/>
      <c r="H283" s="86"/>
      <c r="I283" s="86"/>
      <c r="M283" s="88"/>
      <c r="N283" s="88"/>
    </row>
    <row r="284" spans="1:14" ht="16.5" thickBot="1">
      <c r="A284" s="96"/>
      <c r="B284" s="83"/>
      <c r="C284" s="234" t="s">
        <v>36</v>
      </c>
      <c r="D284" s="234"/>
      <c r="E284" s="143"/>
      <c r="F284" s="144">
        <f>(E284/E278)*100</f>
        <v>0</v>
      </c>
      <c r="G284" s="97"/>
      <c r="H284" s="86"/>
      <c r="I284" s="86"/>
      <c r="L284" s="88"/>
      <c r="N284" s="88"/>
    </row>
    <row r="285" spans="1:14" ht="15.75">
      <c r="A285" s="98" t="s">
        <v>37</v>
      </c>
      <c r="B285" s="76"/>
      <c r="C285" s="77"/>
      <c r="D285" s="77"/>
      <c r="E285" s="79"/>
      <c r="F285" s="79"/>
      <c r="G285" s="80"/>
      <c r="H285" s="99"/>
      <c r="I285" s="99"/>
      <c r="J285" s="99"/>
      <c r="K285" s="86"/>
      <c r="L285" s="93"/>
      <c r="N285" s="100"/>
    </row>
    <row r="286" spans="1:13" ht="15.75">
      <c r="A286" s="78" t="s">
        <v>38</v>
      </c>
      <c r="B286" s="76"/>
      <c r="C286" s="101"/>
      <c r="D286" s="102"/>
      <c r="E286" s="77"/>
      <c r="F286" s="99"/>
      <c r="G286" s="80"/>
      <c r="H286" s="99"/>
      <c r="I286" s="99"/>
      <c r="J286" s="99"/>
      <c r="K286" s="86"/>
      <c r="M286" s="88"/>
    </row>
    <row r="287" spans="1:14" ht="15.75">
      <c r="A287" s="78" t="s">
        <v>39</v>
      </c>
      <c r="B287" s="76"/>
      <c r="C287" s="77"/>
      <c r="D287" s="102"/>
      <c r="E287" s="77"/>
      <c r="F287" s="99"/>
      <c r="G287" s="80"/>
      <c r="H287" s="103"/>
      <c r="I287" s="103"/>
      <c r="J287" s="103"/>
      <c r="K287" s="79"/>
      <c r="M287" s="88"/>
      <c r="N287" s="84"/>
    </row>
    <row r="288" spans="1:13" ht="15.75">
      <c r="A288" s="78" t="s">
        <v>40</v>
      </c>
      <c r="B288" s="101"/>
      <c r="C288" s="77"/>
      <c r="D288" s="102"/>
      <c r="E288" s="77"/>
      <c r="F288" s="99"/>
      <c r="G288" s="104"/>
      <c r="H288" s="103"/>
      <c r="I288" s="103"/>
      <c r="J288" s="103"/>
      <c r="K288" s="79"/>
      <c r="L288" s="88"/>
      <c r="M288" s="88"/>
    </row>
    <row r="289" spans="1:14" ht="16.5" thickBot="1">
      <c r="A289" s="78" t="s">
        <v>41</v>
      </c>
      <c r="B289" s="96"/>
      <c r="C289" s="77"/>
      <c r="D289" s="105"/>
      <c r="E289" s="99"/>
      <c r="F289" s="99"/>
      <c r="G289" s="104"/>
      <c r="H289" s="103"/>
      <c r="I289" s="103"/>
      <c r="J289" s="103"/>
      <c r="K289" s="99"/>
      <c r="L289" s="88"/>
      <c r="M289" s="88"/>
      <c r="N289" s="88"/>
    </row>
    <row r="290" spans="1:14" ht="15.75" thickBot="1">
      <c r="A290" s="235" t="s">
        <v>0</v>
      </c>
      <c r="B290" s="235"/>
      <c r="C290" s="235"/>
      <c r="D290" s="235"/>
      <c r="E290" s="235"/>
      <c r="F290" s="235"/>
      <c r="G290" s="235"/>
      <c r="H290" s="235"/>
      <c r="I290" s="235"/>
      <c r="J290" s="235"/>
      <c r="K290" s="235"/>
      <c r="L290" s="235"/>
      <c r="M290" s="235"/>
      <c r="N290" s="235"/>
    </row>
    <row r="291" spans="1:14" ht="15.75" thickBot="1">
      <c r="A291" s="235"/>
      <c r="B291" s="235"/>
      <c r="C291" s="235"/>
      <c r="D291" s="235"/>
      <c r="E291" s="235"/>
      <c r="F291" s="235"/>
      <c r="G291" s="235"/>
      <c r="H291" s="235"/>
      <c r="I291" s="235"/>
      <c r="J291" s="235"/>
      <c r="K291" s="235"/>
      <c r="L291" s="235"/>
      <c r="M291" s="235"/>
      <c r="N291" s="235"/>
    </row>
    <row r="292" spans="1:14" ht="15">
      <c r="A292" s="235"/>
      <c r="B292" s="235"/>
      <c r="C292" s="235"/>
      <c r="D292" s="235"/>
      <c r="E292" s="235"/>
      <c r="F292" s="235"/>
      <c r="G292" s="235"/>
      <c r="H292" s="235"/>
      <c r="I292" s="235"/>
      <c r="J292" s="235"/>
      <c r="K292" s="235"/>
      <c r="L292" s="235"/>
      <c r="M292" s="235"/>
      <c r="N292" s="235"/>
    </row>
    <row r="293" spans="1:14" ht="15.75">
      <c r="A293" s="236" t="s">
        <v>136</v>
      </c>
      <c r="B293" s="236"/>
      <c r="C293" s="236"/>
      <c r="D293" s="236"/>
      <c r="E293" s="236"/>
      <c r="F293" s="236"/>
      <c r="G293" s="236"/>
      <c r="H293" s="236"/>
      <c r="I293" s="236"/>
      <c r="J293" s="236"/>
      <c r="K293" s="236"/>
      <c r="L293" s="236"/>
      <c r="M293" s="236"/>
      <c r="N293" s="236"/>
    </row>
    <row r="294" spans="1:14" ht="15.75" customHeight="1">
      <c r="A294" s="236" t="s">
        <v>137</v>
      </c>
      <c r="B294" s="236"/>
      <c r="C294" s="236"/>
      <c r="D294" s="236"/>
      <c r="E294" s="236"/>
      <c r="F294" s="236"/>
      <c r="G294" s="236"/>
      <c r="H294" s="236"/>
      <c r="I294" s="236"/>
      <c r="J294" s="236"/>
      <c r="K294" s="236"/>
      <c r="L294" s="236"/>
      <c r="M294" s="236"/>
      <c r="N294" s="236"/>
    </row>
    <row r="295" spans="1:14" ht="15.75" customHeight="1" thickBot="1">
      <c r="A295" s="231" t="s">
        <v>3</v>
      </c>
      <c r="B295" s="231"/>
      <c r="C295" s="231"/>
      <c r="D295" s="231"/>
      <c r="E295" s="231"/>
      <c r="F295" s="231"/>
      <c r="G295" s="231"/>
      <c r="H295" s="231"/>
      <c r="I295" s="231"/>
      <c r="J295" s="231"/>
      <c r="K295" s="231"/>
      <c r="L295" s="231"/>
      <c r="M295" s="231"/>
      <c r="N295" s="231"/>
    </row>
    <row r="296" spans="1:14" ht="15" customHeight="1">
      <c r="A296" s="232" t="s">
        <v>168</v>
      </c>
      <c r="B296" s="232"/>
      <c r="C296" s="232"/>
      <c r="D296" s="232"/>
      <c r="E296" s="232"/>
      <c r="F296" s="232"/>
      <c r="G296" s="232"/>
      <c r="H296" s="232"/>
      <c r="I296" s="232"/>
      <c r="J296" s="232"/>
      <c r="K296" s="232"/>
      <c r="L296" s="232"/>
      <c r="M296" s="232"/>
      <c r="N296" s="232"/>
    </row>
    <row r="297" spans="1:14" ht="15.75">
      <c r="A297" s="232" t="s">
        <v>5</v>
      </c>
      <c r="B297" s="232"/>
      <c r="C297" s="232"/>
      <c r="D297" s="232"/>
      <c r="E297" s="232"/>
      <c r="F297" s="232"/>
      <c r="G297" s="232"/>
      <c r="H297" s="232"/>
      <c r="I297" s="232"/>
      <c r="J297" s="232"/>
      <c r="K297" s="232"/>
      <c r="L297" s="232"/>
      <c r="M297" s="232"/>
      <c r="N297" s="232"/>
    </row>
    <row r="298" spans="1:14" ht="15">
      <c r="A298" s="233" t="s">
        <v>6</v>
      </c>
      <c r="B298" s="225" t="s">
        <v>7</v>
      </c>
      <c r="C298" s="225" t="s">
        <v>8</v>
      </c>
      <c r="D298" s="233" t="s">
        <v>161</v>
      </c>
      <c r="E298" s="233" t="s">
        <v>162</v>
      </c>
      <c r="F298" s="225" t="s">
        <v>11</v>
      </c>
      <c r="G298" s="225" t="s">
        <v>12</v>
      </c>
      <c r="H298" s="228" t="s">
        <v>13</v>
      </c>
      <c r="I298" s="228" t="s">
        <v>14</v>
      </c>
      <c r="J298" s="228" t="s">
        <v>15</v>
      </c>
      <c r="K298" s="229" t="s">
        <v>16</v>
      </c>
      <c r="L298" s="225" t="s">
        <v>17</v>
      </c>
      <c r="M298" s="225" t="s">
        <v>18</v>
      </c>
      <c r="N298" s="225" t="s">
        <v>19</v>
      </c>
    </row>
    <row r="299" spans="1:14" ht="15">
      <c r="A299" s="233"/>
      <c r="B299" s="225"/>
      <c r="C299" s="225"/>
      <c r="D299" s="233"/>
      <c r="E299" s="233"/>
      <c r="F299" s="225"/>
      <c r="G299" s="225"/>
      <c r="H299" s="225"/>
      <c r="I299" s="225"/>
      <c r="J299" s="225"/>
      <c r="K299" s="230"/>
      <c r="L299" s="225"/>
      <c r="M299" s="225"/>
      <c r="N299" s="225"/>
    </row>
    <row r="300" spans="1:14" ht="15.75">
      <c r="A300" s="51">
        <v>1</v>
      </c>
      <c r="B300" s="136">
        <v>43404</v>
      </c>
      <c r="C300" s="135" t="s">
        <v>163</v>
      </c>
      <c r="D300" s="51" t="s">
        <v>21</v>
      </c>
      <c r="E300" s="51" t="s">
        <v>146</v>
      </c>
      <c r="F300" s="51">
        <v>1040</v>
      </c>
      <c r="G300" s="51">
        <v>1025</v>
      </c>
      <c r="H300" s="51">
        <v>1048</v>
      </c>
      <c r="I300" s="51">
        <v>1056</v>
      </c>
      <c r="J300" s="51">
        <v>1064</v>
      </c>
      <c r="K300" s="51">
        <v>1048</v>
      </c>
      <c r="L300" s="51">
        <v>700</v>
      </c>
      <c r="M300" s="137">
        <f aca="true" t="shared" si="14" ref="M300:M314">IF(D300="BUY",(K300-F300)*(L300),(F300-K300)*(L300))</f>
        <v>5600</v>
      </c>
      <c r="N300" s="145">
        <f aca="true" t="shared" si="15" ref="N300:N314">M300/(L300)/F300%</f>
        <v>0.7692307692307692</v>
      </c>
    </row>
    <row r="301" spans="1:14" ht="15.75">
      <c r="A301" s="51">
        <v>2</v>
      </c>
      <c r="B301" s="136">
        <v>43403</v>
      </c>
      <c r="C301" s="135" t="s">
        <v>163</v>
      </c>
      <c r="D301" s="51" t="s">
        <v>21</v>
      </c>
      <c r="E301" s="51" t="s">
        <v>92</v>
      </c>
      <c r="F301" s="51">
        <v>277.5</v>
      </c>
      <c r="G301" s="51">
        <v>274</v>
      </c>
      <c r="H301" s="51">
        <v>279.5</v>
      </c>
      <c r="I301" s="51">
        <v>281.5</v>
      </c>
      <c r="J301" s="51">
        <v>283.5</v>
      </c>
      <c r="K301" s="51">
        <v>279.5</v>
      </c>
      <c r="L301" s="51">
        <v>3000</v>
      </c>
      <c r="M301" s="137">
        <f t="shared" si="14"/>
        <v>6000</v>
      </c>
      <c r="N301" s="145">
        <f t="shared" si="15"/>
        <v>0.7207207207207208</v>
      </c>
    </row>
    <row r="302" spans="1:14" ht="15" customHeight="1">
      <c r="A302" s="51">
        <v>3</v>
      </c>
      <c r="B302" s="136">
        <v>43402</v>
      </c>
      <c r="C302" s="135" t="s">
        <v>163</v>
      </c>
      <c r="D302" s="51" t="s">
        <v>21</v>
      </c>
      <c r="E302" s="51" t="s">
        <v>24</v>
      </c>
      <c r="F302" s="51">
        <v>68.5</v>
      </c>
      <c r="G302" s="51">
        <v>66.5</v>
      </c>
      <c r="H302" s="51">
        <v>69.5</v>
      </c>
      <c r="I302" s="51">
        <v>70.5</v>
      </c>
      <c r="J302" s="51">
        <v>71.5</v>
      </c>
      <c r="K302" s="51">
        <v>71.5</v>
      </c>
      <c r="L302" s="51">
        <v>5500</v>
      </c>
      <c r="M302" s="137">
        <f t="shared" si="14"/>
        <v>16500</v>
      </c>
      <c r="N302" s="145">
        <f t="shared" si="15"/>
        <v>4.37956204379562</v>
      </c>
    </row>
    <row r="303" spans="1:14" ht="15" customHeight="1">
      <c r="A303" s="51">
        <v>4</v>
      </c>
      <c r="B303" s="136">
        <v>43398</v>
      </c>
      <c r="C303" s="135" t="s">
        <v>163</v>
      </c>
      <c r="D303" s="51" t="s">
        <v>21</v>
      </c>
      <c r="E303" s="51" t="s">
        <v>121</v>
      </c>
      <c r="F303" s="51">
        <v>2350</v>
      </c>
      <c r="G303" s="51">
        <v>2315</v>
      </c>
      <c r="H303" s="51">
        <v>2370</v>
      </c>
      <c r="I303" s="51">
        <v>2390</v>
      </c>
      <c r="J303" s="51">
        <v>2410</v>
      </c>
      <c r="K303" s="51">
        <v>2370</v>
      </c>
      <c r="L303" s="51">
        <v>250</v>
      </c>
      <c r="M303" s="137">
        <f t="shared" si="14"/>
        <v>5000</v>
      </c>
      <c r="N303" s="145">
        <f t="shared" si="15"/>
        <v>0.851063829787234</v>
      </c>
    </row>
    <row r="304" spans="1:14" ht="15.75">
      <c r="A304" s="51">
        <v>5</v>
      </c>
      <c r="B304" s="136">
        <v>43398</v>
      </c>
      <c r="C304" s="135" t="s">
        <v>163</v>
      </c>
      <c r="D304" s="51" t="s">
        <v>21</v>
      </c>
      <c r="E304" s="51" t="s">
        <v>121</v>
      </c>
      <c r="F304" s="51">
        <v>2338</v>
      </c>
      <c r="G304" s="51">
        <v>2318</v>
      </c>
      <c r="H304" s="51">
        <v>2348</v>
      </c>
      <c r="I304" s="51">
        <v>2358</v>
      </c>
      <c r="J304" s="51">
        <v>2368</v>
      </c>
      <c r="K304" s="51">
        <v>2348</v>
      </c>
      <c r="L304" s="51">
        <v>500</v>
      </c>
      <c r="M304" s="137">
        <f t="shared" si="14"/>
        <v>5000</v>
      </c>
      <c r="N304" s="145">
        <f t="shared" si="15"/>
        <v>0.42771599657827203</v>
      </c>
    </row>
    <row r="305" spans="1:14" ht="15.75">
      <c r="A305" s="51">
        <v>6</v>
      </c>
      <c r="B305" s="136">
        <v>43397</v>
      </c>
      <c r="C305" s="135" t="s">
        <v>163</v>
      </c>
      <c r="D305" s="51" t="s">
        <v>21</v>
      </c>
      <c r="E305" s="51" t="s">
        <v>132</v>
      </c>
      <c r="F305" s="51">
        <v>81.7</v>
      </c>
      <c r="G305" s="51">
        <v>79.9</v>
      </c>
      <c r="H305" s="51">
        <v>82.7</v>
      </c>
      <c r="I305" s="51">
        <v>83.7</v>
      </c>
      <c r="J305" s="51">
        <v>84.7</v>
      </c>
      <c r="K305" s="51">
        <v>82.7</v>
      </c>
      <c r="L305" s="51">
        <v>5500</v>
      </c>
      <c r="M305" s="137">
        <f t="shared" si="14"/>
        <v>5500</v>
      </c>
      <c r="N305" s="145">
        <f t="shared" si="15"/>
        <v>1.2239902080783354</v>
      </c>
    </row>
    <row r="306" spans="1:14" ht="15.75">
      <c r="A306" s="51">
        <v>7</v>
      </c>
      <c r="B306" s="136">
        <v>43396</v>
      </c>
      <c r="C306" s="135" t="s">
        <v>163</v>
      </c>
      <c r="D306" s="51" t="s">
        <v>53</v>
      </c>
      <c r="E306" s="51" t="s">
        <v>75</v>
      </c>
      <c r="F306" s="51">
        <v>83.5</v>
      </c>
      <c r="G306" s="51">
        <v>86.5</v>
      </c>
      <c r="H306" s="51">
        <v>82</v>
      </c>
      <c r="I306" s="51">
        <v>80.5</v>
      </c>
      <c r="J306" s="51">
        <v>79</v>
      </c>
      <c r="K306" s="51">
        <v>80.5</v>
      </c>
      <c r="L306" s="51">
        <v>3500</v>
      </c>
      <c r="M306" s="137">
        <f t="shared" si="14"/>
        <v>10500</v>
      </c>
      <c r="N306" s="145">
        <f t="shared" si="15"/>
        <v>3.5928143712574854</v>
      </c>
    </row>
    <row r="307" spans="1:14" ht="15.75">
      <c r="A307" s="51">
        <v>8</v>
      </c>
      <c r="B307" s="136">
        <v>43392</v>
      </c>
      <c r="C307" s="135" t="s">
        <v>163</v>
      </c>
      <c r="D307" s="51" t="s">
        <v>21</v>
      </c>
      <c r="E307" s="51" t="s">
        <v>63</v>
      </c>
      <c r="F307" s="51">
        <v>1250</v>
      </c>
      <c r="G307" s="51">
        <v>1232</v>
      </c>
      <c r="H307" s="51">
        <v>1260</v>
      </c>
      <c r="I307" s="51">
        <v>1270</v>
      </c>
      <c r="J307" s="51">
        <v>1280</v>
      </c>
      <c r="K307" s="51">
        <v>1270</v>
      </c>
      <c r="L307" s="51">
        <v>500</v>
      </c>
      <c r="M307" s="137">
        <f t="shared" si="14"/>
        <v>10000</v>
      </c>
      <c r="N307" s="145">
        <f t="shared" si="15"/>
        <v>1.6</v>
      </c>
    </row>
    <row r="308" spans="1:14" ht="15.75">
      <c r="A308" s="51">
        <v>9</v>
      </c>
      <c r="B308" s="136">
        <v>43392</v>
      </c>
      <c r="C308" s="135" t="s">
        <v>163</v>
      </c>
      <c r="D308" s="51" t="s">
        <v>53</v>
      </c>
      <c r="E308" s="51" t="s">
        <v>44</v>
      </c>
      <c r="F308" s="51">
        <v>634</v>
      </c>
      <c r="G308" s="51">
        <v>644</v>
      </c>
      <c r="H308" s="51">
        <v>629</v>
      </c>
      <c r="I308" s="51">
        <v>624</v>
      </c>
      <c r="J308" s="51">
        <v>629</v>
      </c>
      <c r="K308" s="51">
        <v>624</v>
      </c>
      <c r="L308" s="51">
        <v>1000</v>
      </c>
      <c r="M308" s="137">
        <f t="shared" si="14"/>
        <v>10000</v>
      </c>
      <c r="N308" s="145">
        <f t="shared" si="15"/>
        <v>1.5772870662460567</v>
      </c>
    </row>
    <row r="309" spans="1:14" ht="15.75">
      <c r="A309" s="51">
        <v>10</v>
      </c>
      <c r="B309" s="136">
        <v>43390</v>
      </c>
      <c r="C309" s="135" t="s">
        <v>163</v>
      </c>
      <c r="D309" s="51" t="s">
        <v>21</v>
      </c>
      <c r="E309" s="51" t="s">
        <v>169</v>
      </c>
      <c r="F309" s="51">
        <v>163</v>
      </c>
      <c r="G309" s="51">
        <v>160</v>
      </c>
      <c r="H309" s="51">
        <v>164.5</v>
      </c>
      <c r="I309" s="51">
        <v>166</v>
      </c>
      <c r="J309" s="51">
        <v>167.5</v>
      </c>
      <c r="K309" s="51">
        <v>160</v>
      </c>
      <c r="L309" s="51">
        <v>4000</v>
      </c>
      <c r="M309" s="137">
        <f t="shared" si="14"/>
        <v>-12000</v>
      </c>
      <c r="N309" s="145">
        <f t="shared" si="15"/>
        <v>-1.8404907975460123</v>
      </c>
    </row>
    <row r="310" spans="1:14" ht="15.75">
      <c r="A310" s="51">
        <v>11</v>
      </c>
      <c r="B310" s="136">
        <v>43389</v>
      </c>
      <c r="C310" s="135" t="s">
        <v>163</v>
      </c>
      <c r="D310" s="51" t="s">
        <v>21</v>
      </c>
      <c r="E310" s="51" t="s">
        <v>132</v>
      </c>
      <c r="F310" s="51">
        <v>79</v>
      </c>
      <c r="G310" s="51">
        <v>77</v>
      </c>
      <c r="H310" s="51">
        <v>80</v>
      </c>
      <c r="I310" s="51">
        <v>81</v>
      </c>
      <c r="J310" s="51">
        <v>82</v>
      </c>
      <c r="K310" s="51">
        <v>82</v>
      </c>
      <c r="L310" s="51">
        <v>5500</v>
      </c>
      <c r="M310" s="137">
        <f t="shared" si="14"/>
        <v>16500</v>
      </c>
      <c r="N310" s="145">
        <f t="shared" si="15"/>
        <v>3.7974683544303796</v>
      </c>
    </row>
    <row r="311" spans="1:14" ht="15.75">
      <c r="A311" s="51">
        <v>12</v>
      </c>
      <c r="B311" s="136">
        <v>43388</v>
      </c>
      <c r="C311" s="135" t="s">
        <v>163</v>
      </c>
      <c r="D311" s="51" t="s">
        <v>21</v>
      </c>
      <c r="E311" s="51" t="s">
        <v>87</v>
      </c>
      <c r="F311" s="51">
        <v>2000</v>
      </c>
      <c r="G311" s="51">
        <v>1983</v>
      </c>
      <c r="H311" s="51">
        <v>2010</v>
      </c>
      <c r="I311" s="51">
        <v>2020</v>
      </c>
      <c r="J311" s="51">
        <v>2030</v>
      </c>
      <c r="K311" s="51">
        <v>2010</v>
      </c>
      <c r="L311" s="51">
        <v>500</v>
      </c>
      <c r="M311" s="137">
        <f t="shared" si="14"/>
        <v>5000</v>
      </c>
      <c r="N311" s="145">
        <f t="shared" si="15"/>
        <v>0.5</v>
      </c>
    </row>
    <row r="312" spans="1:14" ht="15.75">
      <c r="A312" s="51">
        <v>13</v>
      </c>
      <c r="B312" s="136">
        <v>43383</v>
      </c>
      <c r="C312" s="135" t="s">
        <v>163</v>
      </c>
      <c r="D312" s="51" t="s">
        <v>21</v>
      </c>
      <c r="E312" s="51" t="s">
        <v>170</v>
      </c>
      <c r="F312" s="51">
        <v>1168</v>
      </c>
      <c r="G312" s="51">
        <v>1154</v>
      </c>
      <c r="H312" s="51">
        <v>1176</v>
      </c>
      <c r="I312" s="51">
        <v>1184</v>
      </c>
      <c r="J312" s="51">
        <v>1192</v>
      </c>
      <c r="K312" s="51">
        <v>1192</v>
      </c>
      <c r="L312" s="51">
        <v>750</v>
      </c>
      <c r="M312" s="137">
        <f t="shared" si="14"/>
        <v>18000</v>
      </c>
      <c r="N312" s="145">
        <f t="shared" si="15"/>
        <v>2.0547945205479454</v>
      </c>
    </row>
    <row r="313" spans="1:14" ht="15.75">
      <c r="A313" s="51">
        <v>14</v>
      </c>
      <c r="B313" s="136">
        <v>43382</v>
      </c>
      <c r="C313" s="135" t="s">
        <v>163</v>
      </c>
      <c r="D313" s="51" t="s">
        <v>53</v>
      </c>
      <c r="E313" s="51" t="s">
        <v>171</v>
      </c>
      <c r="F313" s="51">
        <v>95</v>
      </c>
      <c r="G313" s="51">
        <v>98</v>
      </c>
      <c r="H313" s="51">
        <v>93.5</v>
      </c>
      <c r="I313" s="51">
        <v>92</v>
      </c>
      <c r="J313" s="51">
        <v>90.5</v>
      </c>
      <c r="K313" s="51">
        <v>93.5</v>
      </c>
      <c r="L313" s="51">
        <v>4000</v>
      </c>
      <c r="M313" s="137">
        <f t="shared" si="14"/>
        <v>6000</v>
      </c>
      <c r="N313" s="145">
        <f t="shared" si="15"/>
        <v>1.5789473684210527</v>
      </c>
    </row>
    <row r="314" spans="1:14" ht="15.75">
      <c r="A314" s="51">
        <v>15</v>
      </c>
      <c r="B314" s="136">
        <v>43376</v>
      </c>
      <c r="C314" s="135" t="s">
        <v>163</v>
      </c>
      <c r="D314" s="51" t="s">
        <v>21</v>
      </c>
      <c r="E314" s="51" t="s">
        <v>172</v>
      </c>
      <c r="F314" s="51">
        <v>937</v>
      </c>
      <c r="G314" s="51">
        <v>919</v>
      </c>
      <c r="H314" s="51">
        <v>947</v>
      </c>
      <c r="I314" s="51">
        <v>957</v>
      </c>
      <c r="J314" s="51">
        <v>967</v>
      </c>
      <c r="K314" s="51">
        <v>967</v>
      </c>
      <c r="L314" s="51">
        <v>500</v>
      </c>
      <c r="M314" s="137">
        <f t="shared" si="14"/>
        <v>15000</v>
      </c>
      <c r="N314" s="145">
        <f t="shared" si="15"/>
        <v>3.2017075773746</v>
      </c>
    </row>
    <row r="315" spans="1:14" ht="15">
      <c r="A315" s="75" t="s">
        <v>25</v>
      </c>
      <c r="B315" s="76"/>
      <c r="C315" s="77"/>
      <c r="D315" s="78"/>
      <c r="E315" s="79"/>
      <c r="F315" s="79"/>
      <c r="G315" s="80"/>
      <c r="H315" s="79"/>
      <c r="I315" s="79"/>
      <c r="J315" s="79"/>
      <c r="K315" s="81"/>
      <c r="N315" s="82"/>
    </row>
    <row r="316" spans="1:11" ht="15.75">
      <c r="A316" s="75" t="s">
        <v>26</v>
      </c>
      <c r="B316" s="83"/>
      <c r="C316" s="77"/>
      <c r="D316" s="78"/>
      <c r="E316" s="79"/>
      <c r="F316" s="79"/>
      <c r="G316" s="80"/>
      <c r="H316" s="79"/>
      <c r="I316" s="79"/>
      <c r="J316" s="79"/>
      <c r="K316" s="81"/>
    </row>
    <row r="317" spans="1:13" ht="15.75">
      <c r="A317" s="75" t="s">
        <v>26</v>
      </c>
      <c r="B317" s="83"/>
      <c r="C317" s="84"/>
      <c r="D317" s="85"/>
      <c r="E317" s="86"/>
      <c r="F317" s="86"/>
      <c r="G317" s="87"/>
      <c r="H317" s="86"/>
      <c r="I317" s="86"/>
      <c r="J317" s="86"/>
      <c r="L317" s="88"/>
      <c r="M317" s="89"/>
    </row>
    <row r="318" spans="1:13" ht="16.5" thickBot="1">
      <c r="A318" s="84"/>
      <c r="B318" s="83"/>
      <c r="C318" s="86"/>
      <c r="D318" s="86"/>
      <c r="E318" s="86"/>
      <c r="F318" s="90"/>
      <c r="G318" s="91"/>
      <c r="H318" s="92" t="s">
        <v>27</v>
      </c>
      <c r="I318" s="92"/>
      <c r="J318" s="93"/>
      <c r="K318" s="93"/>
      <c r="L318" s="88"/>
      <c r="M318" s="89"/>
    </row>
    <row r="319" spans="1:11" ht="15.75">
      <c r="A319" s="84"/>
      <c r="B319" s="83"/>
      <c r="C319" s="226" t="s">
        <v>28</v>
      </c>
      <c r="D319" s="226"/>
      <c r="E319" s="139">
        <v>15</v>
      </c>
      <c r="F319" s="140">
        <f>F320+F321+F322+F323+F324+F325</f>
        <v>100</v>
      </c>
      <c r="G319" s="86">
        <v>15</v>
      </c>
      <c r="H319" s="94">
        <f>G320/G319%</f>
        <v>93.33333333333334</v>
      </c>
      <c r="I319" s="94"/>
      <c r="J319" s="94"/>
      <c r="K319" s="95"/>
    </row>
    <row r="320" spans="1:13" ht="15.75">
      <c r="A320" s="84"/>
      <c r="B320" s="83"/>
      <c r="C320" s="227" t="s">
        <v>29</v>
      </c>
      <c r="D320" s="227"/>
      <c r="E320" s="141">
        <v>14</v>
      </c>
      <c r="F320" s="142">
        <f>(E320/E319)*100</f>
        <v>93.33333333333333</v>
      </c>
      <c r="G320" s="86">
        <v>14</v>
      </c>
      <c r="H320" s="93"/>
      <c r="I320" s="93"/>
      <c r="J320" s="86"/>
      <c r="K320" s="93"/>
      <c r="M320" s="89"/>
    </row>
    <row r="321" spans="1:11" ht="15.75">
      <c r="A321" s="96"/>
      <c r="B321" s="83"/>
      <c r="C321" s="227" t="s">
        <v>31</v>
      </c>
      <c r="D321" s="227"/>
      <c r="E321" s="141">
        <v>0</v>
      </c>
      <c r="F321" s="142">
        <f>(E321/E319)*100</f>
        <v>0</v>
      </c>
      <c r="G321" s="97"/>
      <c r="H321" s="86"/>
      <c r="I321" s="86"/>
      <c r="K321" s="93"/>
    </row>
    <row r="322" spans="1:9" ht="15.75">
      <c r="A322" s="96"/>
      <c r="B322" s="83"/>
      <c r="C322" s="227" t="s">
        <v>32</v>
      </c>
      <c r="D322" s="227"/>
      <c r="E322" s="141">
        <v>0</v>
      </c>
      <c r="F322" s="142">
        <f>(E322/E319)*100</f>
        <v>0</v>
      </c>
      <c r="G322" s="97"/>
      <c r="H322" s="86"/>
      <c r="I322" s="86"/>
    </row>
    <row r="323" spans="1:13" ht="15.75">
      <c r="A323" s="96"/>
      <c r="B323" s="83"/>
      <c r="C323" s="227" t="s">
        <v>33</v>
      </c>
      <c r="D323" s="227"/>
      <c r="E323" s="141">
        <v>1</v>
      </c>
      <c r="F323" s="142">
        <f>(E323/E319)*100</f>
        <v>6.666666666666667</v>
      </c>
      <c r="G323" s="97"/>
      <c r="H323" s="86" t="s">
        <v>34</v>
      </c>
      <c r="I323" s="86"/>
      <c r="J323" s="93"/>
      <c r="K323" s="93"/>
      <c r="L323" s="88"/>
      <c r="M323" s="86" t="s">
        <v>30</v>
      </c>
    </row>
    <row r="324" spans="1:14" ht="15.75">
      <c r="A324" s="96"/>
      <c r="B324" s="83"/>
      <c r="C324" s="227" t="s">
        <v>35</v>
      </c>
      <c r="D324" s="227"/>
      <c r="E324" s="141">
        <v>0</v>
      </c>
      <c r="F324" s="142">
        <f>(E324/E319)*100</f>
        <v>0</v>
      </c>
      <c r="G324" s="97"/>
      <c r="H324" s="86"/>
      <c r="I324" s="86"/>
      <c r="M324" s="88"/>
      <c r="N324" s="88"/>
    </row>
    <row r="325" spans="1:14" ht="16.5" thickBot="1">
      <c r="A325" s="96"/>
      <c r="B325" s="83"/>
      <c r="C325" s="234" t="s">
        <v>36</v>
      </c>
      <c r="D325" s="234"/>
      <c r="E325" s="143"/>
      <c r="F325" s="144">
        <f>(E325/E319)*100</f>
        <v>0</v>
      </c>
      <c r="G325" s="97"/>
      <c r="H325" s="86"/>
      <c r="I325" s="86"/>
      <c r="L325" s="88"/>
      <c r="N325" s="88"/>
    </row>
    <row r="326" spans="1:14" ht="15.75">
      <c r="A326" s="98" t="s">
        <v>37</v>
      </c>
      <c r="B326" s="76"/>
      <c r="C326" s="77"/>
      <c r="D326" s="77"/>
      <c r="E326" s="79"/>
      <c r="F326" s="79"/>
      <c r="G326" s="80"/>
      <c r="H326" s="99"/>
      <c r="I326" s="99"/>
      <c r="J326" s="99"/>
      <c r="K326" s="86"/>
      <c r="L326" s="93"/>
      <c r="M326" s="88"/>
      <c r="N326" s="100"/>
    </row>
    <row r="327" spans="1:13" ht="15.75">
      <c r="A327" s="78" t="s">
        <v>38</v>
      </c>
      <c r="B327" s="76"/>
      <c r="C327" s="101"/>
      <c r="D327" s="102"/>
      <c r="E327" s="77"/>
      <c r="F327" s="99"/>
      <c r="G327" s="80"/>
      <c r="H327" s="99"/>
      <c r="I327" s="99"/>
      <c r="J327" s="99"/>
      <c r="K327" s="86"/>
      <c r="M327" s="93"/>
    </row>
    <row r="328" spans="1:14" ht="15.75">
      <c r="A328" s="78" t="s">
        <v>39</v>
      </c>
      <c r="B328" s="76"/>
      <c r="C328" s="77"/>
      <c r="D328" s="102"/>
      <c r="E328" s="77"/>
      <c r="F328" s="99"/>
      <c r="G328" s="80"/>
      <c r="H328" s="103"/>
      <c r="I328" s="103"/>
      <c r="J328" s="103"/>
      <c r="K328" s="79"/>
      <c r="M328" s="88"/>
      <c r="N328" s="84"/>
    </row>
    <row r="329" spans="1:13" ht="15.75">
      <c r="A329" s="78" t="s">
        <v>40</v>
      </c>
      <c r="B329" s="101"/>
      <c r="C329" s="77"/>
      <c r="D329" s="102"/>
      <c r="E329" s="77"/>
      <c r="F329" s="99"/>
      <c r="G329" s="104"/>
      <c r="H329" s="103"/>
      <c r="I329" s="103"/>
      <c r="J329" s="103"/>
      <c r="K329" s="79"/>
      <c r="L329" s="88"/>
      <c r="M329" s="88"/>
    </row>
    <row r="330" spans="1:14" ht="16.5" thickBot="1">
      <c r="A330" s="78" t="s">
        <v>41</v>
      </c>
      <c r="B330" s="96"/>
      <c r="C330" s="77"/>
      <c r="D330" s="105"/>
      <c r="E330" s="99"/>
      <c r="F330" s="99"/>
      <c r="G330" s="104"/>
      <c r="H330" s="103"/>
      <c r="I330" s="103"/>
      <c r="J330" s="103"/>
      <c r="K330" s="99"/>
      <c r="L330" s="88"/>
      <c r="M330" s="88"/>
      <c r="N330" s="88"/>
    </row>
    <row r="331" spans="1:14" ht="15.75" thickBot="1">
      <c r="A331" s="235" t="s">
        <v>0</v>
      </c>
      <c r="B331" s="235"/>
      <c r="C331" s="235"/>
      <c r="D331" s="235"/>
      <c r="E331" s="235"/>
      <c r="F331" s="235"/>
      <c r="G331" s="235"/>
      <c r="H331" s="235"/>
      <c r="I331" s="235"/>
      <c r="J331" s="235"/>
      <c r="K331" s="235"/>
      <c r="L331" s="235"/>
      <c r="M331" s="235"/>
      <c r="N331" s="235"/>
    </row>
    <row r="332" spans="1:14" ht="15.75" thickBot="1">
      <c r="A332" s="235"/>
      <c r="B332" s="235"/>
      <c r="C332" s="235"/>
      <c r="D332" s="235"/>
      <c r="E332" s="235"/>
      <c r="F332" s="235"/>
      <c r="G332" s="235"/>
      <c r="H332" s="235"/>
      <c r="I332" s="235"/>
      <c r="J332" s="235"/>
      <c r="K332" s="235"/>
      <c r="L332" s="235"/>
      <c r="M332" s="235"/>
      <c r="N332" s="235"/>
    </row>
    <row r="333" spans="1:14" ht="15">
      <c r="A333" s="235"/>
      <c r="B333" s="235"/>
      <c r="C333" s="235"/>
      <c r="D333" s="235"/>
      <c r="E333" s="235"/>
      <c r="F333" s="235"/>
      <c r="G333" s="235"/>
      <c r="H333" s="235"/>
      <c r="I333" s="235"/>
      <c r="J333" s="235"/>
      <c r="K333" s="235"/>
      <c r="L333" s="235"/>
      <c r="M333" s="235"/>
      <c r="N333" s="235"/>
    </row>
    <row r="334" spans="1:14" ht="15.75">
      <c r="A334" s="236" t="s">
        <v>136</v>
      </c>
      <c r="B334" s="236"/>
      <c r="C334" s="236"/>
      <c r="D334" s="236"/>
      <c r="E334" s="236"/>
      <c r="F334" s="236"/>
      <c r="G334" s="236"/>
      <c r="H334" s="236"/>
      <c r="I334" s="236"/>
      <c r="J334" s="236"/>
      <c r="K334" s="236"/>
      <c r="L334" s="236"/>
      <c r="M334" s="236"/>
      <c r="N334" s="236"/>
    </row>
    <row r="335" spans="1:14" ht="15.75">
      <c r="A335" s="236" t="s">
        <v>137</v>
      </c>
      <c r="B335" s="236"/>
      <c r="C335" s="236"/>
      <c r="D335" s="236"/>
      <c r="E335" s="236"/>
      <c r="F335" s="236"/>
      <c r="G335" s="236"/>
      <c r="H335" s="236"/>
      <c r="I335" s="236"/>
      <c r="J335" s="236"/>
      <c r="K335" s="236"/>
      <c r="L335" s="236"/>
      <c r="M335" s="236"/>
      <c r="N335" s="236"/>
    </row>
    <row r="336" spans="1:14" ht="16.5" thickBot="1">
      <c r="A336" s="231" t="s">
        <v>3</v>
      </c>
      <c r="B336" s="231"/>
      <c r="C336" s="231"/>
      <c r="D336" s="231"/>
      <c r="E336" s="231"/>
      <c r="F336" s="231"/>
      <c r="G336" s="231"/>
      <c r="H336" s="231"/>
      <c r="I336" s="231"/>
      <c r="J336" s="231"/>
      <c r="K336" s="231"/>
      <c r="L336" s="231"/>
      <c r="M336" s="231"/>
      <c r="N336" s="231"/>
    </row>
    <row r="337" spans="1:14" ht="15.75">
      <c r="A337" s="232" t="s">
        <v>173</v>
      </c>
      <c r="B337" s="232"/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</row>
    <row r="338" spans="1:14" ht="15.75">
      <c r="A338" s="232" t="s">
        <v>5</v>
      </c>
      <c r="B338" s="232"/>
      <c r="C338" s="232"/>
      <c r="D338" s="232"/>
      <c r="E338" s="232"/>
      <c r="F338" s="232"/>
      <c r="G338" s="232"/>
      <c r="H338" s="232"/>
      <c r="I338" s="232"/>
      <c r="J338" s="232"/>
      <c r="K338" s="232"/>
      <c r="L338" s="232"/>
      <c r="M338" s="232"/>
      <c r="N338" s="232"/>
    </row>
    <row r="339" spans="1:14" ht="15">
      <c r="A339" s="233" t="s">
        <v>6</v>
      </c>
      <c r="B339" s="225" t="s">
        <v>7</v>
      </c>
      <c r="C339" s="225" t="s">
        <v>8</v>
      </c>
      <c r="D339" s="233" t="s">
        <v>161</v>
      </c>
      <c r="E339" s="233" t="s">
        <v>162</v>
      </c>
      <c r="F339" s="225" t="s">
        <v>11</v>
      </c>
      <c r="G339" s="225" t="s">
        <v>12</v>
      </c>
      <c r="H339" s="228" t="s">
        <v>13</v>
      </c>
      <c r="I339" s="228" t="s">
        <v>14</v>
      </c>
      <c r="J339" s="228" t="s">
        <v>15</v>
      </c>
      <c r="K339" s="229" t="s">
        <v>16</v>
      </c>
      <c r="L339" s="225" t="s">
        <v>17</v>
      </c>
      <c r="M339" s="225" t="s">
        <v>18</v>
      </c>
      <c r="N339" s="225" t="s">
        <v>19</v>
      </c>
    </row>
    <row r="340" spans="1:14" ht="15">
      <c r="A340" s="233"/>
      <c r="B340" s="225"/>
      <c r="C340" s="225"/>
      <c r="D340" s="233"/>
      <c r="E340" s="233"/>
      <c r="F340" s="225"/>
      <c r="G340" s="225"/>
      <c r="H340" s="225"/>
      <c r="I340" s="225"/>
      <c r="J340" s="225"/>
      <c r="K340" s="230"/>
      <c r="L340" s="225"/>
      <c r="M340" s="225"/>
      <c r="N340" s="225"/>
    </row>
    <row r="341" spans="1:14" ht="15.75">
      <c r="A341" s="51">
        <v>1</v>
      </c>
      <c r="B341" s="136">
        <v>43371</v>
      </c>
      <c r="C341" s="135" t="s">
        <v>163</v>
      </c>
      <c r="D341" s="51" t="s">
        <v>21</v>
      </c>
      <c r="E341" s="51" t="s">
        <v>69</v>
      </c>
      <c r="F341" s="51">
        <v>612</v>
      </c>
      <c r="G341" s="51">
        <v>603</v>
      </c>
      <c r="H341" s="51">
        <v>618</v>
      </c>
      <c r="I341" s="51">
        <v>624</v>
      </c>
      <c r="J341" s="51">
        <v>630</v>
      </c>
      <c r="K341" s="51">
        <v>618</v>
      </c>
      <c r="L341" s="51">
        <v>1200</v>
      </c>
      <c r="M341" s="137">
        <f aca="true" t="shared" si="16" ref="M341:M347">IF(D341="BUY",(K341-F341)*(L341),(F341-K341)*(L341))</f>
        <v>7200</v>
      </c>
      <c r="N341" s="145">
        <f aca="true" t="shared" si="17" ref="N341:N347">M341/(L341)/F341%</f>
        <v>0.9803921568627451</v>
      </c>
    </row>
    <row r="342" spans="1:14" ht="15.75">
      <c r="A342" s="51">
        <v>2</v>
      </c>
      <c r="B342" s="136">
        <v>43370</v>
      </c>
      <c r="C342" s="135" t="s">
        <v>163</v>
      </c>
      <c r="D342" s="51" t="s">
        <v>53</v>
      </c>
      <c r="E342" s="51" t="s">
        <v>52</v>
      </c>
      <c r="F342" s="51">
        <v>208</v>
      </c>
      <c r="G342" s="51">
        <v>214</v>
      </c>
      <c r="H342" s="51">
        <v>205</v>
      </c>
      <c r="I342" s="51">
        <v>202</v>
      </c>
      <c r="J342" s="51">
        <v>199</v>
      </c>
      <c r="K342" s="51">
        <v>199</v>
      </c>
      <c r="L342" s="51">
        <v>1750</v>
      </c>
      <c r="M342" s="137">
        <f t="shared" si="16"/>
        <v>15750</v>
      </c>
      <c r="N342" s="145">
        <f t="shared" si="17"/>
        <v>4.326923076923077</v>
      </c>
    </row>
    <row r="343" spans="1:14" ht="15.75">
      <c r="A343" s="51">
        <v>3</v>
      </c>
      <c r="B343" s="136">
        <v>43361</v>
      </c>
      <c r="C343" s="135" t="s">
        <v>163</v>
      </c>
      <c r="D343" s="51" t="s">
        <v>53</v>
      </c>
      <c r="E343" s="51" t="s">
        <v>123</v>
      </c>
      <c r="F343" s="51">
        <v>358</v>
      </c>
      <c r="G343" s="51">
        <v>364</v>
      </c>
      <c r="H343" s="51">
        <v>355</v>
      </c>
      <c r="I343" s="51">
        <v>352</v>
      </c>
      <c r="J343" s="51">
        <v>349</v>
      </c>
      <c r="K343" s="51">
        <v>355</v>
      </c>
      <c r="L343" s="51">
        <v>1500</v>
      </c>
      <c r="M343" s="137">
        <f t="shared" si="16"/>
        <v>4500</v>
      </c>
      <c r="N343" s="145">
        <f t="shared" si="17"/>
        <v>0.8379888268156425</v>
      </c>
    </row>
    <row r="344" spans="1:14" ht="15.75">
      <c r="A344" s="51">
        <v>4</v>
      </c>
      <c r="B344" s="136">
        <v>43357</v>
      </c>
      <c r="C344" s="135" t="s">
        <v>163</v>
      </c>
      <c r="D344" s="51" t="s">
        <v>21</v>
      </c>
      <c r="E344" s="51" t="s">
        <v>87</v>
      </c>
      <c r="F344" s="51">
        <v>2037</v>
      </c>
      <c r="G344" s="51">
        <v>2019</v>
      </c>
      <c r="H344" s="51">
        <v>2047</v>
      </c>
      <c r="I344" s="51">
        <v>2057</v>
      </c>
      <c r="J344" s="51">
        <v>2067</v>
      </c>
      <c r="K344" s="51">
        <v>2019</v>
      </c>
      <c r="L344" s="51">
        <v>500</v>
      </c>
      <c r="M344" s="137">
        <f t="shared" si="16"/>
        <v>-9000</v>
      </c>
      <c r="N344" s="145">
        <f t="shared" si="17"/>
        <v>-0.8836524300441826</v>
      </c>
    </row>
    <row r="345" spans="1:14" ht="15.75">
      <c r="A345" s="51">
        <v>5</v>
      </c>
      <c r="B345" s="136">
        <v>43350</v>
      </c>
      <c r="C345" s="135" t="s">
        <v>163</v>
      </c>
      <c r="D345" s="51" t="s">
        <v>21</v>
      </c>
      <c r="E345" s="51" t="s">
        <v>174</v>
      </c>
      <c r="F345" s="51">
        <v>394</v>
      </c>
      <c r="G345" s="51">
        <v>389</v>
      </c>
      <c r="H345" s="51">
        <v>396.5</v>
      </c>
      <c r="I345" s="51">
        <v>399</v>
      </c>
      <c r="J345" s="51">
        <v>402.5</v>
      </c>
      <c r="K345" s="51">
        <v>399</v>
      </c>
      <c r="L345" s="51">
        <v>2000</v>
      </c>
      <c r="M345" s="137">
        <f t="shared" si="16"/>
        <v>10000</v>
      </c>
      <c r="N345" s="145">
        <f t="shared" si="17"/>
        <v>1.2690355329949239</v>
      </c>
    </row>
    <row r="346" spans="1:14" ht="15.75">
      <c r="A346" s="51">
        <v>6</v>
      </c>
      <c r="B346" s="136">
        <v>43349</v>
      </c>
      <c r="C346" s="135" t="s">
        <v>163</v>
      </c>
      <c r="D346" s="51" t="s">
        <v>21</v>
      </c>
      <c r="E346" s="51" t="s">
        <v>89</v>
      </c>
      <c r="F346" s="51">
        <v>655</v>
      </c>
      <c r="G346" s="51">
        <v>644</v>
      </c>
      <c r="H346" s="51">
        <v>661</v>
      </c>
      <c r="I346" s="51">
        <v>667</v>
      </c>
      <c r="J346" s="51">
        <v>673</v>
      </c>
      <c r="K346" s="51">
        <v>661</v>
      </c>
      <c r="L346" s="51">
        <v>900</v>
      </c>
      <c r="M346" s="137">
        <f t="shared" si="16"/>
        <v>5400</v>
      </c>
      <c r="N346" s="145">
        <f t="shared" si="17"/>
        <v>0.916030534351145</v>
      </c>
    </row>
    <row r="347" spans="1:14" ht="15.75">
      <c r="A347" s="51">
        <v>7</v>
      </c>
      <c r="B347" s="136">
        <v>43348</v>
      </c>
      <c r="C347" s="135" t="s">
        <v>163</v>
      </c>
      <c r="D347" s="51" t="s">
        <v>21</v>
      </c>
      <c r="E347" s="51" t="s">
        <v>63</v>
      </c>
      <c r="F347" s="51">
        <v>1438</v>
      </c>
      <c r="G347" s="51">
        <v>1422</v>
      </c>
      <c r="H347" s="51">
        <v>1448</v>
      </c>
      <c r="I347" s="51">
        <v>1458</v>
      </c>
      <c r="J347" s="51">
        <v>1468</v>
      </c>
      <c r="K347" s="51">
        <v>1448</v>
      </c>
      <c r="L347" s="51">
        <v>500</v>
      </c>
      <c r="M347" s="137">
        <f t="shared" si="16"/>
        <v>5000</v>
      </c>
      <c r="N347" s="145">
        <f t="shared" si="17"/>
        <v>0.6954102920723226</v>
      </c>
    </row>
    <row r="348" spans="1:14" ht="15">
      <c r="A348" s="75" t="s">
        <v>25</v>
      </c>
      <c r="B348" s="76"/>
      <c r="C348" s="77"/>
      <c r="D348" s="78"/>
      <c r="E348" s="79"/>
      <c r="F348" s="79"/>
      <c r="G348" s="80"/>
      <c r="H348" s="79"/>
      <c r="I348" s="79"/>
      <c r="J348" s="79"/>
      <c r="K348" s="81"/>
      <c r="N348" s="82"/>
    </row>
    <row r="349" spans="1:11" ht="15.75">
      <c r="A349" s="75" t="s">
        <v>26</v>
      </c>
      <c r="B349" s="83"/>
      <c r="C349" s="77"/>
      <c r="D349" s="78"/>
      <c r="E349" s="79"/>
      <c r="F349" s="79"/>
      <c r="G349" s="80"/>
      <c r="H349" s="79"/>
      <c r="I349" s="79"/>
      <c r="J349" s="79"/>
      <c r="K349" s="81"/>
    </row>
    <row r="350" spans="1:13" ht="15.75">
      <c r="A350" s="75" t="s">
        <v>26</v>
      </c>
      <c r="B350" s="83"/>
      <c r="C350" s="84"/>
      <c r="D350" s="85"/>
      <c r="E350" s="86"/>
      <c r="F350" s="86"/>
      <c r="G350" s="87"/>
      <c r="H350" s="86"/>
      <c r="I350" s="86"/>
      <c r="J350" s="86"/>
      <c r="L350" s="88"/>
      <c r="M350" s="89"/>
    </row>
    <row r="351" spans="1:13" ht="16.5" thickBot="1">
      <c r="A351" s="84"/>
      <c r="B351" s="83"/>
      <c r="C351" s="86"/>
      <c r="D351" s="86"/>
      <c r="E351" s="86"/>
      <c r="F351" s="90"/>
      <c r="G351" s="91"/>
      <c r="H351" s="92" t="s">
        <v>27</v>
      </c>
      <c r="I351" s="92"/>
      <c r="J351" s="93"/>
      <c r="K351" s="93"/>
      <c r="L351" s="88"/>
      <c r="M351" s="89"/>
    </row>
    <row r="352" spans="1:11" ht="15.75">
      <c r="A352" s="84"/>
      <c r="B352" s="83"/>
      <c r="C352" s="226" t="s">
        <v>28</v>
      </c>
      <c r="D352" s="226"/>
      <c r="E352" s="139">
        <v>7</v>
      </c>
      <c r="F352" s="140">
        <f>F353+F354+F355+F356+F357+F358</f>
        <v>100</v>
      </c>
      <c r="G352" s="86">
        <v>7</v>
      </c>
      <c r="H352" s="94">
        <f>G353/G352%</f>
        <v>85.71428571428571</v>
      </c>
      <c r="I352" s="94"/>
      <c r="J352" s="94"/>
      <c r="K352" s="95"/>
    </row>
    <row r="353" spans="1:14" ht="15.75">
      <c r="A353" s="84"/>
      <c r="B353" s="83"/>
      <c r="C353" s="227" t="s">
        <v>29</v>
      </c>
      <c r="D353" s="227"/>
      <c r="E353" s="141">
        <v>6</v>
      </c>
      <c r="F353" s="142">
        <f>(E353/E352)*100</f>
        <v>85.71428571428571</v>
      </c>
      <c r="G353" s="86">
        <v>6</v>
      </c>
      <c r="H353" s="93"/>
      <c r="I353" s="93"/>
      <c r="J353" s="86"/>
      <c r="K353" s="93"/>
      <c r="M353" s="89"/>
      <c r="N353" s="89"/>
    </row>
    <row r="354" spans="1:11" ht="15.75">
      <c r="A354" s="96"/>
      <c r="B354" s="83"/>
      <c r="C354" s="227" t="s">
        <v>31</v>
      </c>
      <c r="D354" s="227"/>
      <c r="E354" s="141">
        <v>0</v>
      </c>
      <c r="F354" s="142">
        <f>(E354/E352)*100</f>
        <v>0</v>
      </c>
      <c r="G354" s="97"/>
      <c r="H354" s="86"/>
      <c r="I354" s="86"/>
      <c r="K354" s="93"/>
    </row>
    <row r="355" spans="1:12" ht="15.75">
      <c r="A355" s="96"/>
      <c r="B355" s="83"/>
      <c r="C355" s="227" t="s">
        <v>32</v>
      </c>
      <c r="D355" s="227"/>
      <c r="E355" s="141">
        <v>0</v>
      </c>
      <c r="F355" s="142">
        <f>(E355/E352)*100</f>
        <v>0</v>
      </c>
      <c r="G355" s="97"/>
      <c r="H355" s="86"/>
      <c r="I355" s="86"/>
      <c r="L355" s="88"/>
    </row>
    <row r="356" spans="1:13" ht="15.75">
      <c r="A356" s="96"/>
      <c r="B356" s="83"/>
      <c r="C356" s="227" t="s">
        <v>33</v>
      </c>
      <c r="D356" s="227"/>
      <c r="E356" s="141">
        <v>1</v>
      </c>
      <c r="F356" s="142">
        <f>(E356/E352)*100</f>
        <v>14.285714285714285</v>
      </c>
      <c r="G356" s="97"/>
      <c r="H356" s="86" t="s">
        <v>34</v>
      </c>
      <c r="I356" s="86"/>
      <c r="J356" s="93"/>
      <c r="K356" s="93"/>
      <c r="L356" s="89"/>
      <c r="M356" s="86" t="s">
        <v>30</v>
      </c>
    </row>
    <row r="357" spans="1:14" ht="15.75">
      <c r="A357" s="96"/>
      <c r="B357" s="83"/>
      <c r="C357" s="227" t="s">
        <v>35</v>
      </c>
      <c r="D357" s="227"/>
      <c r="E357" s="141">
        <v>0</v>
      </c>
      <c r="F357" s="142">
        <f>(E357/E352)*100</f>
        <v>0</v>
      </c>
      <c r="G357" s="97"/>
      <c r="H357" s="86"/>
      <c r="I357" s="86"/>
      <c r="M357" s="88"/>
      <c r="N357" s="88"/>
    </row>
    <row r="358" spans="1:14" ht="16.5" thickBot="1">
      <c r="A358" s="96"/>
      <c r="B358" s="83"/>
      <c r="C358" s="234" t="s">
        <v>36</v>
      </c>
      <c r="D358" s="234"/>
      <c r="E358" s="143"/>
      <c r="F358" s="144">
        <f>(E358/E352)*100</f>
        <v>0</v>
      </c>
      <c r="G358" s="97"/>
      <c r="H358" s="86"/>
      <c r="I358" s="86"/>
      <c r="L358" s="88"/>
      <c r="N358" s="88"/>
    </row>
    <row r="359" spans="1:14" ht="15.75">
      <c r="A359" s="98" t="s">
        <v>37</v>
      </c>
      <c r="B359" s="76"/>
      <c r="C359" s="77"/>
      <c r="D359" s="77"/>
      <c r="E359" s="79"/>
      <c r="F359" s="79"/>
      <c r="G359" s="80"/>
      <c r="H359" s="99"/>
      <c r="I359" s="99"/>
      <c r="J359" s="99"/>
      <c r="K359" s="86"/>
      <c r="L359" s="93"/>
      <c r="M359" s="88"/>
      <c r="N359" s="100"/>
    </row>
    <row r="360" spans="1:14" ht="15.75">
      <c r="A360" s="78" t="s">
        <v>38</v>
      </c>
      <c r="B360" s="76"/>
      <c r="C360" s="101"/>
      <c r="D360" s="102"/>
      <c r="E360" s="77"/>
      <c r="F360" s="99"/>
      <c r="G360" s="80"/>
      <c r="H360" s="99"/>
      <c r="I360" s="99"/>
      <c r="J360" s="99"/>
      <c r="K360" s="86"/>
      <c r="M360" s="93"/>
      <c r="N360" s="84"/>
    </row>
    <row r="361" spans="1:13" ht="15.75">
      <c r="A361" s="78" t="s">
        <v>39</v>
      </c>
      <c r="B361" s="76"/>
      <c r="C361" s="77"/>
      <c r="D361" s="102"/>
      <c r="E361" s="77"/>
      <c r="F361" s="99"/>
      <c r="G361" s="80"/>
      <c r="H361" s="103"/>
      <c r="I361" s="103"/>
      <c r="J361" s="103"/>
      <c r="K361" s="79"/>
      <c r="M361" s="88"/>
    </row>
    <row r="362" spans="1:14" ht="15.75">
      <c r="A362" s="78" t="s">
        <v>40</v>
      </c>
      <c r="B362" s="101"/>
      <c r="C362" s="77"/>
      <c r="D362" s="102"/>
      <c r="E362" s="77"/>
      <c r="F362" s="99"/>
      <c r="G362" s="104"/>
      <c r="H362" s="103"/>
      <c r="I362" s="103"/>
      <c r="J362" s="103"/>
      <c r="K362" s="79"/>
      <c r="L362" s="88"/>
      <c r="M362" s="88"/>
      <c r="N362" s="88"/>
    </row>
    <row r="363" spans="1:14" ht="15.75">
      <c r="A363" s="78" t="s">
        <v>41</v>
      </c>
      <c r="B363" s="96"/>
      <c r="C363" s="77"/>
      <c r="D363" s="105"/>
      <c r="E363" s="99"/>
      <c r="F363" s="99"/>
      <c r="G363" s="104"/>
      <c r="H363" s="103"/>
      <c r="I363" s="103"/>
      <c r="J363" s="103"/>
      <c r="K363" s="99"/>
      <c r="L363" s="88"/>
      <c r="M363" s="88"/>
      <c r="N363" s="88"/>
    </row>
  </sheetData>
  <sheetProtection/>
  <mergeCells count="243"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J10:J11"/>
    <mergeCell ref="A2:N4"/>
    <mergeCell ref="A5:N5"/>
    <mergeCell ref="A6:N6"/>
    <mergeCell ref="A7:N7"/>
    <mergeCell ref="A8:N8"/>
    <mergeCell ref="A9:N9"/>
    <mergeCell ref="C116:D116"/>
    <mergeCell ref="C117:D117"/>
    <mergeCell ref="C118:D118"/>
    <mergeCell ref="C119:D119"/>
    <mergeCell ref="H91:H92"/>
    <mergeCell ref="I91:I92"/>
    <mergeCell ref="C91:C92"/>
    <mergeCell ref="D91:D92"/>
    <mergeCell ref="E91:E92"/>
    <mergeCell ref="F91:F92"/>
    <mergeCell ref="N91:N92"/>
    <mergeCell ref="J91:J92"/>
    <mergeCell ref="K91:K92"/>
    <mergeCell ref="L91:L92"/>
    <mergeCell ref="G91:G92"/>
    <mergeCell ref="A83:N85"/>
    <mergeCell ref="A86:N86"/>
    <mergeCell ref="A87:N87"/>
    <mergeCell ref="M91:M92"/>
    <mergeCell ref="A88:N88"/>
    <mergeCell ref="A89:N89"/>
    <mergeCell ref="A90:N90"/>
    <mergeCell ref="A91:A92"/>
    <mergeCell ref="B91:B92"/>
    <mergeCell ref="C153:D153"/>
    <mergeCell ref="C154:D154"/>
    <mergeCell ref="C155:D155"/>
    <mergeCell ref="C156:D156"/>
    <mergeCell ref="L136:L137"/>
    <mergeCell ref="M136:M137"/>
    <mergeCell ref="D136:D137"/>
    <mergeCell ref="E136:E137"/>
    <mergeCell ref="F136:F137"/>
    <mergeCell ref="G136:G137"/>
    <mergeCell ref="C152:D152"/>
    <mergeCell ref="A133:N133"/>
    <mergeCell ref="A134:N134"/>
    <mergeCell ref="A135:N135"/>
    <mergeCell ref="A136:A137"/>
    <mergeCell ref="B136:B137"/>
    <mergeCell ref="C136:C137"/>
    <mergeCell ref="A128:N130"/>
    <mergeCell ref="A131:N131"/>
    <mergeCell ref="A132:N132"/>
    <mergeCell ref="C120:D120"/>
    <mergeCell ref="C121:D121"/>
    <mergeCell ref="C122:D122"/>
    <mergeCell ref="C321:D321"/>
    <mergeCell ref="C319:D319"/>
    <mergeCell ref="C320:D320"/>
    <mergeCell ref="C242:D242"/>
    <mergeCell ref="C283:D283"/>
    <mergeCell ref="C284:D284"/>
    <mergeCell ref="D298:D299"/>
    <mergeCell ref="C278:D278"/>
    <mergeCell ref="C279:D279"/>
    <mergeCell ref="C280:D280"/>
    <mergeCell ref="K256:K257"/>
    <mergeCell ref="H136:H137"/>
    <mergeCell ref="I136:I137"/>
    <mergeCell ref="J136:J137"/>
    <mergeCell ref="K136:K137"/>
    <mergeCell ref="A162:N164"/>
    <mergeCell ref="A165:N165"/>
    <mergeCell ref="N136:N137"/>
    <mergeCell ref="C150:D150"/>
    <mergeCell ref="C151:D151"/>
    <mergeCell ref="A166:N166"/>
    <mergeCell ref="A297:N297"/>
    <mergeCell ref="C282:D282"/>
    <mergeCell ref="A248:N250"/>
    <mergeCell ref="A251:N251"/>
    <mergeCell ref="C241:D241"/>
    <mergeCell ref="J170:J171"/>
    <mergeCell ref="E170:E171"/>
    <mergeCell ref="K215:K216"/>
    <mergeCell ref="L215:L216"/>
    <mergeCell ref="C201:D201"/>
    <mergeCell ref="C199:D199"/>
    <mergeCell ref="A168:N168"/>
    <mergeCell ref="A169:N169"/>
    <mergeCell ref="C198:D198"/>
    <mergeCell ref="G170:G171"/>
    <mergeCell ref="K170:K171"/>
    <mergeCell ref="L170:L171"/>
    <mergeCell ref="A167:N167"/>
    <mergeCell ref="A170:A171"/>
    <mergeCell ref="B170:B171"/>
    <mergeCell ref="C170:C171"/>
    <mergeCell ref="D170:D171"/>
    <mergeCell ref="M170:M171"/>
    <mergeCell ref="N170:N171"/>
    <mergeCell ref="I170:I171"/>
    <mergeCell ref="H170:H171"/>
    <mergeCell ref="A207:N209"/>
    <mergeCell ref="A210:N210"/>
    <mergeCell ref="A211:N211"/>
    <mergeCell ref="A212:N212"/>
    <mergeCell ref="A213:N213"/>
    <mergeCell ref="F170:F171"/>
    <mergeCell ref="C195:D195"/>
    <mergeCell ref="C196:D196"/>
    <mergeCell ref="C197:D197"/>
    <mergeCell ref="C200:D200"/>
    <mergeCell ref="E256:E257"/>
    <mergeCell ref="A215:A216"/>
    <mergeCell ref="A214:N214"/>
    <mergeCell ref="B215:B216"/>
    <mergeCell ref="C215:C216"/>
    <mergeCell ref="D215:D216"/>
    <mergeCell ref="E215:E216"/>
    <mergeCell ref="F215:F216"/>
    <mergeCell ref="G215:G216"/>
    <mergeCell ref="H215:H216"/>
    <mergeCell ref="N215:N216"/>
    <mergeCell ref="C236:D236"/>
    <mergeCell ref="C237:D237"/>
    <mergeCell ref="C238:D238"/>
    <mergeCell ref="C239:D239"/>
    <mergeCell ref="C240:D240"/>
    <mergeCell ref="I215:I216"/>
    <mergeCell ref="J215:J216"/>
    <mergeCell ref="M215:M216"/>
    <mergeCell ref="A252:N252"/>
    <mergeCell ref="A253:N253"/>
    <mergeCell ref="A254:N254"/>
    <mergeCell ref="A255:N255"/>
    <mergeCell ref="I256:I257"/>
    <mergeCell ref="J256:J257"/>
    <mergeCell ref="M256:M257"/>
    <mergeCell ref="L256:L257"/>
    <mergeCell ref="N256:N257"/>
    <mergeCell ref="A256:A257"/>
    <mergeCell ref="B298:B299"/>
    <mergeCell ref="C298:C299"/>
    <mergeCell ref="C281:D281"/>
    <mergeCell ref="G256:G257"/>
    <mergeCell ref="H256:H257"/>
    <mergeCell ref="C256:C257"/>
    <mergeCell ref="D256:D257"/>
    <mergeCell ref="F256:F257"/>
    <mergeCell ref="E298:E299"/>
    <mergeCell ref="B256:B257"/>
    <mergeCell ref="H298:H299"/>
    <mergeCell ref="I298:I299"/>
    <mergeCell ref="J298:J299"/>
    <mergeCell ref="K298:K299"/>
    <mergeCell ref="A290:N292"/>
    <mergeCell ref="A293:N293"/>
    <mergeCell ref="A294:N294"/>
    <mergeCell ref="A295:N295"/>
    <mergeCell ref="A296:N296"/>
    <mergeCell ref="A298:A299"/>
    <mergeCell ref="A336:N336"/>
    <mergeCell ref="A337:N337"/>
    <mergeCell ref="L298:L299"/>
    <mergeCell ref="M298:M299"/>
    <mergeCell ref="N298:N299"/>
    <mergeCell ref="C322:D322"/>
    <mergeCell ref="C323:D323"/>
    <mergeCell ref="C324:D324"/>
    <mergeCell ref="F298:F299"/>
    <mergeCell ref="G298:G299"/>
    <mergeCell ref="M339:M340"/>
    <mergeCell ref="N339:N340"/>
    <mergeCell ref="C352:D352"/>
    <mergeCell ref="A338:N338"/>
    <mergeCell ref="A339:A340"/>
    <mergeCell ref="B339:B340"/>
    <mergeCell ref="C339:C340"/>
    <mergeCell ref="D339:D340"/>
    <mergeCell ref="E339:E340"/>
    <mergeCell ref="F339:F340"/>
    <mergeCell ref="C356:D356"/>
    <mergeCell ref="C357:D357"/>
    <mergeCell ref="C358:D358"/>
    <mergeCell ref="J339:J340"/>
    <mergeCell ref="K339:K340"/>
    <mergeCell ref="L339:L340"/>
    <mergeCell ref="G339:G340"/>
    <mergeCell ref="H339:H340"/>
    <mergeCell ref="I339:I340"/>
    <mergeCell ref="C75:D75"/>
    <mergeCell ref="C76:D76"/>
    <mergeCell ref="C77:D77"/>
    <mergeCell ref="C353:D353"/>
    <mergeCell ref="C354:D354"/>
    <mergeCell ref="C355:D355"/>
    <mergeCell ref="C325:D325"/>
    <mergeCell ref="A331:N333"/>
    <mergeCell ref="A334:N334"/>
    <mergeCell ref="A335:N335"/>
    <mergeCell ref="A10:A11"/>
    <mergeCell ref="B10:B11"/>
    <mergeCell ref="C10:C11"/>
    <mergeCell ref="D10:D11"/>
    <mergeCell ref="C27:D27"/>
    <mergeCell ref="C28:D28"/>
    <mergeCell ref="C29:D29"/>
    <mergeCell ref="C30:D30"/>
    <mergeCell ref="G47:G48"/>
    <mergeCell ref="C31:D31"/>
    <mergeCell ref="C32:D32"/>
    <mergeCell ref="C33:D33"/>
    <mergeCell ref="A39:N41"/>
    <mergeCell ref="A42:N42"/>
    <mergeCell ref="A43:N43"/>
    <mergeCell ref="M47:M48"/>
    <mergeCell ref="A44:N44"/>
    <mergeCell ref="A45:N45"/>
    <mergeCell ref="A46:N46"/>
    <mergeCell ref="A47:A48"/>
    <mergeCell ref="B47:B48"/>
    <mergeCell ref="C47:C48"/>
    <mergeCell ref="D47:D48"/>
    <mergeCell ref="E47:E48"/>
    <mergeCell ref="F47:F48"/>
    <mergeCell ref="N47:N48"/>
    <mergeCell ref="C71:D71"/>
    <mergeCell ref="C72:D72"/>
    <mergeCell ref="C73:D73"/>
    <mergeCell ref="C74:D74"/>
    <mergeCell ref="H47:H48"/>
    <mergeCell ref="I47:I48"/>
    <mergeCell ref="J47:J48"/>
    <mergeCell ref="K47:K48"/>
    <mergeCell ref="L47:L48"/>
  </mergeCells>
  <conditionalFormatting sqref="N341:N348 N300:N315 N258:N278 N217:N246 N172:N211 N138:N161 N93:N116 N49:N77 N12:N23">
    <cfRule type="cellIs" priority="31" dxfId="12" operator="lessThan">
      <formula>0</formula>
    </cfRule>
    <cfRule type="cellIs" priority="32" dxfId="13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79"/>
  <sheetViews>
    <sheetView tabSelected="1" zoomScalePageLayoutView="0" workbookViewId="0" topLeftCell="A1">
      <selection activeCell="P28" sqref="P28:P29"/>
    </sheetView>
  </sheetViews>
  <sheetFormatPr defaultColWidth="9.140625" defaultRowHeight="15"/>
  <cols>
    <col min="1" max="2" width="11.421875" style="0" customWidth="1"/>
    <col min="3" max="3" width="11.8515625" style="0" customWidth="1"/>
    <col min="4" max="4" width="12.140625" style="0" customWidth="1"/>
    <col min="5" max="5" width="14.8515625" style="0" customWidth="1"/>
    <col min="6" max="6" width="18.140625" style="0" customWidth="1"/>
    <col min="7" max="7" width="12.00390625" style="0" customWidth="1"/>
    <col min="8" max="8" width="13.7109375" style="0" customWidth="1"/>
    <col min="9" max="9" width="10.8515625" style="0" customWidth="1"/>
    <col min="10" max="10" width="11.57421875" style="0" customWidth="1"/>
    <col min="11" max="11" width="12.8515625" style="0" customWidth="1"/>
    <col min="12" max="12" width="13.28125" style="0" customWidth="1"/>
    <col min="13" max="13" width="14.421875" style="0" customWidth="1"/>
    <col min="14" max="14" width="14.00390625" style="0" customWidth="1"/>
    <col min="15" max="15" width="17.8515625" style="0" customWidth="1"/>
  </cols>
  <sheetData>
    <row r="1" ht="15.75" thickBot="1"/>
    <row r="2" spans="1:15" ht="15" customHeight="1">
      <c r="A2" s="301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3"/>
    </row>
    <row r="3" spans="1:15" ht="15" customHeight="1">
      <c r="A3" s="277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8"/>
    </row>
    <row r="4" spans="1:15" ht="15" customHeight="1">
      <c r="A4" s="304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8"/>
    </row>
    <row r="5" spans="1:15" ht="15">
      <c r="A5" s="305" t="s">
        <v>136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9"/>
    </row>
    <row r="6" spans="1:15" ht="15">
      <c r="A6" s="305" t="s">
        <v>137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9"/>
    </row>
    <row r="7" spans="1:15" ht="15.75" thickBot="1">
      <c r="A7" s="306" t="s">
        <v>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8"/>
    </row>
    <row r="8" spans="1:15" ht="16.5">
      <c r="A8" s="309" t="s">
        <v>295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1"/>
    </row>
    <row r="9" spans="1:15" ht="16.5">
      <c r="A9" s="312" t="s">
        <v>5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4"/>
    </row>
    <row r="10" spans="1:15" ht="15" customHeight="1">
      <c r="A10" s="315" t="s">
        <v>6</v>
      </c>
      <c r="B10" s="316" t="s">
        <v>7</v>
      </c>
      <c r="C10" s="316" t="s">
        <v>176</v>
      </c>
      <c r="D10" s="316" t="s">
        <v>8</v>
      </c>
      <c r="E10" s="315" t="s">
        <v>161</v>
      </c>
      <c r="F10" s="315" t="s">
        <v>162</v>
      </c>
      <c r="G10" s="316" t="s">
        <v>11</v>
      </c>
      <c r="H10" s="316" t="s">
        <v>12</v>
      </c>
      <c r="I10" s="316" t="s">
        <v>13</v>
      </c>
      <c r="J10" s="316" t="s">
        <v>14</v>
      </c>
      <c r="K10" s="316" t="s">
        <v>15</v>
      </c>
      <c r="L10" s="317" t="s">
        <v>16</v>
      </c>
      <c r="M10" s="316" t="s">
        <v>17</v>
      </c>
      <c r="N10" s="316" t="s">
        <v>18</v>
      </c>
      <c r="O10" s="316" t="s">
        <v>19</v>
      </c>
    </row>
    <row r="11" spans="1:15" ht="15" customHeight="1">
      <c r="A11" s="270"/>
      <c r="B11" s="267"/>
      <c r="C11" s="267"/>
      <c r="D11" s="267"/>
      <c r="E11" s="270"/>
      <c r="F11" s="270"/>
      <c r="G11" s="267"/>
      <c r="H11" s="267"/>
      <c r="I11" s="267"/>
      <c r="J11" s="267"/>
      <c r="K11" s="267"/>
      <c r="L11" s="268"/>
      <c r="M11" s="267"/>
      <c r="N11" s="269"/>
      <c r="O11" s="269"/>
    </row>
    <row r="12" spans="1:15" ht="15">
      <c r="A12" s="318">
        <v>1</v>
      </c>
      <c r="B12" s="319">
        <v>43602</v>
      </c>
      <c r="C12" s="318">
        <v>640</v>
      </c>
      <c r="D12" s="320" t="s">
        <v>177</v>
      </c>
      <c r="E12" s="318" t="s">
        <v>21</v>
      </c>
      <c r="F12" s="318" t="s">
        <v>213</v>
      </c>
      <c r="G12" s="318">
        <v>22</v>
      </c>
      <c r="H12" s="318">
        <v>14</v>
      </c>
      <c r="I12" s="318">
        <v>26</v>
      </c>
      <c r="J12" s="318">
        <v>30</v>
      </c>
      <c r="K12" s="318">
        <v>34</v>
      </c>
      <c r="L12" s="318">
        <v>30</v>
      </c>
      <c r="M12" s="318">
        <v>1400</v>
      </c>
      <c r="N12" s="183">
        <f>IF('[1]HNI OPTION CALLS'!E12="BUY",('[1]HNI OPTION CALLS'!L12-'[1]HNI OPTION CALLS'!G12)*('[1]HNI OPTION CALLS'!M12),('[1]HNI OPTION CALLS'!G12-'[1]HNI OPTION CALLS'!L12)*('[1]HNI OPTION CALLS'!M12))</f>
        <v>11200</v>
      </c>
      <c r="O12" s="184">
        <f>'[1]HNI OPTION CALLS'!N12/('[1]HNI OPTION CALLS'!M12)/'[1]HNI OPTION CALLS'!G12%</f>
        <v>36.36363636363637</v>
      </c>
    </row>
    <row r="13" spans="1:15" ht="15">
      <c r="A13" s="318">
        <v>2</v>
      </c>
      <c r="B13" s="319">
        <v>43601</v>
      </c>
      <c r="C13" s="318">
        <v>110</v>
      </c>
      <c r="D13" s="320" t="s">
        <v>177</v>
      </c>
      <c r="E13" s="318" t="s">
        <v>21</v>
      </c>
      <c r="F13" s="318" t="s">
        <v>165</v>
      </c>
      <c r="G13" s="318">
        <v>4.8</v>
      </c>
      <c r="H13" s="318">
        <v>3.4</v>
      </c>
      <c r="I13" s="318">
        <v>5.6</v>
      </c>
      <c r="J13" s="318">
        <v>6.4</v>
      </c>
      <c r="K13" s="318">
        <v>7.2</v>
      </c>
      <c r="L13" s="318" t="s">
        <v>116</v>
      </c>
      <c r="M13" s="318">
        <v>6200</v>
      </c>
      <c r="N13" s="183">
        <v>0</v>
      </c>
      <c r="O13" s="184">
        <v>0</v>
      </c>
    </row>
    <row r="14" spans="1:15" ht="15">
      <c r="A14" s="318">
        <v>3</v>
      </c>
      <c r="B14" s="319">
        <v>43601</v>
      </c>
      <c r="C14" s="318">
        <v>380</v>
      </c>
      <c r="D14" s="320" t="s">
        <v>183</v>
      </c>
      <c r="E14" s="318" t="s">
        <v>21</v>
      </c>
      <c r="F14" s="318" t="s">
        <v>43</v>
      </c>
      <c r="G14" s="318">
        <v>25</v>
      </c>
      <c r="H14" s="318">
        <v>16</v>
      </c>
      <c r="I14" s="318">
        <v>30</v>
      </c>
      <c r="J14" s="318">
        <v>35</v>
      </c>
      <c r="K14" s="318">
        <v>40</v>
      </c>
      <c r="L14" s="318">
        <v>16</v>
      </c>
      <c r="M14" s="318">
        <v>1100</v>
      </c>
      <c r="N14" s="183">
        <f>IF('[1]HNI OPTION CALLS'!E14="BUY",('[1]HNI OPTION CALLS'!L14-'[1]HNI OPTION CALLS'!G14)*('[1]HNI OPTION CALLS'!M14),('[1]HNI OPTION CALLS'!G14-'[1]HNI OPTION CALLS'!L14)*('[1]HNI OPTION CALLS'!M14))</f>
        <v>-9900</v>
      </c>
      <c r="O14" s="184">
        <f>'[1]HNI OPTION CALLS'!N14/('[1]HNI OPTION CALLS'!M14)/'[1]HNI OPTION CALLS'!G14%</f>
        <v>-36</v>
      </c>
    </row>
    <row r="15" spans="1:15" ht="15">
      <c r="A15" s="318">
        <v>4</v>
      </c>
      <c r="B15" s="319">
        <v>43600</v>
      </c>
      <c r="C15" s="318">
        <v>1640</v>
      </c>
      <c r="D15" s="320" t="s">
        <v>177</v>
      </c>
      <c r="E15" s="318" t="s">
        <v>21</v>
      </c>
      <c r="F15" s="318" t="s">
        <v>246</v>
      </c>
      <c r="G15" s="318">
        <v>55</v>
      </c>
      <c r="H15" s="318">
        <v>38</v>
      </c>
      <c r="I15" s="318">
        <v>65</v>
      </c>
      <c r="J15" s="318">
        <v>75</v>
      </c>
      <c r="K15" s="318">
        <v>85</v>
      </c>
      <c r="L15" s="318">
        <v>65</v>
      </c>
      <c r="M15" s="318">
        <v>600</v>
      </c>
      <c r="N15" s="183">
        <f>IF('[1]HNI OPTION CALLS'!E15="BUY",('[1]HNI OPTION CALLS'!L15-'[1]HNI OPTION CALLS'!G15)*('[1]HNI OPTION CALLS'!M15),('[1]HNI OPTION CALLS'!G15-'[1]HNI OPTION CALLS'!L15)*('[1]HNI OPTION CALLS'!M15))</f>
        <v>6000</v>
      </c>
      <c r="O15" s="184">
        <f>'[1]HNI OPTION CALLS'!N15/('[1]HNI OPTION CALLS'!M15)/'[1]HNI OPTION CALLS'!G15%</f>
        <v>18.18181818181818</v>
      </c>
    </row>
    <row r="16" spans="1:15" ht="15">
      <c r="A16" s="318">
        <v>5</v>
      </c>
      <c r="B16" s="319">
        <v>43599</v>
      </c>
      <c r="C16" s="318">
        <v>450</v>
      </c>
      <c r="D16" s="320" t="s">
        <v>183</v>
      </c>
      <c r="E16" s="318" t="s">
        <v>21</v>
      </c>
      <c r="F16" s="318" t="s">
        <v>80</v>
      </c>
      <c r="G16" s="318">
        <v>15</v>
      </c>
      <c r="H16" s="318">
        <v>7</v>
      </c>
      <c r="I16" s="318">
        <v>20</v>
      </c>
      <c r="J16" s="318">
        <v>25</v>
      </c>
      <c r="K16" s="318">
        <v>30</v>
      </c>
      <c r="L16" s="318">
        <v>12</v>
      </c>
      <c r="M16" s="318">
        <v>1061</v>
      </c>
      <c r="N16" s="183">
        <f>IF('[1]HNI OPTION CALLS'!E16="BUY",('[1]HNI OPTION CALLS'!L16-'[1]HNI OPTION CALLS'!G16)*('[1]HNI OPTION CALLS'!M16),('[1]HNI OPTION CALLS'!G16-'[1]HNI OPTION CALLS'!L16)*('[1]HNI OPTION CALLS'!M16))</f>
        <v>-3183</v>
      </c>
      <c r="O16" s="184">
        <f>'[1]HNI OPTION CALLS'!N16/('[1]HNI OPTION CALLS'!M16)/'[1]HNI OPTION CALLS'!G16%</f>
        <v>-20</v>
      </c>
    </row>
    <row r="17" spans="1:15" ht="15">
      <c r="A17" s="318">
        <v>6</v>
      </c>
      <c r="B17" s="319">
        <v>43598</v>
      </c>
      <c r="C17" s="318">
        <v>105</v>
      </c>
      <c r="D17" s="320" t="s">
        <v>183</v>
      </c>
      <c r="E17" s="318" t="s">
        <v>21</v>
      </c>
      <c r="F17" s="318" t="s">
        <v>111</v>
      </c>
      <c r="G17" s="318">
        <v>5</v>
      </c>
      <c r="H17" s="318">
        <v>1.5</v>
      </c>
      <c r="I17" s="318">
        <v>7</v>
      </c>
      <c r="J17" s="318">
        <v>9</v>
      </c>
      <c r="K17" s="318">
        <v>11</v>
      </c>
      <c r="L17" s="318">
        <v>7</v>
      </c>
      <c r="M17" s="318">
        <v>3200</v>
      </c>
      <c r="N17" s="183">
        <f>IF('[1]HNI OPTION CALLS'!E17="BUY",('[1]HNI OPTION CALLS'!L17-'[1]HNI OPTION CALLS'!G17)*('[1]HNI OPTION CALLS'!M17),('[1]HNI OPTION CALLS'!G17-'[1]HNI OPTION CALLS'!L17)*('[1]HNI OPTION CALLS'!M17))</f>
        <v>6400</v>
      </c>
      <c r="O17" s="184">
        <f>'[1]HNI OPTION CALLS'!N17/('[1]HNI OPTION CALLS'!M17)/'[1]HNI OPTION CALLS'!G17%</f>
        <v>40</v>
      </c>
    </row>
    <row r="18" spans="1:15" ht="15">
      <c r="A18" s="318">
        <v>7</v>
      </c>
      <c r="B18" s="319">
        <v>43594</v>
      </c>
      <c r="C18" s="318">
        <v>185</v>
      </c>
      <c r="D18" s="320" t="s">
        <v>177</v>
      </c>
      <c r="E18" s="318" t="s">
        <v>21</v>
      </c>
      <c r="F18" s="318" t="s">
        <v>296</v>
      </c>
      <c r="G18" s="318">
        <v>10</v>
      </c>
      <c r="H18" s="318">
        <v>6</v>
      </c>
      <c r="I18" s="318">
        <v>12</v>
      </c>
      <c r="J18" s="318">
        <v>14</v>
      </c>
      <c r="K18" s="318">
        <v>16</v>
      </c>
      <c r="L18" s="318">
        <v>12</v>
      </c>
      <c r="M18" s="318">
        <v>3000</v>
      </c>
      <c r="N18" s="183">
        <f>IF('[1]HNI OPTION CALLS'!E18="BUY",('[1]HNI OPTION CALLS'!L18-'[1]HNI OPTION CALLS'!G18)*('[1]HNI OPTION CALLS'!M18),('[1]HNI OPTION CALLS'!G18-'[1]HNI OPTION CALLS'!L18)*('[1]HNI OPTION CALLS'!M18))</f>
        <v>6000</v>
      </c>
      <c r="O18" s="184">
        <f>'[1]HNI OPTION CALLS'!N18/('[1]HNI OPTION CALLS'!M18)/'[1]HNI OPTION CALLS'!G18%</f>
        <v>20</v>
      </c>
    </row>
    <row r="19" spans="1:15" ht="15">
      <c r="A19" s="318">
        <v>8</v>
      </c>
      <c r="B19" s="319">
        <v>43592</v>
      </c>
      <c r="C19" s="318">
        <v>200</v>
      </c>
      <c r="D19" s="320" t="s">
        <v>177</v>
      </c>
      <c r="E19" s="318" t="s">
        <v>21</v>
      </c>
      <c r="F19" s="318" t="s">
        <v>185</v>
      </c>
      <c r="G19" s="318">
        <v>11.5</v>
      </c>
      <c r="H19" s="318">
        <v>8</v>
      </c>
      <c r="I19" s="318">
        <v>13.5</v>
      </c>
      <c r="J19" s="318">
        <v>15.5</v>
      </c>
      <c r="K19" s="318">
        <v>17.5</v>
      </c>
      <c r="L19" s="318">
        <v>13</v>
      </c>
      <c r="M19" s="318">
        <v>3500</v>
      </c>
      <c r="N19" s="183">
        <f>IF('[1]HNI OPTION CALLS'!E19="BUY",('[1]HNI OPTION CALLS'!L19-'[1]HNI OPTION CALLS'!G19)*('[1]HNI OPTION CALLS'!M19),('[1]HNI OPTION CALLS'!G19-'[1]HNI OPTION CALLS'!L19)*('[1]HNI OPTION CALLS'!M19))</f>
        <v>5250</v>
      </c>
      <c r="O19" s="184">
        <f>'[1]HNI OPTION CALLS'!N19/('[1]HNI OPTION CALLS'!M19)/'[1]HNI OPTION CALLS'!G19%</f>
        <v>13.043478260869565</v>
      </c>
    </row>
    <row r="20" spans="1:15" ht="15">
      <c r="A20" s="318">
        <v>9</v>
      </c>
      <c r="B20" s="319">
        <v>43591</v>
      </c>
      <c r="C20" s="318">
        <v>220</v>
      </c>
      <c r="D20" s="320" t="s">
        <v>177</v>
      </c>
      <c r="E20" s="318" t="s">
        <v>21</v>
      </c>
      <c r="F20" s="318" t="s">
        <v>297</v>
      </c>
      <c r="G20" s="318">
        <v>8.7</v>
      </c>
      <c r="H20" s="318">
        <v>7.2</v>
      </c>
      <c r="I20" s="318">
        <v>10</v>
      </c>
      <c r="J20" s="318">
        <v>11.3</v>
      </c>
      <c r="K20" s="318">
        <v>12.6</v>
      </c>
      <c r="L20" s="318">
        <v>7.2</v>
      </c>
      <c r="M20" s="318">
        <v>4500</v>
      </c>
      <c r="N20" s="183">
        <f>IF('[1]HNI OPTION CALLS'!E20="BUY",('[1]HNI OPTION CALLS'!L20-'[1]HNI OPTION CALLS'!G20)*('[1]HNI OPTION CALLS'!M20),('[1]HNI OPTION CALLS'!G20-'[1]HNI OPTION CALLS'!L20)*('[1]HNI OPTION CALLS'!M20))</f>
        <v>-6749.999999999996</v>
      </c>
      <c r="O20" s="184">
        <f>'[1]HNI OPTION CALLS'!N20/('[1]HNI OPTION CALLS'!M20)/'[1]HNI OPTION CALLS'!G20%</f>
        <v>-17.24137931034482</v>
      </c>
    </row>
    <row r="21" spans="1:15" ht="15">
      <c r="A21" s="318">
        <v>10</v>
      </c>
      <c r="B21" s="319">
        <v>43588</v>
      </c>
      <c r="C21" s="318">
        <v>135</v>
      </c>
      <c r="D21" s="320" t="s">
        <v>177</v>
      </c>
      <c r="E21" s="318" t="s">
        <v>21</v>
      </c>
      <c r="F21" s="318" t="s">
        <v>298</v>
      </c>
      <c r="G21" s="318">
        <v>5</v>
      </c>
      <c r="H21" s="318">
        <v>2</v>
      </c>
      <c r="I21" s="318">
        <v>6.5</v>
      </c>
      <c r="J21" s="318">
        <v>8</v>
      </c>
      <c r="K21" s="318">
        <v>9.5</v>
      </c>
      <c r="L21" s="318">
        <v>2</v>
      </c>
      <c r="M21" s="318">
        <v>4800</v>
      </c>
      <c r="N21" s="183">
        <f>IF('[1]HNI OPTION CALLS'!E21="BUY",('[1]HNI OPTION CALLS'!L21-'[1]HNI OPTION CALLS'!G21)*('[1]HNI OPTION CALLS'!M21),('[1]HNI OPTION CALLS'!G21-'[1]HNI OPTION CALLS'!L21)*('[1]HNI OPTION CALLS'!M21))</f>
        <v>-14400</v>
      </c>
      <c r="O21" s="184">
        <f>'[1]HNI OPTION CALLS'!N21/('[1]HNI OPTION CALLS'!M21)/'[1]HNI OPTION CALLS'!G21%</f>
        <v>-60</v>
      </c>
    </row>
    <row r="22" spans="1:15" ht="15">
      <c r="A22" s="318">
        <v>11</v>
      </c>
      <c r="B22" s="319">
        <v>43587</v>
      </c>
      <c r="C22" s="318">
        <v>900</v>
      </c>
      <c r="D22" s="320" t="s">
        <v>177</v>
      </c>
      <c r="E22" s="318" t="s">
        <v>21</v>
      </c>
      <c r="F22" s="318" t="s">
        <v>49</v>
      </c>
      <c r="G22" s="318">
        <v>24.5</v>
      </c>
      <c r="H22" s="318">
        <v>10</v>
      </c>
      <c r="I22" s="318">
        <v>32</v>
      </c>
      <c r="J22" s="318">
        <v>40</v>
      </c>
      <c r="K22" s="318">
        <v>48</v>
      </c>
      <c r="L22" s="318">
        <v>24.5</v>
      </c>
      <c r="M22" s="318">
        <v>700</v>
      </c>
      <c r="N22" s="183">
        <f>IF('[1]HNI OPTION CALLS'!E22="BUY",('[1]HNI OPTION CALLS'!L22-'[1]HNI OPTION CALLS'!G22)*('[1]HNI OPTION CALLS'!M22),('[1]HNI OPTION CALLS'!G22-'[1]HNI OPTION CALLS'!L22)*('[1]HNI OPTION CALLS'!M22))</f>
        <v>0</v>
      </c>
      <c r="O22" s="184">
        <f>'[1]HNI OPTION CALLS'!N22/('[1]HNI OPTION CALLS'!M22)/'[1]HNI OPTION CALLS'!G22%</f>
        <v>0</v>
      </c>
    </row>
    <row r="23" spans="1:15" ht="16.5">
      <c r="A23" s="106" t="s">
        <v>25</v>
      </c>
      <c r="B23" s="107"/>
      <c r="C23" s="108"/>
      <c r="D23" s="109"/>
      <c r="E23" s="110"/>
      <c r="F23" s="110"/>
      <c r="G23" s="111"/>
      <c r="H23" s="112"/>
      <c r="I23" s="112"/>
      <c r="J23" s="112"/>
      <c r="K23" s="110"/>
      <c r="L23" s="113"/>
      <c r="M23" s="114"/>
      <c r="N23" s="114"/>
      <c r="O23" s="114"/>
    </row>
    <row r="24" spans="1:15" ht="16.5">
      <c r="A24" s="106" t="s">
        <v>26</v>
      </c>
      <c r="B24" s="107"/>
      <c r="C24" s="108"/>
      <c r="D24" s="109"/>
      <c r="E24" s="110"/>
      <c r="F24" s="110"/>
      <c r="G24" s="111"/>
      <c r="H24" s="110"/>
      <c r="I24" s="110"/>
      <c r="J24" s="110"/>
      <c r="K24" s="110"/>
      <c r="L24" s="113"/>
      <c r="M24" s="114"/>
      <c r="N24" s="114"/>
      <c r="O24" s="114"/>
    </row>
    <row r="25" spans="1:15" ht="15" customHeight="1">
      <c r="A25" s="106" t="s">
        <v>26</v>
      </c>
      <c r="B25" s="107"/>
      <c r="C25" s="108"/>
      <c r="D25" s="109"/>
      <c r="E25" s="110"/>
      <c r="F25" s="110"/>
      <c r="G25" s="111"/>
      <c r="H25" s="110"/>
      <c r="I25" s="110"/>
      <c r="J25" s="110"/>
      <c r="K25" s="110"/>
      <c r="L25" s="114"/>
      <c r="M25" s="114"/>
      <c r="N25" s="114"/>
      <c r="O25" s="114"/>
    </row>
    <row r="26" spans="1:15" ht="15" customHeight="1" thickBot="1">
      <c r="A26" s="73"/>
      <c r="B26" s="115"/>
      <c r="C26" s="115"/>
      <c r="D26" s="116"/>
      <c r="E26" s="116"/>
      <c r="F26" s="116"/>
      <c r="G26" s="117"/>
      <c r="H26" s="118"/>
      <c r="I26" s="119" t="s">
        <v>27</v>
      </c>
      <c r="J26" s="119"/>
      <c r="K26" s="120"/>
      <c r="L26" s="114"/>
      <c r="M26" s="114"/>
      <c r="N26" s="114"/>
      <c r="O26" s="114"/>
    </row>
    <row r="27" spans="1:15" ht="15" customHeight="1">
      <c r="A27" s="122"/>
      <c r="B27" s="115"/>
      <c r="C27" s="115"/>
      <c r="D27" s="321" t="s">
        <v>28</v>
      </c>
      <c r="E27" s="322"/>
      <c r="F27" s="323">
        <v>8</v>
      </c>
      <c r="G27" s="324">
        <v>100</v>
      </c>
      <c r="H27" s="116">
        <v>8</v>
      </c>
      <c r="I27" s="123">
        <f>'[1]HNI OPTION CALLS'!H28/'[1]HNI OPTION CALLS'!H27%</f>
        <v>62.5</v>
      </c>
      <c r="J27" s="123"/>
      <c r="K27" s="123"/>
      <c r="L27" s="120"/>
      <c r="M27" s="114"/>
      <c r="N27" s="114"/>
      <c r="O27" s="114"/>
    </row>
    <row r="28" spans="1:15" ht="16.5">
      <c r="A28" s="122"/>
      <c r="B28" s="115"/>
      <c r="C28" s="115"/>
      <c r="D28" s="325" t="s">
        <v>29</v>
      </c>
      <c r="E28" s="326"/>
      <c r="F28" s="327">
        <v>5</v>
      </c>
      <c r="G28" s="328">
        <f>('[1]HNI OPTION CALLS'!F28/'[1]HNI OPTION CALLS'!F27)*100</f>
        <v>62.5</v>
      </c>
      <c r="H28" s="116">
        <v>5</v>
      </c>
      <c r="I28" s="120"/>
      <c r="J28" s="120"/>
      <c r="K28" s="116"/>
      <c r="L28" s="114"/>
      <c r="M28" s="121"/>
      <c r="N28" s="114"/>
      <c r="O28" s="114"/>
    </row>
    <row r="29" spans="1:15" ht="16.5">
      <c r="A29" s="124"/>
      <c r="B29" s="115"/>
      <c r="C29" s="115"/>
      <c r="D29" s="325" t="s">
        <v>31</v>
      </c>
      <c r="E29" s="326"/>
      <c r="F29" s="327">
        <v>0</v>
      </c>
      <c r="G29" s="328">
        <f>('[1]HNI OPTION CALLS'!F29/'[1]HNI OPTION CALLS'!F27)*100</f>
        <v>0</v>
      </c>
      <c r="H29" s="125"/>
      <c r="I29" s="116"/>
      <c r="J29" s="116"/>
      <c r="K29" s="116"/>
      <c r="L29" s="126"/>
      <c r="M29" s="114"/>
      <c r="N29" s="114"/>
      <c r="O29" s="114"/>
    </row>
    <row r="30" spans="1:15" ht="16.5">
      <c r="A30" s="124"/>
      <c r="B30" s="115"/>
      <c r="C30" s="115"/>
      <c r="D30" s="325" t="s">
        <v>32</v>
      </c>
      <c r="E30" s="326"/>
      <c r="F30" s="327">
        <v>0</v>
      </c>
      <c r="G30" s="328">
        <f>('[1]HNI OPTION CALLS'!F30/'[1]HNI OPTION CALLS'!F27)*100</f>
        <v>0</v>
      </c>
      <c r="H30" s="125"/>
      <c r="I30" s="116"/>
      <c r="J30" s="116"/>
      <c r="K30" s="116"/>
      <c r="L30" s="120"/>
      <c r="M30" s="114"/>
      <c r="N30" s="114"/>
      <c r="O30" s="114"/>
    </row>
    <row r="31" spans="1:15" ht="16.5">
      <c r="A31" s="124"/>
      <c r="B31" s="115"/>
      <c r="C31" s="115"/>
      <c r="D31" s="325" t="s">
        <v>33</v>
      </c>
      <c r="E31" s="326"/>
      <c r="F31" s="327">
        <v>4</v>
      </c>
      <c r="G31" s="328">
        <f>('[1]HNI OPTION CALLS'!F31/'[1]HNI OPTION CALLS'!F27)*100</f>
        <v>50</v>
      </c>
      <c r="H31" s="125"/>
      <c r="I31" s="116" t="s">
        <v>34</v>
      </c>
      <c r="J31" s="116"/>
      <c r="K31" s="120"/>
      <c r="L31" s="120"/>
      <c r="M31" s="114"/>
      <c r="N31" s="114"/>
      <c r="O31" s="114"/>
    </row>
    <row r="32" spans="1:15" ht="15.75" customHeight="1">
      <c r="A32" s="124"/>
      <c r="B32" s="115"/>
      <c r="C32" s="115"/>
      <c r="D32" s="325" t="s">
        <v>35</v>
      </c>
      <c r="E32" s="326"/>
      <c r="F32" s="327">
        <v>0</v>
      </c>
      <c r="G32" s="328">
        <f>('[1]HNI OPTION CALLS'!F32/'[1]HNI OPTION CALLS'!F27)*100</f>
        <v>0</v>
      </c>
      <c r="H32" s="125"/>
      <c r="I32" s="116"/>
      <c r="J32" s="116"/>
      <c r="K32" s="120"/>
      <c r="L32" s="120"/>
      <c r="M32" s="114"/>
      <c r="N32" s="114"/>
      <c r="O32" s="114"/>
    </row>
    <row r="33" spans="1:15" ht="15.75" customHeight="1" thickBot="1">
      <c r="A33" s="124"/>
      <c r="B33" s="115"/>
      <c r="C33" s="115"/>
      <c r="D33" s="329" t="s">
        <v>36</v>
      </c>
      <c r="E33" s="330"/>
      <c r="F33" s="331">
        <v>0</v>
      </c>
      <c r="G33" s="332">
        <f>('[1]HNI OPTION CALLS'!F33/'[1]HNI OPTION CALLS'!F27)*100</f>
        <v>0</v>
      </c>
      <c r="H33" s="125"/>
      <c r="I33" s="116"/>
      <c r="J33" s="116"/>
      <c r="K33" s="126"/>
      <c r="L33" s="126"/>
      <c r="M33" s="114"/>
      <c r="N33" s="114"/>
      <c r="O33" s="114"/>
    </row>
    <row r="34" spans="1:15" ht="15" customHeight="1">
      <c r="A34" s="127" t="s">
        <v>37</v>
      </c>
      <c r="B34" s="115"/>
      <c r="C34" s="115"/>
      <c r="D34" s="122"/>
      <c r="E34" s="122"/>
      <c r="F34" s="116"/>
      <c r="G34" s="116"/>
      <c r="H34" s="128"/>
      <c r="I34" s="129"/>
      <c r="J34" s="114"/>
      <c r="K34" s="129"/>
      <c r="L34" s="114"/>
      <c r="M34" s="114"/>
      <c r="N34" s="114"/>
      <c r="O34" s="114"/>
    </row>
    <row r="35" spans="1:15" ht="15" customHeight="1">
      <c r="A35" s="130" t="s">
        <v>38</v>
      </c>
      <c r="B35" s="115"/>
      <c r="C35" s="115"/>
      <c r="D35" s="131"/>
      <c r="E35" s="132"/>
      <c r="F35" s="122"/>
      <c r="G35" s="129"/>
      <c r="H35" s="128"/>
      <c r="I35" s="129"/>
      <c r="J35" s="129"/>
      <c r="K35" s="129"/>
      <c r="L35" s="116"/>
      <c r="M35" s="114"/>
      <c r="N35" s="114"/>
      <c r="O35" s="114"/>
    </row>
    <row r="36" spans="1:15" ht="16.5">
      <c r="A36" s="130" t="s">
        <v>39</v>
      </c>
      <c r="B36" s="115"/>
      <c r="C36" s="115"/>
      <c r="D36" s="122"/>
      <c r="E36" s="132"/>
      <c r="F36" s="122"/>
      <c r="G36" s="129"/>
      <c r="H36" s="128"/>
      <c r="I36" s="120"/>
      <c r="J36" s="120"/>
      <c r="K36" s="120"/>
      <c r="L36" s="116"/>
      <c r="M36" s="114"/>
      <c r="N36" s="114"/>
      <c r="O36" s="114"/>
    </row>
    <row r="37" spans="1:15" ht="16.5">
      <c r="A37" s="130" t="s">
        <v>40</v>
      </c>
      <c r="B37" s="131"/>
      <c r="C37" s="115"/>
      <c r="D37" s="122"/>
      <c r="E37" s="132"/>
      <c r="F37" s="122"/>
      <c r="G37" s="129"/>
      <c r="H37" s="118"/>
      <c r="I37" s="120"/>
      <c r="J37" s="120"/>
      <c r="K37" s="120"/>
      <c r="L37" s="116"/>
      <c r="M37" s="114"/>
      <c r="N37" s="114"/>
      <c r="O37" s="114"/>
    </row>
    <row r="38" spans="1:15" ht="17.25" thickBot="1">
      <c r="A38" s="130" t="s">
        <v>41</v>
      </c>
      <c r="B38" s="124"/>
      <c r="C38" s="131"/>
      <c r="D38" s="122"/>
      <c r="E38" s="134"/>
      <c r="F38" s="129"/>
      <c r="G38" s="129"/>
      <c r="H38" s="118"/>
      <c r="I38" s="120"/>
      <c r="J38" s="120"/>
      <c r="K38" s="120"/>
      <c r="L38" s="129"/>
      <c r="M38" s="114"/>
      <c r="N38" s="122"/>
      <c r="O38" s="114"/>
    </row>
    <row r="39" spans="1:15" ht="15">
      <c r="A39" s="301" t="s">
        <v>0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3"/>
    </row>
    <row r="40" spans="1:15" ht="15" customHeight="1">
      <c r="A40" s="304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8"/>
    </row>
    <row r="41" spans="1:15" ht="15" customHeight="1">
      <c r="A41" s="304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8"/>
    </row>
    <row r="42" spans="1:15" ht="15" customHeight="1">
      <c r="A42" s="305" t="s">
        <v>136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9"/>
    </row>
    <row r="43" spans="1:15" ht="15">
      <c r="A43" s="305" t="s">
        <v>137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9"/>
    </row>
    <row r="44" spans="1:15" ht="15.75" thickBot="1">
      <c r="A44" s="306" t="s">
        <v>3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8"/>
    </row>
    <row r="45" spans="1:15" ht="16.5">
      <c r="A45" s="309" t="s">
        <v>279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1"/>
    </row>
    <row r="46" spans="1:15" ht="16.5">
      <c r="A46" s="312" t="s">
        <v>5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4"/>
    </row>
    <row r="47" spans="1:15" ht="15">
      <c r="A47" s="315" t="s">
        <v>6</v>
      </c>
      <c r="B47" s="316" t="s">
        <v>7</v>
      </c>
      <c r="C47" s="316" t="s">
        <v>176</v>
      </c>
      <c r="D47" s="316" t="s">
        <v>8</v>
      </c>
      <c r="E47" s="315" t="s">
        <v>161</v>
      </c>
      <c r="F47" s="315" t="s">
        <v>162</v>
      </c>
      <c r="G47" s="316" t="s">
        <v>11</v>
      </c>
      <c r="H47" s="316" t="s">
        <v>12</v>
      </c>
      <c r="I47" s="316" t="s">
        <v>13</v>
      </c>
      <c r="J47" s="316" t="s">
        <v>14</v>
      </c>
      <c r="K47" s="316" t="s">
        <v>15</v>
      </c>
      <c r="L47" s="317" t="s">
        <v>16</v>
      </c>
      <c r="M47" s="316" t="s">
        <v>17</v>
      </c>
      <c r="N47" s="316" t="s">
        <v>18</v>
      </c>
      <c r="O47" s="316" t="s">
        <v>19</v>
      </c>
    </row>
    <row r="48" spans="1:15" ht="15">
      <c r="A48" s="270"/>
      <c r="B48" s="267"/>
      <c r="C48" s="267"/>
      <c r="D48" s="267"/>
      <c r="E48" s="270"/>
      <c r="F48" s="270"/>
      <c r="G48" s="267"/>
      <c r="H48" s="267"/>
      <c r="I48" s="267"/>
      <c r="J48" s="267"/>
      <c r="K48" s="267"/>
      <c r="L48" s="268"/>
      <c r="M48" s="267"/>
      <c r="N48" s="269"/>
      <c r="O48" s="269"/>
    </row>
    <row r="49" spans="1:15" ht="15">
      <c r="A49" s="318">
        <v>1</v>
      </c>
      <c r="B49" s="319">
        <v>43585</v>
      </c>
      <c r="C49" s="318">
        <v>305</v>
      </c>
      <c r="D49" s="320" t="s">
        <v>177</v>
      </c>
      <c r="E49" s="318" t="s">
        <v>21</v>
      </c>
      <c r="F49" s="318" t="s">
        <v>105</v>
      </c>
      <c r="G49" s="318">
        <v>13</v>
      </c>
      <c r="H49" s="318">
        <v>7.5</v>
      </c>
      <c r="I49" s="318">
        <v>16.5</v>
      </c>
      <c r="J49" s="318">
        <v>20</v>
      </c>
      <c r="K49" s="318">
        <v>23.5</v>
      </c>
      <c r="L49" s="318">
        <v>16.5</v>
      </c>
      <c r="M49" s="318">
        <v>1500</v>
      </c>
      <c r="N49" s="183">
        <f>IF('[1]HNI OPTION CALLS'!E49="BUY",('[1]HNI OPTION CALLS'!L49-'[1]HNI OPTION CALLS'!G49)*('[1]HNI OPTION CALLS'!M49),('[1]HNI OPTION CALLS'!G49-'[1]HNI OPTION CALLS'!L49)*('[1]HNI OPTION CALLS'!M49))</f>
        <v>5250</v>
      </c>
      <c r="O49" s="184">
        <f>'[1]HNI OPTION CALLS'!N49/('[1]HNI OPTION CALLS'!M49)/'[1]HNI OPTION CALLS'!G49%</f>
        <v>26.923076923076923</v>
      </c>
    </row>
    <row r="50" spans="1:15" ht="15">
      <c r="A50" s="318">
        <v>2</v>
      </c>
      <c r="B50" s="319">
        <v>43581</v>
      </c>
      <c r="C50" s="318">
        <v>40</v>
      </c>
      <c r="D50" s="320" t="s">
        <v>177</v>
      </c>
      <c r="E50" s="318" t="s">
        <v>21</v>
      </c>
      <c r="F50" s="318" t="s">
        <v>265</v>
      </c>
      <c r="G50" s="318">
        <v>3.4</v>
      </c>
      <c r="H50" s="318">
        <v>2.5</v>
      </c>
      <c r="I50" s="318">
        <v>3.9</v>
      </c>
      <c r="J50" s="318">
        <v>4.4</v>
      </c>
      <c r="K50" s="318">
        <v>4.9</v>
      </c>
      <c r="L50" s="318">
        <v>3.9</v>
      </c>
      <c r="M50" s="318">
        <v>12000</v>
      </c>
      <c r="N50" s="183">
        <f>IF('[1]HNI OPTION CALLS'!E50="BUY",('[1]HNI OPTION CALLS'!L50-'[1]HNI OPTION CALLS'!G50)*('[1]HNI OPTION CALLS'!M50),('[1]HNI OPTION CALLS'!G50-'[1]HNI OPTION CALLS'!L50)*('[1]HNI OPTION CALLS'!M50))</f>
        <v>6000</v>
      </c>
      <c r="O50" s="184">
        <f>'[1]HNI OPTION CALLS'!N50/('[1]HNI OPTION CALLS'!M50)/'[1]HNI OPTION CALLS'!G50%</f>
        <v>14.705882352941176</v>
      </c>
    </row>
    <row r="51" spans="1:15" ht="15">
      <c r="A51" s="318">
        <v>3</v>
      </c>
      <c r="B51" s="319">
        <v>43580</v>
      </c>
      <c r="C51" s="318">
        <v>1420</v>
      </c>
      <c r="D51" s="320" t="s">
        <v>177</v>
      </c>
      <c r="E51" s="318" t="s">
        <v>21</v>
      </c>
      <c r="F51" s="318" t="s">
        <v>293</v>
      </c>
      <c r="G51" s="318">
        <v>48</v>
      </c>
      <c r="H51" s="318">
        <v>30</v>
      </c>
      <c r="I51" s="318">
        <v>60</v>
      </c>
      <c r="J51" s="318">
        <v>70</v>
      </c>
      <c r="K51" s="318">
        <v>80</v>
      </c>
      <c r="L51" s="318">
        <v>28</v>
      </c>
      <c r="M51" s="318">
        <v>500</v>
      </c>
      <c r="N51" s="183">
        <f>IF('[1]HNI OPTION CALLS'!E51="BUY",('[1]HNI OPTION CALLS'!L51-'[1]HNI OPTION CALLS'!G51)*('[1]HNI OPTION CALLS'!M51),('[1]HNI OPTION CALLS'!G51-'[1]HNI OPTION CALLS'!L51)*('[1]HNI OPTION CALLS'!M51))</f>
        <v>-10000</v>
      </c>
      <c r="O51" s="184">
        <f>'[1]HNI OPTION CALLS'!N51/('[1]HNI OPTION CALLS'!M51)/'[1]HNI OPTION CALLS'!G51%</f>
        <v>-41.66666666666667</v>
      </c>
    </row>
    <row r="52" spans="1:15" ht="15">
      <c r="A52" s="318">
        <v>4</v>
      </c>
      <c r="B52" s="319">
        <v>43579</v>
      </c>
      <c r="C52" s="318">
        <v>260</v>
      </c>
      <c r="D52" s="320" t="s">
        <v>177</v>
      </c>
      <c r="E52" s="318" t="s">
        <v>21</v>
      </c>
      <c r="F52" s="318" t="s">
        <v>217</v>
      </c>
      <c r="G52" s="318">
        <v>15</v>
      </c>
      <c r="H52" s="318">
        <v>10</v>
      </c>
      <c r="I52" s="318">
        <v>17.5</v>
      </c>
      <c r="J52" s="318">
        <v>20</v>
      </c>
      <c r="K52" s="318">
        <v>22.5</v>
      </c>
      <c r="L52" s="318">
        <v>17.5</v>
      </c>
      <c r="M52" s="318">
        <v>2100</v>
      </c>
      <c r="N52" s="183">
        <f>IF('[1]HNI OPTION CALLS'!E52="BUY",('[1]HNI OPTION CALLS'!L52-'[1]HNI OPTION CALLS'!G52)*('[1]HNI OPTION CALLS'!M52),('[1]HNI OPTION CALLS'!G52-'[1]HNI OPTION CALLS'!L52)*('[1]HNI OPTION CALLS'!M52))</f>
        <v>5250</v>
      </c>
      <c r="O52" s="184">
        <f>'[1]HNI OPTION CALLS'!N52/('[1]HNI OPTION CALLS'!M52)/'[1]HNI OPTION CALLS'!G52%</f>
        <v>16.666666666666668</v>
      </c>
    </row>
    <row r="53" spans="1:15" ht="15">
      <c r="A53" s="318">
        <v>5</v>
      </c>
      <c r="B53" s="319">
        <v>43578</v>
      </c>
      <c r="C53" s="318">
        <v>1380</v>
      </c>
      <c r="D53" s="320" t="s">
        <v>177</v>
      </c>
      <c r="E53" s="318" t="s">
        <v>21</v>
      </c>
      <c r="F53" s="318" t="s">
        <v>293</v>
      </c>
      <c r="G53" s="318">
        <v>9</v>
      </c>
      <c r="H53" s="318">
        <v>1</v>
      </c>
      <c r="I53" s="318">
        <v>19</v>
      </c>
      <c r="J53" s="318">
        <v>29</v>
      </c>
      <c r="K53" s="318">
        <v>39</v>
      </c>
      <c r="L53" s="318">
        <v>19</v>
      </c>
      <c r="M53" s="318">
        <v>500</v>
      </c>
      <c r="N53" s="183">
        <f>IF('[1]HNI OPTION CALLS'!E53="BUY",('[1]HNI OPTION CALLS'!L53-'[1]HNI OPTION CALLS'!G53)*('[1]HNI OPTION CALLS'!M53),('[1]HNI OPTION CALLS'!G53-'[1]HNI OPTION CALLS'!L53)*('[1]HNI OPTION CALLS'!M53))</f>
        <v>5000</v>
      </c>
      <c r="O53" s="184">
        <f>'[1]HNI OPTION CALLS'!N53/('[1]HNI OPTION CALLS'!M53)/'[1]HNI OPTION CALLS'!G53%</f>
        <v>111.11111111111111</v>
      </c>
    </row>
    <row r="54" spans="1:15" ht="15">
      <c r="A54" s="318">
        <v>6</v>
      </c>
      <c r="B54" s="319">
        <v>43577</v>
      </c>
      <c r="C54" s="318">
        <v>750</v>
      </c>
      <c r="D54" s="320" t="s">
        <v>183</v>
      </c>
      <c r="E54" s="318" t="s">
        <v>21</v>
      </c>
      <c r="F54" s="318" t="s">
        <v>151</v>
      </c>
      <c r="G54" s="318">
        <v>20</v>
      </c>
      <c r="H54" s="318">
        <v>4</v>
      </c>
      <c r="I54" s="318">
        <v>30</v>
      </c>
      <c r="J54" s="318">
        <v>40</v>
      </c>
      <c r="K54" s="318">
        <v>50</v>
      </c>
      <c r="L54" s="318">
        <v>35</v>
      </c>
      <c r="M54" s="318">
        <v>500</v>
      </c>
      <c r="N54" s="183">
        <f>IF('[1]HNI OPTION CALLS'!E54="BUY",('[1]HNI OPTION CALLS'!L54-'[1]HNI OPTION CALLS'!G54)*('[1]HNI OPTION CALLS'!M54),('[1]HNI OPTION CALLS'!G54-'[1]HNI OPTION CALLS'!L54)*('[1]HNI OPTION CALLS'!M54))</f>
        <v>7500</v>
      </c>
      <c r="O54" s="184">
        <f>'[1]HNI OPTION CALLS'!N54/('[1]HNI OPTION CALLS'!M54)/'[1]HNI OPTION CALLS'!G54%</f>
        <v>75</v>
      </c>
    </row>
    <row r="55" spans="1:15" ht="15">
      <c r="A55" s="318">
        <v>7</v>
      </c>
      <c r="B55" s="319">
        <v>43573</v>
      </c>
      <c r="C55" s="318">
        <v>115</v>
      </c>
      <c r="D55" s="320" t="s">
        <v>177</v>
      </c>
      <c r="E55" s="318" t="s">
        <v>21</v>
      </c>
      <c r="F55" s="318" t="s">
        <v>281</v>
      </c>
      <c r="G55" s="318">
        <v>3.5</v>
      </c>
      <c r="H55" s="318">
        <v>0.5</v>
      </c>
      <c r="I55" s="318">
        <v>5</v>
      </c>
      <c r="J55" s="318">
        <v>6.5</v>
      </c>
      <c r="K55" s="318">
        <v>8</v>
      </c>
      <c r="L55" s="318">
        <v>0.5</v>
      </c>
      <c r="M55" s="318">
        <v>3850</v>
      </c>
      <c r="N55" s="183">
        <f>IF('[1]HNI OPTION CALLS'!E55="BUY",('[1]HNI OPTION CALLS'!L55-'[1]HNI OPTION CALLS'!G55)*('[1]HNI OPTION CALLS'!M55),('[1]HNI OPTION CALLS'!G55-'[1]HNI OPTION CALLS'!L55)*('[1]HNI OPTION CALLS'!M55))</f>
        <v>-11550</v>
      </c>
      <c r="O55" s="184">
        <f>'[1]HNI OPTION CALLS'!N55/('[1]HNI OPTION CALLS'!M55)/'[1]HNI OPTION CALLS'!G55%</f>
        <v>-85.71428571428571</v>
      </c>
    </row>
    <row r="56" spans="1:15" ht="15">
      <c r="A56" s="318">
        <v>8</v>
      </c>
      <c r="B56" s="319">
        <v>43571</v>
      </c>
      <c r="C56" s="318">
        <v>180</v>
      </c>
      <c r="D56" s="320" t="s">
        <v>177</v>
      </c>
      <c r="E56" s="318" t="s">
        <v>21</v>
      </c>
      <c r="F56" s="318" t="s">
        <v>57</v>
      </c>
      <c r="G56" s="318">
        <v>8</v>
      </c>
      <c r="H56" s="318">
        <v>1</v>
      </c>
      <c r="I56" s="318">
        <v>12</v>
      </c>
      <c r="J56" s="318">
        <v>16</v>
      </c>
      <c r="K56" s="318">
        <v>20</v>
      </c>
      <c r="L56" s="318">
        <v>1</v>
      </c>
      <c r="M56" s="318">
        <v>1500</v>
      </c>
      <c r="N56" s="183">
        <f>IF('[1]HNI OPTION CALLS'!E56="BUY",('[1]HNI OPTION CALLS'!L56-'[1]HNI OPTION CALLS'!G56)*('[1]HNI OPTION CALLS'!M56),('[1]HNI OPTION CALLS'!G56-'[1]HNI OPTION CALLS'!L56)*('[1]HNI OPTION CALLS'!M56))</f>
        <v>-10500</v>
      </c>
      <c r="O56" s="184">
        <f>'[1]HNI OPTION CALLS'!N56/('[1]HNI OPTION CALLS'!M56)/'[1]HNI OPTION CALLS'!G56%</f>
        <v>-87.5</v>
      </c>
    </row>
    <row r="57" spans="1:15" ht="15">
      <c r="A57" s="318">
        <v>9</v>
      </c>
      <c r="B57" s="319">
        <v>43570</v>
      </c>
      <c r="C57" s="318">
        <v>220</v>
      </c>
      <c r="D57" s="320" t="s">
        <v>177</v>
      </c>
      <c r="E57" s="318" t="s">
        <v>21</v>
      </c>
      <c r="F57" s="318" t="s">
        <v>131</v>
      </c>
      <c r="G57" s="318">
        <v>5</v>
      </c>
      <c r="H57" s="318">
        <v>0.5</v>
      </c>
      <c r="I57" s="318">
        <v>7.5</v>
      </c>
      <c r="J57" s="318">
        <v>10</v>
      </c>
      <c r="K57" s="318">
        <v>12.5</v>
      </c>
      <c r="L57" s="318">
        <v>0.5</v>
      </c>
      <c r="M57" s="318">
        <v>2250</v>
      </c>
      <c r="N57" s="183">
        <f>IF('[1]HNI OPTION CALLS'!E57="BUY",('[1]HNI OPTION CALLS'!L57-'[1]HNI OPTION CALLS'!G57)*('[1]HNI OPTION CALLS'!M57),('[1]HNI OPTION CALLS'!G57-'[1]HNI OPTION CALLS'!L57)*('[1]HNI OPTION CALLS'!M57))</f>
        <v>-10125</v>
      </c>
      <c r="O57" s="184">
        <f>'[1]HNI OPTION CALLS'!N57/('[1]HNI OPTION CALLS'!M57)/'[1]HNI OPTION CALLS'!G57%</f>
        <v>-90</v>
      </c>
    </row>
    <row r="58" spans="1:15" ht="15">
      <c r="A58" s="318">
        <v>10</v>
      </c>
      <c r="B58" s="319">
        <v>43567</v>
      </c>
      <c r="C58" s="318">
        <v>7300</v>
      </c>
      <c r="D58" s="320" t="s">
        <v>177</v>
      </c>
      <c r="E58" s="318" t="s">
        <v>21</v>
      </c>
      <c r="F58" s="318" t="s">
        <v>67</v>
      </c>
      <c r="G58" s="318">
        <v>120</v>
      </c>
      <c r="H58" s="318">
        <v>20</v>
      </c>
      <c r="I58" s="318">
        <v>200</v>
      </c>
      <c r="J58" s="318">
        <v>270</v>
      </c>
      <c r="K58" s="318">
        <v>340</v>
      </c>
      <c r="L58" s="318">
        <v>200</v>
      </c>
      <c r="M58" s="318">
        <v>75</v>
      </c>
      <c r="N58" s="183">
        <f>IF('[1]HNI OPTION CALLS'!E58="BUY",('[1]HNI OPTION CALLS'!L58-'[1]HNI OPTION CALLS'!G58)*('[1]HNI OPTION CALLS'!M58),('[1]HNI OPTION CALLS'!G58-'[1]HNI OPTION CALLS'!L58)*('[1]HNI OPTION CALLS'!M58))</f>
        <v>6000</v>
      </c>
      <c r="O58" s="184">
        <f>'[1]HNI OPTION CALLS'!N58/('[1]HNI OPTION CALLS'!M58)/'[1]HNI OPTION CALLS'!G58%</f>
        <v>66.66666666666667</v>
      </c>
    </row>
    <row r="59" spans="1:15" ht="15" customHeight="1">
      <c r="A59" s="318">
        <v>11</v>
      </c>
      <c r="B59" s="319">
        <v>43566</v>
      </c>
      <c r="C59" s="318">
        <v>75</v>
      </c>
      <c r="D59" s="320" t="s">
        <v>177</v>
      </c>
      <c r="E59" s="318" t="s">
        <v>21</v>
      </c>
      <c r="F59" s="318" t="s">
        <v>109</v>
      </c>
      <c r="G59" s="318">
        <v>1.8</v>
      </c>
      <c r="H59" s="318">
        <v>0.5</v>
      </c>
      <c r="I59" s="318">
        <v>2.6</v>
      </c>
      <c r="J59" s="318">
        <v>3.4</v>
      </c>
      <c r="K59" s="318">
        <v>4.2</v>
      </c>
      <c r="L59" s="318">
        <v>4.2</v>
      </c>
      <c r="M59" s="318">
        <v>7500</v>
      </c>
      <c r="N59" s="183">
        <f>IF('[1]HNI OPTION CALLS'!E59="BUY",('[1]HNI OPTION CALLS'!L59-'[1]HNI OPTION CALLS'!G59)*('[1]HNI OPTION CALLS'!M59),('[1]HNI OPTION CALLS'!G59-'[1]HNI OPTION CALLS'!L59)*('[1]HNI OPTION CALLS'!M59))</f>
        <v>18000.000000000004</v>
      </c>
      <c r="O59" s="184">
        <f>'[1]HNI OPTION CALLS'!N59/('[1]HNI OPTION CALLS'!M59)/'[1]HNI OPTION CALLS'!G59%</f>
        <v>133.33333333333334</v>
      </c>
    </row>
    <row r="60" spans="1:15" ht="15" customHeight="1">
      <c r="A60" s="318">
        <v>12</v>
      </c>
      <c r="B60" s="319">
        <v>43565</v>
      </c>
      <c r="C60" s="318">
        <v>215</v>
      </c>
      <c r="D60" s="320" t="s">
        <v>177</v>
      </c>
      <c r="E60" s="318" t="s">
        <v>21</v>
      </c>
      <c r="F60" s="318" t="s">
        <v>84</v>
      </c>
      <c r="G60" s="318">
        <v>8</v>
      </c>
      <c r="H60" s="318">
        <v>4</v>
      </c>
      <c r="I60" s="318">
        <v>10.5</v>
      </c>
      <c r="J60" s="318">
        <v>13</v>
      </c>
      <c r="K60" s="318">
        <v>15.5</v>
      </c>
      <c r="L60" s="318">
        <v>13</v>
      </c>
      <c r="M60" s="318">
        <v>2000</v>
      </c>
      <c r="N60" s="183">
        <f>IF('[1]HNI OPTION CALLS'!E60="BUY",('[1]HNI OPTION CALLS'!L60-'[1]HNI OPTION CALLS'!G60)*('[1]HNI OPTION CALLS'!M60),('[1]HNI OPTION CALLS'!G60-'[1]HNI OPTION CALLS'!L60)*('[1]HNI OPTION CALLS'!M60))</f>
        <v>10000</v>
      </c>
      <c r="O60" s="184">
        <f>'[1]HNI OPTION CALLS'!N60/('[1]HNI OPTION CALLS'!M60)/'[1]HNI OPTION CALLS'!G60%</f>
        <v>62.5</v>
      </c>
    </row>
    <row r="61" spans="1:15" ht="15.75" customHeight="1">
      <c r="A61" s="318">
        <v>13</v>
      </c>
      <c r="B61" s="319">
        <v>43564</v>
      </c>
      <c r="C61" s="318">
        <v>810</v>
      </c>
      <c r="D61" s="320" t="s">
        <v>177</v>
      </c>
      <c r="E61" s="318" t="s">
        <v>21</v>
      </c>
      <c r="F61" s="318" t="s">
        <v>49</v>
      </c>
      <c r="G61" s="318">
        <v>19</v>
      </c>
      <c r="H61" s="318">
        <v>8</v>
      </c>
      <c r="I61" s="318">
        <v>25</v>
      </c>
      <c r="J61" s="318">
        <v>31</v>
      </c>
      <c r="K61" s="318">
        <v>37</v>
      </c>
      <c r="L61" s="318">
        <v>25</v>
      </c>
      <c r="M61" s="318">
        <v>700</v>
      </c>
      <c r="N61" s="183">
        <f>IF('[1]HNI OPTION CALLS'!E61="BUY",('[1]HNI OPTION CALLS'!L61-'[1]HNI OPTION CALLS'!G61)*('[1]HNI OPTION CALLS'!M61),('[1]HNI OPTION CALLS'!G61-'[1]HNI OPTION CALLS'!L61)*('[1]HNI OPTION CALLS'!M61))</f>
        <v>4200</v>
      </c>
      <c r="O61" s="184">
        <f>'[1]HNI OPTION CALLS'!N61/('[1]HNI OPTION CALLS'!M61)/'[1]HNI OPTION CALLS'!G61%</f>
        <v>31.57894736842105</v>
      </c>
    </row>
    <row r="62" spans="1:15" ht="15.75" customHeight="1">
      <c r="A62" s="318">
        <v>14</v>
      </c>
      <c r="B62" s="319">
        <v>43563</v>
      </c>
      <c r="C62" s="318">
        <v>480</v>
      </c>
      <c r="D62" s="320" t="s">
        <v>177</v>
      </c>
      <c r="E62" s="318" t="s">
        <v>21</v>
      </c>
      <c r="F62" s="318" t="s">
        <v>232</v>
      </c>
      <c r="G62" s="318">
        <v>22.5</v>
      </c>
      <c r="H62" s="318">
        <v>15</v>
      </c>
      <c r="I62" s="318">
        <v>26</v>
      </c>
      <c r="J62" s="318">
        <v>30</v>
      </c>
      <c r="K62" s="318">
        <v>34</v>
      </c>
      <c r="L62" s="318">
        <v>15</v>
      </c>
      <c r="M62" s="318">
        <v>1500</v>
      </c>
      <c r="N62" s="183">
        <f>IF('[1]HNI OPTION CALLS'!E62="BUY",('[1]HNI OPTION CALLS'!L62-'[1]HNI OPTION CALLS'!G62)*('[1]HNI OPTION CALLS'!M62),('[1]HNI OPTION CALLS'!G62-'[1]HNI OPTION CALLS'!L62)*('[1]HNI OPTION CALLS'!M62))</f>
        <v>-11250</v>
      </c>
      <c r="O62" s="184">
        <f>'[1]HNI OPTION CALLS'!N62/('[1]HNI OPTION CALLS'!M62)/'[1]HNI OPTION CALLS'!G62%</f>
        <v>-33.333333333333336</v>
      </c>
    </row>
    <row r="63" spans="1:15" ht="15" customHeight="1">
      <c r="A63" s="318">
        <v>15</v>
      </c>
      <c r="B63" s="319">
        <v>43560</v>
      </c>
      <c r="C63" s="318">
        <v>940</v>
      </c>
      <c r="D63" s="320" t="s">
        <v>177</v>
      </c>
      <c r="E63" s="318" t="s">
        <v>21</v>
      </c>
      <c r="F63" s="318" t="s">
        <v>151</v>
      </c>
      <c r="G63" s="318">
        <v>50</v>
      </c>
      <c r="H63" s="318">
        <v>32</v>
      </c>
      <c r="I63" s="318">
        <v>60</v>
      </c>
      <c r="J63" s="318">
        <v>70</v>
      </c>
      <c r="K63" s="318">
        <v>80</v>
      </c>
      <c r="L63" s="318">
        <v>32</v>
      </c>
      <c r="M63" s="318">
        <v>500</v>
      </c>
      <c r="N63" s="183">
        <f>IF('[1]HNI OPTION CALLS'!E63="BUY",('[1]HNI OPTION CALLS'!L63-'[1]HNI OPTION CALLS'!G63)*('[1]HNI OPTION CALLS'!M63),('[1]HNI OPTION CALLS'!G63-'[1]HNI OPTION CALLS'!L63)*('[1]HNI OPTION CALLS'!M63))</f>
        <v>-9000</v>
      </c>
      <c r="O63" s="184">
        <f>'[1]HNI OPTION CALLS'!N63/('[1]HNI OPTION CALLS'!M63)/'[1]HNI OPTION CALLS'!G63%</f>
        <v>-36</v>
      </c>
    </row>
    <row r="64" spans="1:15" ht="15">
      <c r="A64" s="318">
        <v>16</v>
      </c>
      <c r="B64" s="319">
        <v>43559</v>
      </c>
      <c r="C64" s="318">
        <v>2050</v>
      </c>
      <c r="D64" s="320" t="s">
        <v>177</v>
      </c>
      <c r="E64" s="318" t="s">
        <v>21</v>
      </c>
      <c r="F64" s="318" t="s">
        <v>280</v>
      </c>
      <c r="G64" s="318">
        <v>50</v>
      </c>
      <c r="H64" s="318">
        <v>35</v>
      </c>
      <c r="I64" s="318">
        <v>58</v>
      </c>
      <c r="J64" s="318">
        <v>66</v>
      </c>
      <c r="K64" s="318">
        <v>74</v>
      </c>
      <c r="L64" s="318">
        <v>35</v>
      </c>
      <c r="M64" s="318">
        <v>500</v>
      </c>
      <c r="N64" s="183">
        <f>IF('[1]HNI OPTION CALLS'!E64="BUY",('[1]HNI OPTION CALLS'!L64-'[1]HNI OPTION CALLS'!G64)*('[1]HNI OPTION CALLS'!M64),('[1]HNI OPTION CALLS'!G64-'[1]HNI OPTION CALLS'!L64)*('[1]HNI OPTION CALLS'!M64))</f>
        <v>-7500</v>
      </c>
      <c r="O64" s="184">
        <f>'[1]HNI OPTION CALLS'!N64/('[1]HNI OPTION CALLS'!M64)/'[1]HNI OPTION CALLS'!G64%</f>
        <v>-30</v>
      </c>
    </row>
    <row r="65" spans="1:15" ht="15">
      <c r="A65" s="318">
        <v>17</v>
      </c>
      <c r="B65" s="319">
        <v>43557</v>
      </c>
      <c r="C65" s="318">
        <v>200</v>
      </c>
      <c r="D65" s="320" t="s">
        <v>177</v>
      </c>
      <c r="E65" s="318" t="s">
        <v>21</v>
      </c>
      <c r="F65" s="318" t="s">
        <v>84</v>
      </c>
      <c r="G65" s="318">
        <v>6.4</v>
      </c>
      <c r="H65" s="318">
        <v>9</v>
      </c>
      <c r="I65" s="318">
        <v>11.5</v>
      </c>
      <c r="J65" s="318">
        <v>14</v>
      </c>
      <c r="K65" s="318">
        <v>14</v>
      </c>
      <c r="L65" s="318">
        <v>14</v>
      </c>
      <c r="M65" s="318">
        <v>2000</v>
      </c>
      <c r="N65" s="183">
        <f>IF('[1]HNI OPTION CALLS'!E65="BUY",('[1]HNI OPTION CALLS'!L65-'[1]HNI OPTION CALLS'!G65)*('[1]HNI OPTION CALLS'!M65),('[1]HNI OPTION CALLS'!G65-'[1]HNI OPTION CALLS'!L65)*('[1]HNI OPTION CALLS'!M65))</f>
        <v>15200</v>
      </c>
      <c r="O65" s="184">
        <f>'[1]HNI OPTION CALLS'!N65/('[1]HNI OPTION CALLS'!M65)/'[1]HNI OPTION CALLS'!G65%</f>
        <v>118.74999999999999</v>
      </c>
    </row>
    <row r="66" spans="1:15" ht="16.5">
      <c r="A66" s="106" t="s">
        <v>25</v>
      </c>
      <c r="B66" s="107"/>
      <c r="C66" s="108"/>
      <c r="D66" s="109"/>
      <c r="E66" s="110"/>
      <c r="F66" s="110"/>
      <c r="G66" s="111"/>
      <c r="H66" s="112"/>
      <c r="I66" s="112"/>
      <c r="J66" s="112"/>
      <c r="K66" s="110"/>
      <c r="L66" s="113"/>
      <c r="M66" s="114"/>
      <c r="N66" s="114"/>
      <c r="O66" s="114"/>
    </row>
    <row r="67" spans="1:15" ht="15" customHeight="1">
      <c r="A67" s="106" t="s">
        <v>26</v>
      </c>
      <c r="B67" s="107"/>
      <c r="C67" s="108"/>
      <c r="D67" s="109"/>
      <c r="E67" s="110"/>
      <c r="F67" s="110"/>
      <c r="G67" s="111"/>
      <c r="H67" s="110"/>
      <c r="I67" s="110"/>
      <c r="J67" s="110"/>
      <c r="K67" s="110"/>
      <c r="L67" s="113"/>
      <c r="M67" s="114"/>
      <c r="N67" s="114"/>
      <c r="O67" s="114"/>
    </row>
    <row r="68" spans="1:15" ht="15" customHeight="1">
      <c r="A68" s="106" t="s">
        <v>26</v>
      </c>
      <c r="B68" s="107"/>
      <c r="C68" s="108"/>
      <c r="D68" s="109"/>
      <c r="E68" s="110"/>
      <c r="F68" s="110"/>
      <c r="G68" s="111"/>
      <c r="H68" s="110"/>
      <c r="I68" s="110"/>
      <c r="J68" s="110"/>
      <c r="K68" s="110"/>
      <c r="L68" s="114"/>
      <c r="M68" s="114"/>
      <c r="N68" s="114"/>
      <c r="O68" s="114"/>
    </row>
    <row r="69" spans="1:15" ht="15" customHeight="1" thickBot="1">
      <c r="A69" s="73"/>
      <c r="B69" s="115"/>
      <c r="C69" s="115"/>
      <c r="D69" s="116"/>
      <c r="E69" s="116"/>
      <c r="F69" s="116"/>
      <c r="G69" s="117"/>
      <c r="H69" s="118"/>
      <c r="I69" s="119" t="s">
        <v>27</v>
      </c>
      <c r="J69" s="119"/>
      <c r="K69" s="120"/>
      <c r="L69" s="114"/>
      <c r="M69" s="121"/>
      <c r="N69" s="114"/>
      <c r="O69" s="114"/>
    </row>
    <row r="70" spans="1:15" ht="15" customHeight="1">
      <c r="A70" s="122"/>
      <c r="B70" s="115"/>
      <c r="C70" s="115"/>
      <c r="D70" s="321" t="s">
        <v>28</v>
      </c>
      <c r="E70" s="322"/>
      <c r="F70" s="323">
        <v>17</v>
      </c>
      <c r="G70" s="324">
        <v>100</v>
      </c>
      <c r="H70" s="116">
        <v>17</v>
      </c>
      <c r="I70" s="123">
        <f>'[1]HNI OPTION CALLS'!H71/'[1]HNI OPTION CALLS'!H70%</f>
        <v>58.8235294117647</v>
      </c>
      <c r="J70" s="123"/>
      <c r="K70" s="123"/>
      <c r="L70" s="120"/>
      <c r="M70" s="114"/>
      <c r="N70" s="114"/>
      <c r="O70" s="114"/>
    </row>
    <row r="71" spans="1:15" ht="16.5">
      <c r="A71" s="122"/>
      <c r="B71" s="115"/>
      <c r="C71" s="115"/>
      <c r="D71" s="325" t="s">
        <v>29</v>
      </c>
      <c r="E71" s="326"/>
      <c r="F71" s="327">
        <v>10</v>
      </c>
      <c r="G71" s="328">
        <f>('[1]HNI OPTION CALLS'!F71/'[1]HNI OPTION CALLS'!F70)*100</f>
        <v>58.82352941176471</v>
      </c>
      <c r="H71" s="116">
        <v>10</v>
      </c>
      <c r="I71" s="120"/>
      <c r="J71" s="120"/>
      <c r="K71" s="116"/>
      <c r="L71" s="114"/>
      <c r="M71" s="114"/>
      <c r="N71" s="114"/>
      <c r="O71" s="114"/>
    </row>
    <row r="72" spans="1:15" ht="16.5">
      <c r="A72" s="124"/>
      <c r="B72" s="115"/>
      <c r="C72" s="115"/>
      <c r="D72" s="325" t="s">
        <v>31</v>
      </c>
      <c r="E72" s="326"/>
      <c r="F72" s="327">
        <v>0</v>
      </c>
      <c r="G72" s="328">
        <f>('[1]HNI OPTION CALLS'!F72/'[1]HNI OPTION CALLS'!F70)*100</f>
        <v>0</v>
      </c>
      <c r="H72" s="125"/>
      <c r="I72" s="116"/>
      <c r="J72" s="116"/>
      <c r="K72" s="116"/>
      <c r="L72" s="126"/>
      <c r="M72" s="114"/>
      <c r="N72" s="114"/>
      <c r="O72" s="114"/>
    </row>
    <row r="73" spans="1:15" ht="16.5">
      <c r="A73" s="124"/>
      <c r="B73" s="115"/>
      <c r="C73" s="115"/>
      <c r="D73" s="325" t="s">
        <v>32</v>
      </c>
      <c r="E73" s="326"/>
      <c r="F73" s="327">
        <v>0</v>
      </c>
      <c r="G73" s="328">
        <f>('[1]HNI OPTION CALLS'!F73/'[1]HNI OPTION CALLS'!F70)*100</f>
        <v>0</v>
      </c>
      <c r="H73" s="125"/>
      <c r="I73" s="116"/>
      <c r="J73" s="116"/>
      <c r="K73" s="116"/>
      <c r="L73" s="120"/>
      <c r="M73" s="114"/>
      <c r="N73" s="114"/>
      <c r="O73" s="114"/>
    </row>
    <row r="74" spans="1:15" ht="16.5">
      <c r="A74" s="124"/>
      <c r="B74" s="115"/>
      <c r="C74" s="115"/>
      <c r="D74" s="325" t="s">
        <v>33</v>
      </c>
      <c r="E74" s="326"/>
      <c r="F74" s="327">
        <v>0</v>
      </c>
      <c r="G74" s="328">
        <f>('[1]HNI OPTION CALLS'!F74/'[1]HNI OPTION CALLS'!F70)*100</f>
        <v>0</v>
      </c>
      <c r="H74" s="125"/>
      <c r="I74" s="116" t="s">
        <v>34</v>
      </c>
      <c r="J74" s="116"/>
      <c r="K74" s="120"/>
      <c r="L74" s="120"/>
      <c r="M74" s="114"/>
      <c r="N74" s="114"/>
      <c r="O74" s="114"/>
    </row>
    <row r="75" spans="1:15" ht="16.5">
      <c r="A75" s="124"/>
      <c r="B75" s="115"/>
      <c r="C75" s="115"/>
      <c r="D75" s="325" t="s">
        <v>35</v>
      </c>
      <c r="E75" s="326"/>
      <c r="F75" s="327">
        <v>7</v>
      </c>
      <c r="G75" s="328">
        <f>('[1]HNI OPTION CALLS'!F75/'[1]HNI OPTION CALLS'!F70)*100</f>
        <v>41.17647058823529</v>
      </c>
      <c r="H75" s="125"/>
      <c r="I75" s="116"/>
      <c r="J75" s="116"/>
      <c r="K75" s="120"/>
      <c r="L75" s="120"/>
      <c r="M75" s="114"/>
      <c r="N75" s="114"/>
      <c r="O75" s="114"/>
    </row>
    <row r="76" spans="1:15" ht="15" customHeight="1" thickBot="1">
      <c r="A76" s="124"/>
      <c r="B76" s="115"/>
      <c r="C76" s="115"/>
      <c r="D76" s="329" t="s">
        <v>36</v>
      </c>
      <c r="E76" s="330"/>
      <c r="F76" s="331">
        <v>0</v>
      </c>
      <c r="G76" s="332">
        <f>('[1]HNI OPTION CALLS'!F76/'[1]HNI OPTION CALLS'!F70)*100</f>
        <v>0</v>
      </c>
      <c r="H76" s="125"/>
      <c r="I76" s="116"/>
      <c r="J76" s="116"/>
      <c r="K76" s="126"/>
      <c r="L76" s="126"/>
      <c r="M76" s="114"/>
      <c r="N76" s="114"/>
      <c r="O76" s="114"/>
    </row>
    <row r="77" spans="1:15" ht="15" customHeight="1">
      <c r="A77" s="127" t="s">
        <v>37</v>
      </c>
      <c r="B77" s="115"/>
      <c r="C77" s="115"/>
      <c r="D77" s="122"/>
      <c r="E77" s="122"/>
      <c r="F77" s="116"/>
      <c r="G77" s="116"/>
      <c r="H77" s="128"/>
      <c r="I77" s="129"/>
      <c r="J77" s="114"/>
      <c r="K77" s="129"/>
      <c r="L77" s="114"/>
      <c r="M77" s="114"/>
      <c r="N77" s="114"/>
      <c r="O77" s="114"/>
    </row>
    <row r="78" spans="1:15" ht="15" customHeight="1">
      <c r="A78" s="130" t="s">
        <v>38</v>
      </c>
      <c r="B78" s="115"/>
      <c r="C78" s="115"/>
      <c r="D78" s="131"/>
      <c r="E78" s="132"/>
      <c r="F78" s="122"/>
      <c r="G78" s="129"/>
      <c r="H78" s="128"/>
      <c r="I78" s="129"/>
      <c r="J78" s="129"/>
      <c r="K78" s="129"/>
      <c r="L78" s="116"/>
      <c r="M78" s="114"/>
      <c r="N78" s="114"/>
      <c r="O78" s="114"/>
    </row>
    <row r="79" spans="1:15" ht="16.5">
      <c r="A79" s="130" t="s">
        <v>39</v>
      </c>
      <c r="B79" s="115"/>
      <c r="C79" s="115"/>
      <c r="D79" s="122"/>
      <c r="E79" s="132"/>
      <c r="F79" s="122"/>
      <c r="G79" s="129"/>
      <c r="H79" s="128"/>
      <c r="I79" s="120"/>
      <c r="J79" s="120"/>
      <c r="K79" s="120"/>
      <c r="L79" s="116"/>
      <c r="M79" s="114"/>
      <c r="N79" s="114"/>
      <c r="O79" s="114"/>
    </row>
    <row r="80" spans="1:15" ht="16.5">
      <c r="A80" s="130" t="s">
        <v>40</v>
      </c>
      <c r="B80" s="131"/>
      <c r="C80" s="115"/>
      <c r="D80" s="122"/>
      <c r="E80" s="132"/>
      <c r="F80" s="122"/>
      <c r="G80" s="129"/>
      <c r="H80" s="118"/>
      <c r="I80" s="120"/>
      <c r="J80" s="120"/>
      <c r="K80" s="120"/>
      <c r="L80" s="116"/>
      <c r="M80" s="114"/>
      <c r="N80" s="114"/>
      <c r="O80" s="114"/>
    </row>
    <row r="81" spans="1:15" ht="17.25" thickBot="1">
      <c r="A81" s="130" t="s">
        <v>41</v>
      </c>
      <c r="B81" s="124"/>
      <c r="C81" s="131"/>
      <c r="D81" s="122"/>
      <c r="E81" s="134"/>
      <c r="F81" s="129"/>
      <c r="G81" s="129"/>
      <c r="H81" s="118"/>
      <c r="I81" s="120"/>
      <c r="J81" s="120"/>
      <c r="K81" s="120"/>
      <c r="L81" s="129"/>
      <c r="M81" s="114"/>
      <c r="N81" s="122"/>
      <c r="O81" s="114"/>
    </row>
    <row r="82" spans="1:15" ht="15">
      <c r="A82" s="301" t="s">
        <v>0</v>
      </c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3"/>
    </row>
    <row r="83" spans="1:15" ht="15">
      <c r="A83" s="304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8"/>
    </row>
    <row r="84" spans="1:15" ht="15" customHeight="1">
      <c r="A84" s="304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8"/>
    </row>
    <row r="85" spans="1:15" ht="15" customHeight="1">
      <c r="A85" s="305" t="s">
        <v>136</v>
      </c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9"/>
    </row>
    <row r="86" spans="1:15" ht="15">
      <c r="A86" s="305" t="s">
        <v>137</v>
      </c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9"/>
    </row>
    <row r="87" spans="1:15" ht="15.75" thickBot="1">
      <c r="A87" s="306" t="s">
        <v>3</v>
      </c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8"/>
    </row>
    <row r="88" spans="1:15" ht="16.5">
      <c r="A88" s="309" t="s">
        <v>261</v>
      </c>
      <c r="B88" s="310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1"/>
    </row>
    <row r="89" spans="1:15" ht="16.5">
      <c r="A89" s="312" t="s">
        <v>5</v>
      </c>
      <c r="B89" s="313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4"/>
    </row>
    <row r="90" spans="1:15" ht="15">
      <c r="A90" s="315" t="s">
        <v>6</v>
      </c>
      <c r="B90" s="316" t="s">
        <v>7</v>
      </c>
      <c r="C90" s="316" t="s">
        <v>176</v>
      </c>
      <c r="D90" s="316" t="s">
        <v>8</v>
      </c>
      <c r="E90" s="315" t="s">
        <v>161</v>
      </c>
      <c r="F90" s="315" t="s">
        <v>162</v>
      </c>
      <c r="G90" s="316" t="s">
        <v>11</v>
      </c>
      <c r="H90" s="316" t="s">
        <v>12</v>
      </c>
      <c r="I90" s="316" t="s">
        <v>13</v>
      </c>
      <c r="J90" s="316" t="s">
        <v>14</v>
      </c>
      <c r="K90" s="316" t="s">
        <v>15</v>
      </c>
      <c r="L90" s="317" t="s">
        <v>16</v>
      </c>
      <c r="M90" s="316" t="s">
        <v>17</v>
      </c>
      <c r="N90" s="316" t="s">
        <v>18</v>
      </c>
      <c r="O90" s="316" t="s">
        <v>19</v>
      </c>
    </row>
    <row r="91" spans="1:15" ht="15">
      <c r="A91" s="270"/>
      <c r="B91" s="267"/>
      <c r="C91" s="267"/>
      <c r="D91" s="267"/>
      <c r="E91" s="270"/>
      <c r="F91" s="270"/>
      <c r="G91" s="267"/>
      <c r="H91" s="267"/>
      <c r="I91" s="267"/>
      <c r="J91" s="267"/>
      <c r="K91" s="267"/>
      <c r="L91" s="268"/>
      <c r="M91" s="267"/>
      <c r="N91" s="269"/>
      <c r="O91" s="269"/>
    </row>
    <row r="92" spans="1:15" ht="15">
      <c r="A92" s="318">
        <v>1</v>
      </c>
      <c r="B92" s="319">
        <v>43553</v>
      </c>
      <c r="C92" s="318">
        <v>185</v>
      </c>
      <c r="D92" s="320" t="s">
        <v>177</v>
      </c>
      <c r="E92" s="318" t="s">
        <v>21</v>
      </c>
      <c r="F92" s="318" t="s">
        <v>220</v>
      </c>
      <c r="G92" s="318">
        <v>8</v>
      </c>
      <c r="H92" s="318">
        <v>4</v>
      </c>
      <c r="I92" s="318">
        <v>10.5</v>
      </c>
      <c r="J92" s="318">
        <v>13</v>
      </c>
      <c r="K92" s="318">
        <v>15.5</v>
      </c>
      <c r="L92" s="318">
        <v>10.5</v>
      </c>
      <c r="M92" s="318">
        <v>2250</v>
      </c>
      <c r="N92" s="183">
        <f>IF('[1]HNI OPTION CALLS'!E92="BUY",('[1]HNI OPTION CALLS'!L92-'[1]HNI OPTION CALLS'!G92)*('[1]HNI OPTION CALLS'!M92),('[1]HNI OPTION CALLS'!G92-'[1]HNI OPTION CALLS'!L92)*('[1]HNI OPTION CALLS'!M92))</f>
        <v>5625</v>
      </c>
      <c r="O92" s="184">
        <f>'[1]HNI OPTION CALLS'!N92/('[1]HNI OPTION CALLS'!M92)/'[1]HNI OPTION CALLS'!G92%</f>
        <v>31.25</v>
      </c>
    </row>
    <row r="93" spans="1:15" ht="15">
      <c r="A93" s="318">
        <v>2</v>
      </c>
      <c r="B93" s="319">
        <v>43552</v>
      </c>
      <c r="C93" s="318">
        <v>95</v>
      </c>
      <c r="D93" s="320" t="s">
        <v>177</v>
      </c>
      <c r="E93" s="318" t="s">
        <v>21</v>
      </c>
      <c r="F93" s="318" t="s">
        <v>182</v>
      </c>
      <c r="G93" s="318">
        <v>6</v>
      </c>
      <c r="H93" s="318">
        <v>4.5</v>
      </c>
      <c r="I93" s="318">
        <v>6.8</v>
      </c>
      <c r="J93" s="318">
        <v>7.6</v>
      </c>
      <c r="K93" s="318">
        <v>8.4</v>
      </c>
      <c r="L93" s="318">
        <v>6.8</v>
      </c>
      <c r="M93" s="318">
        <v>7000</v>
      </c>
      <c r="N93" s="183">
        <f>IF('[1]HNI OPTION CALLS'!E93="BUY",('[1]HNI OPTION CALLS'!L93-'[1]HNI OPTION CALLS'!G93)*('[1]HNI OPTION CALLS'!M93),('[1]HNI OPTION CALLS'!G93-'[1]HNI OPTION CALLS'!L93)*('[1]HNI OPTION CALLS'!M93))</f>
        <v>5599.999999999999</v>
      </c>
      <c r="O93" s="184">
        <f>'[1]HNI OPTION CALLS'!N93/('[1]HNI OPTION CALLS'!M93)/'[1]HNI OPTION CALLS'!G93%</f>
        <v>13.33333333333333</v>
      </c>
    </row>
    <row r="94" spans="1:15" ht="15">
      <c r="A94" s="318">
        <v>3</v>
      </c>
      <c r="B94" s="319">
        <v>43551</v>
      </c>
      <c r="C94" s="318">
        <v>105</v>
      </c>
      <c r="D94" s="320" t="s">
        <v>177</v>
      </c>
      <c r="E94" s="318" t="s">
        <v>21</v>
      </c>
      <c r="F94" s="318" t="s">
        <v>181</v>
      </c>
      <c r="G94" s="318">
        <v>5.6</v>
      </c>
      <c r="H94" s="318">
        <v>2.7</v>
      </c>
      <c r="I94" s="318">
        <v>6.3</v>
      </c>
      <c r="J94" s="318">
        <v>7</v>
      </c>
      <c r="K94" s="318">
        <v>7.8</v>
      </c>
      <c r="L94" s="318">
        <v>7.8</v>
      </c>
      <c r="M94" s="318">
        <v>6000</v>
      </c>
      <c r="N94" s="183">
        <f>IF('[1]HNI OPTION CALLS'!E94="BUY",('[1]HNI OPTION CALLS'!L94-'[1]HNI OPTION CALLS'!G94)*('[1]HNI OPTION CALLS'!M94),('[1]HNI OPTION CALLS'!G94-'[1]HNI OPTION CALLS'!L94)*('[1]HNI OPTION CALLS'!M94))</f>
        <v>13200.000000000002</v>
      </c>
      <c r="O94" s="184">
        <f>'[1]HNI OPTION CALLS'!N94/('[1]HNI OPTION CALLS'!M94)/'[1]HNI OPTION CALLS'!G94%</f>
        <v>39.28571428571429</v>
      </c>
    </row>
    <row r="95" spans="1:15" ht="15">
      <c r="A95" s="318">
        <v>4</v>
      </c>
      <c r="B95" s="319">
        <v>43550</v>
      </c>
      <c r="C95" s="318">
        <v>300</v>
      </c>
      <c r="D95" s="320" t="s">
        <v>177</v>
      </c>
      <c r="E95" s="318" t="s">
        <v>21</v>
      </c>
      <c r="F95" s="318" t="s">
        <v>92</v>
      </c>
      <c r="G95" s="318">
        <v>4</v>
      </c>
      <c r="H95" s="318">
        <v>0.5</v>
      </c>
      <c r="I95" s="318">
        <v>6</v>
      </c>
      <c r="J95" s="318">
        <v>8</v>
      </c>
      <c r="K95" s="318">
        <v>10</v>
      </c>
      <c r="L95" s="318">
        <v>6</v>
      </c>
      <c r="M95" s="318">
        <v>3000</v>
      </c>
      <c r="N95" s="183">
        <f>IF('[1]HNI OPTION CALLS'!E95="BUY",('[1]HNI OPTION CALLS'!L95-'[1]HNI OPTION CALLS'!G95)*('[1]HNI OPTION CALLS'!M95),('[1]HNI OPTION CALLS'!G95-'[1]HNI OPTION CALLS'!L95)*('[1]HNI OPTION CALLS'!M95))</f>
        <v>6000</v>
      </c>
      <c r="O95" s="184">
        <f>'[1]HNI OPTION CALLS'!N95/('[1]HNI OPTION CALLS'!M95)/'[1]HNI OPTION CALLS'!G95%</f>
        <v>50</v>
      </c>
    </row>
    <row r="96" spans="1:15" ht="15">
      <c r="A96" s="318">
        <v>5</v>
      </c>
      <c r="B96" s="319">
        <v>43549</v>
      </c>
      <c r="C96" s="318">
        <v>610</v>
      </c>
      <c r="D96" s="320" t="s">
        <v>177</v>
      </c>
      <c r="E96" s="318" t="s">
        <v>21</v>
      </c>
      <c r="F96" s="318" t="s">
        <v>22</v>
      </c>
      <c r="G96" s="318">
        <v>8.5</v>
      </c>
      <c r="H96" s="318">
        <v>2</v>
      </c>
      <c r="I96" s="318">
        <v>14</v>
      </c>
      <c r="J96" s="318">
        <v>19</v>
      </c>
      <c r="K96" s="318">
        <v>24</v>
      </c>
      <c r="L96" s="318">
        <v>14</v>
      </c>
      <c r="M96" s="318">
        <v>1000</v>
      </c>
      <c r="N96" s="183">
        <f>IF('[1]HNI OPTION CALLS'!E96="BUY",('[1]HNI OPTION CALLS'!L96-'[1]HNI OPTION CALLS'!G96)*('[1]HNI OPTION CALLS'!M96),('[1]HNI OPTION CALLS'!G96-'[1]HNI OPTION CALLS'!L96)*('[1]HNI OPTION CALLS'!M96))</f>
        <v>5500</v>
      </c>
      <c r="O96" s="184">
        <f>'[1]HNI OPTION CALLS'!N96/('[1]HNI OPTION CALLS'!M96)/'[1]HNI OPTION CALLS'!G96%</f>
        <v>64.70588235294117</v>
      </c>
    </row>
    <row r="97" spans="1:15" ht="15">
      <c r="A97" s="318">
        <v>6</v>
      </c>
      <c r="B97" s="319">
        <v>43546</v>
      </c>
      <c r="C97" s="318">
        <v>340</v>
      </c>
      <c r="D97" s="320" t="s">
        <v>177</v>
      </c>
      <c r="E97" s="318" t="s">
        <v>21</v>
      </c>
      <c r="F97" s="318" t="s">
        <v>262</v>
      </c>
      <c r="G97" s="318">
        <v>4.5</v>
      </c>
      <c r="H97" s="318">
        <v>0.5</v>
      </c>
      <c r="I97" s="318">
        <v>7.5</v>
      </c>
      <c r="J97" s="318">
        <v>10.5</v>
      </c>
      <c r="K97" s="318">
        <v>13.5</v>
      </c>
      <c r="L97" s="318">
        <v>7</v>
      </c>
      <c r="M97" s="318">
        <v>1800</v>
      </c>
      <c r="N97" s="183">
        <f>IF('[1]HNI OPTION CALLS'!E97="BUY",('[1]HNI OPTION CALLS'!L97-'[1]HNI OPTION CALLS'!G97)*('[1]HNI OPTION CALLS'!M97),('[1]HNI OPTION CALLS'!G97-'[1]HNI OPTION CALLS'!L97)*('[1]HNI OPTION CALLS'!M97))</f>
        <v>4500</v>
      </c>
      <c r="O97" s="184">
        <f>'[1]HNI OPTION CALLS'!N97/('[1]HNI OPTION CALLS'!M97)/'[1]HNI OPTION CALLS'!G97%</f>
        <v>55.55555555555556</v>
      </c>
    </row>
    <row r="98" spans="1:15" ht="15">
      <c r="A98" s="318">
        <v>7</v>
      </c>
      <c r="B98" s="319">
        <v>43544</v>
      </c>
      <c r="C98" s="318">
        <v>2800</v>
      </c>
      <c r="D98" s="320" t="s">
        <v>177</v>
      </c>
      <c r="E98" s="318" t="s">
        <v>21</v>
      </c>
      <c r="F98" s="318" t="s">
        <v>263</v>
      </c>
      <c r="G98" s="318">
        <v>30</v>
      </c>
      <c r="H98" s="318">
        <v>5</v>
      </c>
      <c r="I98" s="318">
        <v>50</v>
      </c>
      <c r="J98" s="318">
        <v>70</v>
      </c>
      <c r="K98" s="318">
        <v>90</v>
      </c>
      <c r="L98" s="318">
        <v>5</v>
      </c>
      <c r="M98" s="318">
        <v>250</v>
      </c>
      <c r="N98" s="183">
        <f>IF('[1]HNI OPTION CALLS'!E98="BUY",('[1]HNI OPTION CALLS'!L98-'[1]HNI OPTION CALLS'!G98)*('[1]HNI OPTION CALLS'!M98),('[1]HNI OPTION CALLS'!G98-'[1]HNI OPTION CALLS'!L98)*('[1]HNI OPTION CALLS'!M98))</f>
        <v>-6250</v>
      </c>
      <c r="O98" s="184">
        <f>'[1]HNI OPTION CALLS'!N98/('[1]HNI OPTION CALLS'!M98)/'[1]HNI OPTION CALLS'!G98%</f>
        <v>-83.33333333333334</v>
      </c>
    </row>
    <row r="99" spans="1:15" ht="15">
      <c r="A99" s="318">
        <v>8</v>
      </c>
      <c r="B99" s="319">
        <v>43543</v>
      </c>
      <c r="C99" s="318">
        <v>150</v>
      </c>
      <c r="D99" s="320" t="s">
        <v>177</v>
      </c>
      <c r="E99" s="318" t="s">
        <v>21</v>
      </c>
      <c r="F99" s="318" t="s">
        <v>225</v>
      </c>
      <c r="G99" s="318">
        <v>2.5</v>
      </c>
      <c r="H99" s="318">
        <v>1</v>
      </c>
      <c r="I99" s="318">
        <v>3.8</v>
      </c>
      <c r="J99" s="318">
        <v>4.6</v>
      </c>
      <c r="K99" s="318">
        <v>5.4</v>
      </c>
      <c r="L99" s="318">
        <v>3.8</v>
      </c>
      <c r="M99" s="318">
        <v>6000</v>
      </c>
      <c r="N99" s="183">
        <f>IF('[1]HNI OPTION CALLS'!E99="BUY",('[1]HNI OPTION CALLS'!L99-'[1]HNI OPTION CALLS'!G99)*('[1]HNI OPTION CALLS'!M99),('[1]HNI OPTION CALLS'!G99-'[1]HNI OPTION CALLS'!L99)*('[1]HNI OPTION CALLS'!M99))</f>
        <v>7799.999999999999</v>
      </c>
      <c r="O99" s="184">
        <f>'[1]HNI OPTION CALLS'!N99/('[1]HNI OPTION CALLS'!M99)/'[1]HNI OPTION CALLS'!G99%</f>
        <v>51.99999999999999</v>
      </c>
    </row>
    <row r="100" spans="1:15" ht="15">
      <c r="A100" s="318">
        <v>9</v>
      </c>
      <c r="B100" s="319">
        <v>43542</v>
      </c>
      <c r="C100" s="318">
        <v>600</v>
      </c>
      <c r="D100" s="320" t="s">
        <v>177</v>
      </c>
      <c r="E100" s="318" t="s">
        <v>21</v>
      </c>
      <c r="F100" s="318" t="s">
        <v>264</v>
      </c>
      <c r="G100" s="318">
        <v>11</v>
      </c>
      <c r="H100" s="318">
        <v>2</v>
      </c>
      <c r="I100" s="318">
        <v>18</v>
      </c>
      <c r="J100" s="318">
        <v>25</v>
      </c>
      <c r="K100" s="318">
        <v>32</v>
      </c>
      <c r="L100" s="318">
        <v>2</v>
      </c>
      <c r="M100" s="318">
        <v>750</v>
      </c>
      <c r="N100" s="183">
        <f>IF('[1]HNI OPTION CALLS'!E100="BUY",('[1]HNI OPTION CALLS'!L100-'[1]HNI OPTION CALLS'!G100)*('[1]HNI OPTION CALLS'!M100),('[1]HNI OPTION CALLS'!G100-'[1]HNI OPTION CALLS'!L100)*('[1]HNI OPTION CALLS'!M100))</f>
        <v>-6750</v>
      </c>
      <c r="O100" s="184">
        <f>'[1]HNI OPTION CALLS'!N100/('[1]HNI OPTION CALLS'!M100)/'[1]HNI OPTION CALLS'!G100%</f>
        <v>-81.81818181818181</v>
      </c>
    </row>
    <row r="101" spans="1:15" ht="15">
      <c r="A101" s="318">
        <v>10</v>
      </c>
      <c r="B101" s="319">
        <v>43539</v>
      </c>
      <c r="C101" s="318">
        <v>45</v>
      </c>
      <c r="D101" s="320" t="s">
        <v>177</v>
      </c>
      <c r="E101" s="318" t="s">
        <v>21</v>
      </c>
      <c r="F101" s="318" t="s">
        <v>265</v>
      </c>
      <c r="G101" s="318">
        <v>2</v>
      </c>
      <c r="H101" s="318">
        <v>1</v>
      </c>
      <c r="I101" s="318">
        <v>2.5</v>
      </c>
      <c r="J101" s="318">
        <v>3</v>
      </c>
      <c r="K101" s="318">
        <v>3.5</v>
      </c>
      <c r="L101" s="318">
        <v>2.5</v>
      </c>
      <c r="M101" s="318">
        <v>12000</v>
      </c>
      <c r="N101" s="183">
        <f>IF('[1]HNI OPTION CALLS'!E101="BUY",('[1]HNI OPTION CALLS'!L101-'[1]HNI OPTION CALLS'!G101)*('[1]HNI OPTION CALLS'!M101),('[1]HNI OPTION CALLS'!G101-'[1]HNI OPTION CALLS'!L101)*('[1]HNI OPTION CALLS'!M101))</f>
        <v>6000</v>
      </c>
      <c r="O101" s="184">
        <f>'[1]HNI OPTION CALLS'!N101/('[1]HNI OPTION CALLS'!M101)/'[1]HNI OPTION CALLS'!G101%</f>
        <v>25</v>
      </c>
    </row>
    <row r="102" spans="1:15" ht="15">
      <c r="A102" s="318">
        <v>11</v>
      </c>
      <c r="B102" s="319">
        <v>43539</v>
      </c>
      <c r="C102" s="318">
        <v>142.5</v>
      </c>
      <c r="D102" s="320" t="s">
        <v>177</v>
      </c>
      <c r="E102" s="318" t="s">
        <v>21</v>
      </c>
      <c r="F102" s="318" t="s">
        <v>225</v>
      </c>
      <c r="G102" s="318">
        <v>3</v>
      </c>
      <c r="H102" s="318">
        <v>1.5</v>
      </c>
      <c r="I102" s="318">
        <v>3.8</v>
      </c>
      <c r="J102" s="318">
        <v>4.6</v>
      </c>
      <c r="K102" s="318">
        <v>5.4</v>
      </c>
      <c r="L102" s="318">
        <v>4.6</v>
      </c>
      <c r="M102" s="318">
        <v>6000</v>
      </c>
      <c r="N102" s="183">
        <f>IF('[1]HNI OPTION CALLS'!E102="BUY",('[1]HNI OPTION CALLS'!L102-'[1]HNI OPTION CALLS'!G102)*('[1]HNI OPTION CALLS'!M102),('[1]HNI OPTION CALLS'!G102-'[1]HNI OPTION CALLS'!L102)*('[1]HNI OPTION CALLS'!M102))</f>
        <v>9599.999999999998</v>
      </c>
      <c r="O102" s="184">
        <f>'[1]HNI OPTION CALLS'!N102/('[1]HNI OPTION CALLS'!M102)/'[1]HNI OPTION CALLS'!G102%</f>
        <v>53.33333333333332</v>
      </c>
    </row>
    <row r="103" spans="1:15" ht="15">
      <c r="A103" s="318">
        <v>12</v>
      </c>
      <c r="B103" s="319">
        <v>43538</v>
      </c>
      <c r="C103" s="318">
        <v>1080</v>
      </c>
      <c r="D103" s="320" t="s">
        <v>177</v>
      </c>
      <c r="E103" s="318" t="s">
        <v>21</v>
      </c>
      <c r="F103" s="318" t="s">
        <v>266</v>
      </c>
      <c r="G103" s="318">
        <v>20</v>
      </c>
      <c r="H103" s="318">
        <v>4</v>
      </c>
      <c r="I103" s="318">
        <v>30</v>
      </c>
      <c r="J103" s="318">
        <v>40</v>
      </c>
      <c r="K103" s="318">
        <v>50</v>
      </c>
      <c r="L103" s="318">
        <v>30</v>
      </c>
      <c r="M103" s="318">
        <v>500</v>
      </c>
      <c r="N103" s="183">
        <f>IF('[1]HNI OPTION CALLS'!E103="BUY",('[1]HNI OPTION CALLS'!L103-'[1]HNI OPTION CALLS'!G103)*('[1]HNI OPTION CALLS'!M103),('[1]HNI OPTION CALLS'!G103-'[1]HNI OPTION CALLS'!L103)*('[1]HNI OPTION CALLS'!M103))</f>
        <v>5000</v>
      </c>
      <c r="O103" s="184">
        <f>'[1]HNI OPTION CALLS'!N103/('[1]HNI OPTION CALLS'!M103)/'[1]HNI OPTION CALLS'!G103%</f>
        <v>50</v>
      </c>
    </row>
    <row r="104" spans="1:15" ht="15">
      <c r="A104" s="318">
        <v>13</v>
      </c>
      <c r="B104" s="319">
        <v>43537</v>
      </c>
      <c r="C104" s="318">
        <v>400</v>
      </c>
      <c r="D104" s="320" t="s">
        <v>177</v>
      </c>
      <c r="E104" s="318" t="s">
        <v>21</v>
      </c>
      <c r="F104" s="318" t="s">
        <v>93</v>
      </c>
      <c r="G104" s="318">
        <v>5.5</v>
      </c>
      <c r="H104" s="318">
        <v>0.5</v>
      </c>
      <c r="I104" s="318">
        <v>7.5</v>
      </c>
      <c r="J104" s="318">
        <v>9.5</v>
      </c>
      <c r="K104" s="318">
        <v>11.5</v>
      </c>
      <c r="L104" s="318">
        <v>7.5</v>
      </c>
      <c r="M104" s="318">
        <v>2750</v>
      </c>
      <c r="N104" s="183">
        <f>IF('[1]HNI OPTION CALLS'!E104="BUY",('[1]HNI OPTION CALLS'!L104-'[1]HNI OPTION CALLS'!G104)*('[1]HNI OPTION CALLS'!M104),('[1]HNI OPTION CALLS'!G104-'[1]HNI OPTION CALLS'!L104)*('[1]HNI OPTION CALLS'!M104))</f>
        <v>5500</v>
      </c>
      <c r="O104" s="184">
        <f>'[1]HNI OPTION CALLS'!N104/('[1]HNI OPTION CALLS'!M104)/'[1]HNI OPTION CALLS'!G104%</f>
        <v>36.36363636363637</v>
      </c>
    </row>
    <row r="105" spans="1:15" ht="15">
      <c r="A105" s="318">
        <v>14</v>
      </c>
      <c r="B105" s="319">
        <v>43537</v>
      </c>
      <c r="C105" s="318">
        <v>240</v>
      </c>
      <c r="D105" s="320" t="s">
        <v>177</v>
      </c>
      <c r="E105" s="318" t="s">
        <v>21</v>
      </c>
      <c r="F105" s="318" t="s">
        <v>230</v>
      </c>
      <c r="G105" s="318">
        <v>12.5</v>
      </c>
      <c r="H105" s="318">
        <v>5</v>
      </c>
      <c r="I105" s="318">
        <v>16</v>
      </c>
      <c r="J105" s="318">
        <v>19</v>
      </c>
      <c r="K105" s="318">
        <v>22</v>
      </c>
      <c r="L105" s="318">
        <v>16</v>
      </c>
      <c r="M105" s="318">
        <v>1750</v>
      </c>
      <c r="N105" s="183">
        <f>IF('[1]HNI OPTION CALLS'!E105="BUY",('[1]HNI OPTION CALLS'!L105-'[1]HNI OPTION CALLS'!G105)*('[1]HNI OPTION CALLS'!M105),('[1]HNI OPTION CALLS'!G105-'[1]HNI OPTION CALLS'!L105)*('[1]HNI OPTION CALLS'!M105))</f>
        <v>6125</v>
      </c>
      <c r="O105" s="184">
        <f>'[1]HNI OPTION CALLS'!N105/('[1]HNI OPTION CALLS'!M105)/'[1]HNI OPTION CALLS'!G105%</f>
        <v>28</v>
      </c>
    </row>
    <row r="106" spans="1:15" ht="15">
      <c r="A106" s="318">
        <v>15</v>
      </c>
      <c r="B106" s="319">
        <v>43536</v>
      </c>
      <c r="C106" s="318">
        <v>230</v>
      </c>
      <c r="D106" s="320" t="s">
        <v>177</v>
      </c>
      <c r="E106" s="318" t="s">
        <v>21</v>
      </c>
      <c r="F106" s="318" t="s">
        <v>267</v>
      </c>
      <c r="G106" s="318">
        <v>6.7</v>
      </c>
      <c r="H106" s="318">
        <v>2</v>
      </c>
      <c r="I106" s="318">
        <v>9.5</v>
      </c>
      <c r="J106" s="318">
        <v>11.5</v>
      </c>
      <c r="K106" s="318">
        <v>13.5</v>
      </c>
      <c r="L106" s="318">
        <v>6.7</v>
      </c>
      <c r="M106" s="318">
        <v>2000</v>
      </c>
      <c r="N106" s="183">
        <f>IF('[1]HNI OPTION CALLS'!E106="BUY",('[1]HNI OPTION CALLS'!L106-'[1]HNI OPTION CALLS'!G106)*('[1]HNI OPTION CALLS'!M106),('[1]HNI OPTION CALLS'!G106-'[1]HNI OPTION CALLS'!L106)*('[1]HNI OPTION CALLS'!M106))</f>
        <v>0</v>
      </c>
      <c r="O106" s="184">
        <f>'[1]HNI OPTION CALLS'!N106/('[1]HNI OPTION CALLS'!M106)/'[1]HNI OPTION CALLS'!G106%</f>
        <v>0</v>
      </c>
    </row>
    <row r="107" spans="1:15" ht="15" customHeight="1">
      <c r="A107" s="318">
        <v>16</v>
      </c>
      <c r="B107" s="319">
        <v>43536</v>
      </c>
      <c r="C107" s="333">
        <v>150</v>
      </c>
      <c r="D107" s="320" t="s">
        <v>177</v>
      </c>
      <c r="E107" s="333" t="s">
        <v>21</v>
      </c>
      <c r="F107" s="320" t="s">
        <v>73</v>
      </c>
      <c r="G107" s="320">
        <v>4</v>
      </c>
      <c r="H107" s="333">
        <v>2.5</v>
      </c>
      <c r="I107" s="333">
        <v>5.3</v>
      </c>
      <c r="J107" s="333">
        <v>6.6</v>
      </c>
      <c r="K107" s="333">
        <v>8</v>
      </c>
      <c r="L107" s="320">
        <v>2.5</v>
      </c>
      <c r="M107" s="333">
        <v>4500</v>
      </c>
      <c r="N107" s="183">
        <f>IF('[1]HNI OPTION CALLS'!E107="BUY",('[1]HNI OPTION CALLS'!L107-'[1]HNI OPTION CALLS'!G107)*('[1]HNI OPTION CALLS'!M107),('[1]HNI OPTION CALLS'!G107-'[1]HNI OPTION CALLS'!L107)*('[1]HNI OPTION CALLS'!M107))</f>
        <v>-6750</v>
      </c>
      <c r="O107" s="184">
        <f>'[1]HNI OPTION CALLS'!N107/('[1]HNI OPTION CALLS'!M107)/'[1]HNI OPTION CALLS'!G107%</f>
        <v>-37.5</v>
      </c>
    </row>
    <row r="108" spans="1:15" ht="15" customHeight="1">
      <c r="A108" s="318">
        <v>17</v>
      </c>
      <c r="B108" s="319">
        <v>43535</v>
      </c>
      <c r="C108" s="333">
        <v>35</v>
      </c>
      <c r="D108" s="320" t="s">
        <v>177</v>
      </c>
      <c r="E108" s="333" t="s">
        <v>21</v>
      </c>
      <c r="F108" s="320" t="s">
        <v>268</v>
      </c>
      <c r="G108" s="320">
        <v>0.8</v>
      </c>
      <c r="H108" s="333">
        <v>0.2</v>
      </c>
      <c r="I108" s="333">
        <v>1.3</v>
      </c>
      <c r="J108" s="333">
        <v>1.8</v>
      </c>
      <c r="K108" s="333">
        <v>2.3</v>
      </c>
      <c r="L108" s="320">
        <v>1.3</v>
      </c>
      <c r="M108" s="333">
        <v>12000</v>
      </c>
      <c r="N108" s="183">
        <f>IF('[1]HNI OPTION CALLS'!E108="BUY",('[1]HNI OPTION CALLS'!L108-'[1]HNI OPTION CALLS'!G108)*('[1]HNI OPTION CALLS'!M108),('[1]HNI OPTION CALLS'!G108-'[1]HNI OPTION CALLS'!L108)*('[1]HNI OPTION CALLS'!M108))</f>
        <v>6000</v>
      </c>
      <c r="O108" s="184">
        <f>'[1]HNI OPTION CALLS'!N108/('[1]HNI OPTION CALLS'!M108)/'[1]HNI OPTION CALLS'!G108%</f>
        <v>62.5</v>
      </c>
    </row>
    <row r="109" spans="1:15" ht="15.75" customHeight="1">
      <c r="A109" s="318">
        <v>18</v>
      </c>
      <c r="B109" s="319">
        <v>43532</v>
      </c>
      <c r="C109" s="333">
        <v>3050</v>
      </c>
      <c r="D109" s="320" t="s">
        <v>177</v>
      </c>
      <c r="E109" s="333" t="s">
        <v>21</v>
      </c>
      <c r="F109" s="320" t="s">
        <v>269</v>
      </c>
      <c r="G109" s="320">
        <v>39</v>
      </c>
      <c r="H109" s="333">
        <v>9</v>
      </c>
      <c r="I109" s="333">
        <v>60</v>
      </c>
      <c r="J109" s="333">
        <v>80</v>
      </c>
      <c r="K109" s="333">
        <v>100</v>
      </c>
      <c r="L109" s="320">
        <v>59.5</v>
      </c>
      <c r="M109" s="333">
        <v>250</v>
      </c>
      <c r="N109" s="183">
        <f>IF('[1]HNI OPTION CALLS'!E109="BUY",('[1]HNI OPTION CALLS'!L109-'[1]HNI OPTION CALLS'!G109)*('[1]HNI OPTION CALLS'!M109),('[1]HNI OPTION CALLS'!G109-'[1]HNI OPTION CALLS'!L109)*('[1]HNI OPTION CALLS'!M109))</f>
        <v>5125</v>
      </c>
      <c r="O109" s="184">
        <f>'[1]HNI OPTION CALLS'!N109/('[1]HNI OPTION CALLS'!M109)/'[1]HNI OPTION CALLS'!G109%</f>
        <v>52.56410256410256</v>
      </c>
    </row>
    <row r="110" spans="1:15" ht="15.75" customHeight="1">
      <c r="A110" s="318">
        <v>19</v>
      </c>
      <c r="B110" s="319">
        <v>43531</v>
      </c>
      <c r="C110" s="333">
        <v>740</v>
      </c>
      <c r="D110" s="320" t="s">
        <v>177</v>
      </c>
      <c r="E110" s="333" t="s">
        <v>21</v>
      </c>
      <c r="F110" s="320" t="s">
        <v>69</v>
      </c>
      <c r="G110" s="320">
        <v>17</v>
      </c>
      <c r="H110" s="333">
        <v>10</v>
      </c>
      <c r="I110" s="333">
        <v>21</v>
      </c>
      <c r="J110" s="333">
        <v>25</v>
      </c>
      <c r="K110" s="333">
        <v>29</v>
      </c>
      <c r="L110" s="320">
        <v>21</v>
      </c>
      <c r="M110" s="333">
        <v>1250</v>
      </c>
      <c r="N110" s="183">
        <f>IF('[1]HNI OPTION CALLS'!E110="BUY",('[1]HNI OPTION CALLS'!L110-'[1]HNI OPTION CALLS'!G110)*('[1]HNI OPTION CALLS'!M110),('[1]HNI OPTION CALLS'!G110-'[1]HNI OPTION CALLS'!L110)*('[1]HNI OPTION CALLS'!M110))</f>
        <v>5000</v>
      </c>
      <c r="O110" s="184">
        <f>'[1]HNI OPTION CALLS'!N110/('[1]HNI OPTION CALLS'!M110)/'[1]HNI OPTION CALLS'!G110%</f>
        <v>23.52941176470588</v>
      </c>
    </row>
    <row r="111" spans="1:15" ht="15" customHeight="1">
      <c r="A111" s="318">
        <v>20</v>
      </c>
      <c r="B111" s="319">
        <v>43530</v>
      </c>
      <c r="C111" s="333">
        <v>340</v>
      </c>
      <c r="D111" s="320" t="s">
        <v>177</v>
      </c>
      <c r="E111" s="333" t="s">
        <v>21</v>
      </c>
      <c r="F111" s="320" t="s">
        <v>197</v>
      </c>
      <c r="G111" s="320">
        <v>17</v>
      </c>
      <c r="H111" s="333">
        <v>13</v>
      </c>
      <c r="I111" s="333">
        <v>19</v>
      </c>
      <c r="J111" s="333">
        <v>21</v>
      </c>
      <c r="K111" s="333">
        <v>23</v>
      </c>
      <c r="L111" s="320">
        <v>13</v>
      </c>
      <c r="M111" s="333">
        <v>4000</v>
      </c>
      <c r="N111" s="183">
        <f>IF('[1]HNI OPTION CALLS'!E111="BUY",('[1]HNI OPTION CALLS'!L111-'[1]HNI OPTION CALLS'!G111)*('[1]HNI OPTION CALLS'!M111),('[1]HNI OPTION CALLS'!G111-'[1]HNI OPTION CALLS'!L111)*('[1]HNI OPTION CALLS'!M111))</f>
        <v>-16000</v>
      </c>
      <c r="O111" s="184">
        <f>'[1]HNI OPTION CALLS'!N111/('[1]HNI OPTION CALLS'!M111)/'[1]HNI OPTION CALLS'!G111%</f>
        <v>-23.52941176470588</v>
      </c>
    </row>
    <row r="112" spans="1:15" ht="15">
      <c r="A112" s="318">
        <v>21</v>
      </c>
      <c r="B112" s="319">
        <v>43529</v>
      </c>
      <c r="C112" s="333">
        <v>1200</v>
      </c>
      <c r="D112" s="320" t="s">
        <v>177</v>
      </c>
      <c r="E112" s="333" t="s">
        <v>21</v>
      </c>
      <c r="F112" s="320" t="s">
        <v>64</v>
      </c>
      <c r="G112" s="320">
        <v>39</v>
      </c>
      <c r="H112" s="333">
        <v>25</v>
      </c>
      <c r="I112" s="333">
        <v>47</v>
      </c>
      <c r="J112" s="333">
        <v>55</v>
      </c>
      <c r="K112" s="333">
        <v>63</v>
      </c>
      <c r="L112" s="320">
        <v>47</v>
      </c>
      <c r="M112" s="333">
        <v>600</v>
      </c>
      <c r="N112" s="183">
        <f>IF('[1]HNI OPTION CALLS'!E112="BUY",('[1]HNI OPTION CALLS'!L112-'[1]HNI OPTION CALLS'!G112)*('[1]HNI OPTION CALLS'!M112),('[1]HNI OPTION CALLS'!G112-'[1]HNI OPTION CALLS'!L112)*('[1]HNI OPTION CALLS'!M112))</f>
        <v>4800</v>
      </c>
      <c r="O112" s="184">
        <f>'[1]HNI OPTION CALLS'!N112/('[1]HNI OPTION CALLS'!M112)/'[1]HNI OPTION CALLS'!G112%</f>
        <v>20.51282051282051</v>
      </c>
    </row>
    <row r="113" spans="1:15" ht="15">
      <c r="A113" s="318">
        <v>22</v>
      </c>
      <c r="B113" s="319">
        <v>43525</v>
      </c>
      <c r="C113" s="333">
        <v>240</v>
      </c>
      <c r="D113" s="320" t="s">
        <v>177</v>
      </c>
      <c r="E113" s="333" t="s">
        <v>21</v>
      </c>
      <c r="F113" s="320" t="s">
        <v>133</v>
      </c>
      <c r="G113" s="320">
        <v>10.5</v>
      </c>
      <c r="H113" s="333">
        <v>5.5</v>
      </c>
      <c r="I113" s="333">
        <v>13</v>
      </c>
      <c r="J113" s="333">
        <v>15.5</v>
      </c>
      <c r="K113" s="333">
        <v>18</v>
      </c>
      <c r="L113" s="320">
        <v>13</v>
      </c>
      <c r="M113" s="333">
        <v>2000</v>
      </c>
      <c r="N113" s="183">
        <f>IF('[1]HNI OPTION CALLS'!E113="BUY",('[1]HNI OPTION CALLS'!L113-'[1]HNI OPTION CALLS'!G113)*('[1]HNI OPTION CALLS'!M113),('[1]HNI OPTION CALLS'!G113-'[1]HNI OPTION CALLS'!L113)*('[1]HNI OPTION CALLS'!M113))</f>
        <v>5000</v>
      </c>
      <c r="O113" s="184">
        <f>'[1]HNI OPTION CALLS'!N113/('[1]HNI OPTION CALLS'!M113)/'[1]HNI OPTION CALLS'!G113%</f>
        <v>23.80952380952381</v>
      </c>
    </row>
    <row r="114" spans="1:15" ht="16.5">
      <c r="A114" s="106" t="s">
        <v>25</v>
      </c>
      <c r="B114" s="107"/>
      <c r="C114" s="108"/>
      <c r="D114" s="109"/>
      <c r="E114" s="110"/>
      <c r="F114" s="110"/>
      <c r="G114" s="111"/>
      <c r="H114" s="112"/>
      <c r="I114" s="112"/>
      <c r="J114" s="112"/>
      <c r="K114" s="110"/>
      <c r="L114" s="113"/>
      <c r="M114" s="114"/>
      <c r="N114" s="114"/>
      <c r="O114" s="114"/>
    </row>
    <row r="115" spans="1:15" ht="15" customHeight="1">
      <c r="A115" s="106" t="s">
        <v>26</v>
      </c>
      <c r="B115" s="107"/>
      <c r="C115" s="108"/>
      <c r="D115" s="109"/>
      <c r="E115" s="110"/>
      <c r="F115" s="110"/>
      <c r="G115" s="111"/>
      <c r="H115" s="110"/>
      <c r="I115" s="110"/>
      <c r="J115" s="110"/>
      <c r="K115" s="110"/>
      <c r="L115" s="113"/>
      <c r="M115" s="114"/>
      <c r="N115" s="114"/>
      <c r="O115" s="114"/>
    </row>
    <row r="116" spans="1:15" ht="15" customHeight="1">
      <c r="A116" s="106" t="s">
        <v>26</v>
      </c>
      <c r="B116" s="107"/>
      <c r="C116" s="108"/>
      <c r="D116" s="109"/>
      <c r="E116" s="110"/>
      <c r="F116" s="110"/>
      <c r="G116" s="111"/>
      <c r="H116" s="110"/>
      <c r="I116" s="110"/>
      <c r="J116" s="110"/>
      <c r="K116" s="110"/>
      <c r="L116" s="114"/>
      <c r="M116" s="114"/>
      <c r="N116" s="114"/>
      <c r="O116" s="114"/>
    </row>
    <row r="117" spans="1:15" ht="15" customHeight="1" thickBot="1">
      <c r="A117" s="73"/>
      <c r="B117" s="115"/>
      <c r="C117" s="115"/>
      <c r="D117" s="116"/>
      <c r="E117" s="116"/>
      <c r="F117" s="116"/>
      <c r="G117" s="117"/>
      <c r="H117" s="118"/>
      <c r="I117" s="119" t="s">
        <v>27</v>
      </c>
      <c r="J117" s="119"/>
      <c r="K117" s="120"/>
      <c r="L117" s="114"/>
      <c r="M117" s="121"/>
      <c r="N117" s="114"/>
      <c r="O117" s="114"/>
    </row>
    <row r="118" spans="1:15" ht="15" customHeight="1">
      <c r="A118" s="122"/>
      <c r="B118" s="115"/>
      <c r="C118" s="115"/>
      <c r="D118" s="321" t="s">
        <v>28</v>
      </c>
      <c r="E118" s="322"/>
      <c r="F118" s="323">
        <v>21</v>
      </c>
      <c r="G118" s="324">
        <v>100</v>
      </c>
      <c r="H118" s="116">
        <v>21</v>
      </c>
      <c r="I118" s="123">
        <f>'[1]HNI OPTION CALLS'!H119/'[1]HNI OPTION CALLS'!H118%</f>
        <v>80.95238095238095</v>
      </c>
      <c r="J118" s="123"/>
      <c r="K118" s="123"/>
      <c r="L118" s="120"/>
      <c r="M118" s="114"/>
      <c r="N118" s="114"/>
      <c r="O118" s="114"/>
    </row>
    <row r="119" spans="1:15" ht="16.5">
      <c r="A119" s="122"/>
      <c r="B119" s="115"/>
      <c r="C119" s="115"/>
      <c r="D119" s="325" t="s">
        <v>29</v>
      </c>
      <c r="E119" s="326"/>
      <c r="F119" s="327">
        <v>17</v>
      </c>
      <c r="G119" s="328">
        <f>('[1]HNI OPTION CALLS'!F119/'[1]HNI OPTION CALLS'!F118)*100</f>
        <v>80.95238095238095</v>
      </c>
      <c r="H119" s="116">
        <v>17</v>
      </c>
      <c r="I119" s="120"/>
      <c r="J119" s="120"/>
      <c r="K119" s="116"/>
      <c r="L119" s="114"/>
      <c r="M119" s="114"/>
      <c r="N119" s="114"/>
      <c r="O119" s="114"/>
    </row>
    <row r="120" spans="1:15" ht="16.5">
      <c r="A120" s="124"/>
      <c r="B120" s="115"/>
      <c r="C120" s="115"/>
      <c r="D120" s="325" t="s">
        <v>31</v>
      </c>
      <c r="E120" s="326"/>
      <c r="F120" s="327">
        <v>0</v>
      </c>
      <c r="G120" s="328">
        <f>('[1]HNI OPTION CALLS'!F120/'[1]HNI OPTION CALLS'!F118)*100</f>
        <v>0</v>
      </c>
      <c r="H120" s="125"/>
      <c r="I120" s="116"/>
      <c r="J120" s="116"/>
      <c r="K120" s="116"/>
      <c r="L120" s="126"/>
      <c r="M120" s="114"/>
      <c r="N120" s="114"/>
      <c r="O120" s="114"/>
    </row>
    <row r="121" spans="1:15" ht="16.5">
      <c r="A121" s="124"/>
      <c r="B121" s="115"/>
      <c r="C121" s="115"/>
      <c r="D121" s="325" t="s">
        <v>32</v>
      </c>
      <c r="E121" s="326"/>
      <c r="F121" s="327">
        <v>0</v>
      </c>
      <c r="G121" s="328">
        <f>('[1]HNI OPTION CALLS'!F121/'[1]HNI OPTION CALLS'!F118)*100</f>
        <v>0</v>
      </c>
      <c r="H121" s="125"/>
      <c r="I121" s="116"/>
      <c r="J121" s="116"/>
      <c r="K121" s="116"/>
      <c r="L121" s="120"/>
      <c r="M121" s="114"/>
      <c r="N121" s="114"/>
      <c r="O121" s="114"/>
    </row>
    <row r="122" spans="1:15" ht="16.5">
      <c r="A122" s="124"/>
      <c r="B122" s="115"/>
      <c r="C122" s="115"/>
      <c r="D122" s="325" t="s">
        <v>33</v>
      </c>
      <c r="E122" s="326"/>
      <c r="F122" s="327">
        <v>0</v>
      </c>
      <c r="G122" s="328">
        <f>('[1]HNI OPTION CALLS'!F122/'[1]HNI OPTION CALLS'!F118)*100</f>
        <v>0</v>
      </c>
      <c r="H122" s="125"/>
      <c r="I122" s="116" t="s">
        <v>34</v>
      </c>
      <c r="J122" s="116"/>
      <c r="K122" s="120"/>
      <c r="L122" s="120"/>
      <c r="M122" s="114"/>
      <c r="N122" s="114"/>
      <c r="O122" s="114"/>
    </row>
    <row r="123" spans="1:15" ht="16.5">
      <c r="A123" s="124"/>
      <c r="B123" s="115"/>
      <c r="C123" s="115"/>
      <c r="D123" s="325" t="s">
        <v>35</v>
      </c>
      <c r="E123" s="326"/>
      <c r="F123" s="327">
        <v>4</v>
      </c>
      <c r="G123" s="328">
        <f>('[1]HNI OPTION CALLS'!F123/'[1]HNI OPTION CALLS'!F118)*100</f>
        <v>19.047619047619047</v>
      </c>
      <c r="H123" s="125"/>
      <c r="I123" s="116"/>
      <c r="J123" s="116"/>
      <c r="K123" s="120"/>
      <c r="L123" s="120"/>
      <c r="M123" s="114"/>
      <c r="N123" s="114"/>
      <c r="O123" s="114"/>
    </row>
    <row r="124" spans="1:15" ht="15" customHeight="1" thickBot="1">
      <c r="A124" s="124"/>
      <c r="B124" s="115"/>
      <c r="C124" s="115"/>
      <c r="D124" s="329" t="s">
        <v>36</v>
      </c>
      <c r="E124" s="330"/>
      <c r="F124" s="331">
        <v>0</v>
      </c>
      <c r="G124" s="332">
        <f>('[1]HNI OPTION CALLS'!F124/'[1]HNI OPTION CALLS'!F118)*100</f>
        <v>0</v>
      </c>
      <c r="H124" s="125"/>
      <c r="I124" s="116"/>
      <c r="J124" s="116"/>
      <c r="K124" s="126"/>
      <c r="L124" s="126"/>
      <c r="M124" s="114"/>
      <c r="N124" s="114"/>
      <c r="O124" s="114"/>
    </row>
    <row r="125" spans="1:15" ht="15" customHeight="1">
      <c r="A125" s="127" t="s">
        <v>37</v>
      </c>
      <c r="B125" s="115"/>
      <c r="C125" s="115"/>
      <c r="D125" s="122"/>
      <c r="E125" s="122"/>
      <c r="F125" s="116"/>
      <c r="G125" s="116"/>
      <c r="H125" s="128"/>
      <c r="I125" s="129"/>
      <c r="J125" s="114"/>
      <c r="K125" s="129"/>
      <c r="L125" s="114"/>
      <c r="M125" s="114"/>
      <c r="N125" s="114"/>
      <c r="O125" s="114"/>
    </row>
    <row r="126" spans="1:15" ht="15" customHeight="1">
      <c r="A126" s="130" t="s">
        <v>38</v>
      </c>
      <c r="B126" s="115"/>
      <c r="C126" s="115"/>
      <c r="D126" s="131"/>
      <c r="E126" s="132"/>
      <c r="F126" s="122"/>
      <c r="G126" s="129"/>
      <c r="H126" s="128"/>
      <c r="I126" s="129"/>
      <c r="J126" s="129"/>
      <c r="K126" s="129"/>
      <c r="L126" s="116"/>
      <c r="M126" s="114"/>
      <c r="N126" s="114"/>
      <c r="O126" s="114"/>
    </row>
    <row r="127" spans="1:15" ht="16.5">
      <c r="A127" s="130" t="s">
        <v>39</v>
      </c>
      <c r="B127" s="115"/>
      <c r="C127" s="115"/>
      <c r="D127" s="122"/>
      <c r="E127" s="132"/>
      <c r="F127" s="122"/>
      <c r="G127" s="129"/>
      <c r="H127" s="128"/>
      <c r="I127" s="120"/>
      <c r="J127" s="120"/>
      <c r="K127" s="120"/>
      <c r="L127" s="116"/>
      <c r="M127" s="114"/>
      <c r="N127" s="114"/>
      <c r="O127" s="114"/>
    </row>
    <row r="128" spans="1:15" ht="16.5">
      <c r="A128" s="130" t="s">
        <v>40</v>
      </c>
      <c r="B128" s="131"/>
      <c r="C128" s="115"/>
      <c r="D128" s="122"/>
      <c r="E128" s="132"/>
      <c r="F128" s="122"/>
      <c r="G128" s="129"/>
      <c r="H128" s="118"/>
      <c r="I128" s="120"/>
      <c r="J128" s="120"/>
      <c r="K128" s="120"/>
      <c r="L128" s="116"/>
      <c r="M128" s="114"/>
      <c r="N128" s="114"/>
      <c r="O128" s="114"/>
    </row>
    <row r="129" spans="1:15" ht="17.25" thickBot="1">
      <c r="A129" s="130" t="s">
        <v>41</v>
      </c>
      <c r="B129" s="124"/>
      <c r="C129" s="131"/>
      <c r="D129" s="122"/>
      <c r="E129" s="134"/>
      <c r="F129" s="129"/>
      <c r="G129" s="129"/>
      <c r="H129" s="118"/>
      <c r="I129" s="120"/>
      <c r="J129" s="120"/>
      <c r="K129" s="120"/>
      <c r="L129" s="129"/>
      <c r="M129" s="114"/>
      <c r="N129" s="122"/>
      <c r="O129" s="114"/>
    </row>
    <row r="130" spans="1:15" ht="15">
      <c r="A130" s="301" t="s">
        <v>0</v>
      </c>
      <c r="B130" s="302"/>
      <c r="C130" s="302"/>
      <c r="D130" s="302"/>
      <c r="E130" s="302"/>
      <c r="F130" s="302"/>
      <c r="G130" s="302"/>
      <c r="H130" s="302"/>
      <c r="I130" s="302"/>
      <c r="J130" s="302"/>
      <c r="K130" s="302"/>
      <c r="L130" s="302"/>
      <c r="M130" s="302"/>
      <c r="N130" s="302"/>
      <c r="O130" s="303"/>
    </row>
    <row r="131" spans="1:15" ht="15">
      <c r="A131" s="304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8"/>
    </row>
    <row r="132" spans="1:15" ht="15" customHeight="1">
      <c r="A132" s="304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8"/>
    </row>
    <row r="133" spans="1:15" ht="15" customHeight="1">
      <c r="A133" s="305" t="s">
        <v>136</v>
      </c>
      <c r="B133" s="275"/>
      <c r="C133" s="275"/>
      <c r="D133" s="275"/>
      <c r="E133" s="275"/>
      <c r="F133" s="275"/>
      <c r="G133" s="275"/>
      <c r="H133" s="275"/>
      <c r="I133" s="275"/>
      <c r="J133" s="275"/>
      <c r="K133" s="275"/>
      <c r="L133" s="275"/>
      <c r="M133" s="275"/>
      <c r="N133" s="275"/>
      <c r="O133" s="279"/>
    </row>
    <row r="134" spans="1:15" ht="15">
      <c r="A134" s="305" t="s">
        <v>137</v>
      </c>
      <c r="B134" s="275"/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9"/>
    </row>
    <row r="135" spans="1:15" ht="15.75" thickBot="1">
      <c r="A135" s="306" t="s">
        <v>3</v>
      </c>
      <c r="B135" s="307"/>
      <c r="C135" s="307"/>
      <c r="D135" s="307"/>
      <c r="E135" s="307"/>
      <c r="F135" s="307"/>
      <c r="G135" s="307"/>
      <c r="H135" s="307"/>
      <c r="I135" s="307"/>
      <c r="J135" s="307"/>
      <c r="K135" s="307"/>
      <c r="L135" s="307"/>
      <c r="M135" s="307"/>
      <c r="N135" s="307"/>
      <c r="O135" s="308"/>
    </row>
    <row r="136" spans="1:15" ht="16.5">
      <c r="A136" s="309" t="s">
        <v>236</v>
      </c>
      <c r="B136" s="310"/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0"/>
      <c r="O136" s="311"/>
    </row>
    <row r="137" spans="1:15" ht="16.5">
      <c r="A137" s="312" t="s">
        <v>5</v>
      </c>
      <c r="B137" s="313"/>
      <c r="C137" s="313"/>
      <c r="D137" s="313"/>
      <c r="E137" s="313"/>
      <c r="F137" s="313"/>
      <c r="G137" s="313"/>
      <c r="H137" s="313"/>
      <c r="I137" s="313"/>
      <c r="J137" s="313"/>
      <c r="K137" s="313"/>
      <c r="L137" s="313"/>
      <c r="M137" s="313"/>
      <c r="N137" s="313"/>
      <c r="O137" s="314"/>
    </row>
    <row r="138" spans="1:15" ht="15">
      <c r="A138" s="315" t="s">
        <v>6</v>
      </c>
      <c r="B138" s="316" t="s">
        <v>7</v>
      </c>
      <c r="C138" s="316" t="s">
        <v>176</v>
      </c>
      <c r="D138" s="316" t="s">
        <v>8</v>
      </c>
      <c r="E138" s="315" t="s">
        <v>161</v>
      </c>
      <c r="F138" s="315" t="s">
        <v>162</v>
      </c>
      <c r="G138" s="316" t="s">
        <v>11</v>
      </c>
      <c r="H138" s="316" t="s">
        <v>12</v>
      </c>
      <c r="I138" s="316" t="s">
        <v>13</v>
      </c>
      <c r="J138" s="316" t="s">
        <v>14</v>
      </c>
      <c r="K138" s="316" t="s">
        <v>15</v>
      </c>
      <c r="L138" s="317" t="s">
        <v>16</v>
      </c>
      <c r="M138" s="316" t="s">
        <v>17</v>
      </c>
      <c r="N138" s="316" t="s">
        <v>18</v>
      </c>
      <c r="O138" s="316" t="s">
        <v>19</v>
      </c>
    </row>
    <row r="139" spans="1:15" ht="15">
      <c r="A139" s="270"/>
      <c r="B139" s="267"/>
      <c r="C139" s="267"/>
      <c r="D139" s="267"/>
      <c r="E139" s="270"/>
      <c r="F139" s="270"/>
      <c r="G139" s="267"/>
      <c r="H139" s="267"/>
      <c r="I139" s="267"/>
      <c r="J139" s="267"/>
      <c r="K139" s="267"/>
      <c r="L139" s="268"/>
      <c r="M139" s="267"/>
      <c r="N139" s="269"/>
      <c r="O139" s="269"/>
    </row>
    <row r="140" spans="1:15" ht="15">
      <c r="A140" s="333">
        <v>1</v>
      </c>
      <c r="B140" s="319">
        <v>43524</v>
      </c>
      <c r="C140" s="333">
        <v>100</v>
      </c>
      <c r="D140" s="320" t="s">
        <v>177</v>
      </c>
      <c r="E140" s="333" t="s">
        <v>21</v>
      </c>
      <c r="F140" s="320" t="s">
        <v>270</v>
      </c>
      <c r="G140" s="320">
        <v>4.2</v>
      </c>
      <c r="H140" s="333">
        <v>2.2</v>
      </c>
      <c r="I140" s="333">
        <v>5.2</v>
      </c>
      <c r="J140" s="333">
        <v>6.2</v>
      </c>
      <c r="K140" s="333">
        <v>7.2</v>
      </c>
      <c r="L140" s="320">
        <v>5.2</v>
      </c>
      <c r="M140" s="333">
        <v>6000</v>
      </c>
      <c r="N140" s="183">
        <f>IF('[1]HNI OPTION CALLS'!E140="BUY",('[1]HNI OPTION CALLS'!L140-'[1]HNI OPTION CALLS'!G140)*('[1]HNI OPTION CALLS'!M140),('[1]HNI OPTION CALLS'!G140-'[1]HNI OPTION CALLS'!L140)*('[1]HNI OPTION CALLS'!M140))</f>
        <v>6000</v>
      </c>
      <c r="O140" s="184">
        <f>'[1]HNI OPTION CALLS'!N140/('[1]HNI OPTION CALLS'!M140)/'[1]HNI OPTION CALLS'!G140%</f>
        <v>23.809523809523807</v>
      </c>
    </row>
    <row r="141" spans="1:15" ht="15">
      <c r="A141" s="333">
        <v>2</v>
      </c>
      <c r="B141" s="319">
        <v>43522</v>
      </c>
      <c r="C141" s="333">
        <v>180</v>
      </c>
      <c r="D141" s="320" t="s">
        <v>177</v>
      </c>
      <c r="E141" s="333" t="s">
        <v>21</v>
      </c>
      <c r="F141" s="320" t="s">
        <v>84</v>
      </c>
      <c r="G141" s="320">
        <v>2</v>
      </c>
      <c r="H141" s="333">
        <v>0.5</v>
      </c>
      <c r="I141" s="333">
        <v>4.5</v>
      </c>
      <c r="J141" s="333">
        <v>7</v>
      </c>
      <c r="K141" s="333">
        <v>9.5</v>
      </c>
      <c r="L141" s="320">
        <v>4.5</v>
      </c>
      <c r="M141" s="333">
        <v>2000</v>
      </c>
      <c r="N141" s="183">
        <f>IF('[1]HNI OPTION CALLS'!E141="BUY",('[1]HNI OPTION CALLS'!L141-'[1]HNI OPTION CALLS'!G141)*('[1]HNI OPTION CALLS'!M141),('[1]HNI OPTION CALLS'!G141-'[1]HNI OPTION CALLS'!L141)*('[1]HNI OPTION CALLS'!M141))</f>
        <v>5000</v>
      </c>
      <c r="O141" s="184">
        <f>'[1]HNI OPTION CALLS'!N141/('[1]HNI OPTION CALLS'!M141)/'[1]HNI OPTION CALLS'!G141%</f>
        <v>125</v>
      </c>
    </row>
    <row r="142" spans="1:15" ht="15">
      <c r="A142" s="333">
        <v>3</v>
      </c>
      <c r="B142" s="319">
        <v>43521</v>
      </c>
      <c r="C142" s="333">
        <v>550</v>
      </c>
      <c r="D142" s="320" t="s">
        <v>177</v>
      </c>
      <c r="E142" s="333" t="s">
        <v>21</v>
      </c>
      <c r="F142" s="320" t="s">
        <v>158</v>
      </c>
      <c r="G142" s="320">
        <v>6</v>
      </c>
      <c r="H142" s="333">
        <v>1</v>
      </c>
      <c r="I142" s="333">
        <v>11</v>
      </c>
      <c r="J142" s="333">
        <v>16</v>
      </c>
      <c r="K142" s="333">
        <v>21</v>
      </c>
      <c r="L142" s="320">
        <v>11</v>
      </c>
      <c r="M142" s="333">
        <v>1000</v>
      </c>
      <c r="N142" s="183">
        <f>IF('[1]HNI OPTION CALLS'!E142="BUY",('[1]HNI OPTION CALLS'!L142-'[1]HNI OPTION CALLS'!G142)*('[1]HNI OPTION CALLS'!M142),('[1]HNI OPTION CALLS'!G142-'[1]HNI OPTION CALLS'!L142)*('[1]HNI OPTION CALLS'!M142))</f>
        <v>5000</v>
      </c>
      <c r="O142" s="184">
        <f>'[1]HNI OPTION CALLS'!N142/('[1]HNI OPTION CALLS'!M142)/'[1]HNI OPTION CALLS'!G142%</f>
        <v>83.33333333333334</v>
      </c>
    </row>
    <row r="143" spans="1:15" ht="15">
      <c r="A143" s="333">
        <v>4</v>
      </c>
      <c r="B143" s="319">
        <v>43518</v>
      </c>
      <c r="C143" s="333">
        <v>80</v>
      </c>
      <c r="D143" s="320" t="s">
        <v>177</v>
      </c>
      <c r="E143" s="333" t="s">
        <v>21</v>
      </c>
      <c r="F143" s="320" t="s">
        <v>222</v>
      </c>
      <c r="G143" s="320">
        <v>3</v>
      </c>
      <c r="H143" s="333">
        <v>0.7</v>
      </c>
      <c r="I143" s="333">
        <v>4.5</v>
      </c>
      <c r="J143" s="333">
        <v>6</v>
      </c>
      <c r="K143" s="333">
        <v>7.5</v>
      </c>
      <c r="L143" s="320">
        <v>4.5</v>
      </c>
      <c r="M143" s="333">
        <v>4000</v>
      </c>
      <c r="N143" s="183">
        <f>IF('[1]HNI OPTION CALLS'!E143="BUY",('[1]HNI OPTION CALLS'!L143-'[1]HNI OPTION CALLS'!G143)*('[1]HNI OPTION CALLS'!M143),('[1]HNI OPTION CALLS'!G143-'[1]HNI OPTION CALLS'!L143)*('[1]HNI OPTION CALLS'!M143))</f>
        <v>6000</v>
      </c>
      <c r="O143" s="184">
        <f>'[1]HNI OPTION CALLS'!N143/('[1]HNI OPTION CALLS'!M143)/'[1]HNI OPTION CALLS'!G143%</f>
        <v>50</v>
      </c>
    </row>
    <row r="144" spans="1:15" ht="15">
      <c r="A144" s="333">
        <v>5</v>
      </c>
      <c r="B144" s="319">
        <v>43517</v>
      </c>
      <c r="C144" s="333">
        <v>1260</v>
      </c>
      <c r="D144" s="320" t="s">
        <v>177</v>
      </c>
      <c r="E144" s="333" t="s">
        <v>21</v>
      </c>
      <c r="F144" s="320" t="s">
        <v>249</v>
      </c>
      <c r="G144" s="320">
        <v>17</v>
      </c>
      <c r="H144" s="333">
        <v>4</v>
      </c>
      <c r="I144" s="333">
        <v>27</v>
      </c>
      <c r="J144" s="333">
        <v>37</v>
      </c>
      <c r="K144" s="333">
        <v>47</v>
      </c>
      <c r="L144" s="320">
        <v>4</v>
      </c>
      <c r="M144" s="333">
        <v>500</v>
      </c>
      <c r="N144" s="183">
        <f>IF('[1]HNI OPTION CALLS'!E144="BUY",('[1]HNI OPTION CALLS'!L144-'[1]HNI OPTION CALLS'!G144)*('[1]HNI OPTION CALLS'!M144),('[1]HNI OPTION CALLS'!G144-'[1]HNI OPTION CALLS'!L144)*('[1]HNI OPTION CALLS'!M144))</f>
        <v>-6500</v>
      </c>
      <c r="O144" s="184">
        <f>'[1]HNI OPTION CALLS'!N144/('[1]HNI OPTION CALLS'!M144)/'[1]HNI OPTION CALLS'!G144%</f>
        <v>-76.47058823529412</v>
      </c>
    </row>
    <row r="145" spans="1:15" ht="15">
      <c r="A145" s="333">
        <v>6</v>
      </c>
      <c r="B145" s="319">
        <v>43516</v>
      </c>
      <c r="C145" s="333">
        <v>150</v>
      </c>
      <c r="D145" s="320" t="s">
        <v>177</v>
      </c>
      <c r="E145" s="333" t="s">
        <v>21</v>
      </c>
      <c r="F145" s="320" t="s">
        <v>220</v>
      </c>
      <c r="G145" s="320">
        <v>4.5</v>
      </c>
      <c r="H145" s="333">
        <v>0.5</v>
      </c>
      <c r="I145" s="333">
        <v>7</v>
      </c>
      <c r="J145" s="333">
        <v>9.5</v>
      </c>
      <c r="K145" s="333">
        <v>12</v>
      </c>
      <c r="L145" s="320">
        <v>7</v>
      </c>
      <c r="M145" s="333">
        <v>2250</v>
      </c>
      <c r="N145" s="183">
        <f>IF('[1]HNI OPTION CALLS'!E145="BUY",('[1]HNI OPTION CALLS'!L145-'[1]HNI OPTION CALLS'!G145)*('[1]HNI OPTION CALLS'!M145),('[1]HNI OPTION CALLS'!G145-'[1]HNI OPTION CALLS'!L145)*('[1]HNI OPTION CALLS'!M145))</f>
        <v>5625</v>
      </c>
      <c r="O145" s="184">
        <f>'[1]HNI OPTION CALLS'!N145/('[1]HNI OPTION CALLS'!M145)/'[1]HNI OPTION CALLS'!G145%</f>
        <v>55.55555555555556</v>
      </c>
    </row>
    <row r="146" spans="1:15" ht="15">
      <c r="A146" s="333">
        <v>7</v>
      </c>
      <c r="B146" s="319">
        <v>43515</v>
      </c>
      <c r="C146" s="333">
        <v>430</v>
      </c>
      <c r="D146" s="320" t="s">
        <v>183</v>
      </c>
      <c r="E146" s="333" t="s">
        <v>21</v>
      </c>
      <c r="F146" s="320" t="s">
        <v>232</v>
      </c>
      <c r="G146" s="320">
        <v>18</v>
      </c>
      <c r="H146" s="333">
        <v>10</v>
      </c>
      <c r="I146" s="333">
        <v>22</v>
      </c>
      <c r="J146" s="333">
        <v>26</v>
      </c>
      <c r="K146" s="333">
        <v>30</v>
      </c>
      <c r="L146" s="320">
        <v>22</v>
      </c>
      <c r="M146" s="333">
        <v>1500</v>
      </c>
      <c r="N146" s="183">
        <f>IF('[1]HNI OPTION CALLS'!E146="BUY",('[1]HNI OPTION CALLS'!L146-'[1]HNI OPTION CALLS'!G146)*('[1]HNI OPTION CALLS'!M146),('[1]HNI OPTION CALLS'!G146-'[1]HNI OPTION CALLS'!L146)*('[1]HNI OPTION CALLS'!M146))</f>
        <v>6000</v>
      </c>
      <c r="O146" s="184">
        <f>'[1]HNI OPTION CALLS'!N146/('[1]HNI OPTION CALLS'!M146)/'[1]HNI OPTION CALLS'!G146%</f>
        <v>22.22222222222222</v>
      </c>
    </row>
    <row r="147" spans="1:15" ht="15">
      <c r="A147" s="333">
        <v>8</v>
      </c>
      <c r="B147" s="319">
        <v>43514</v>
      </c>
      <c r="C147" s="333">
        <v>34</v>
      </c>
      <c r="D147" s="320" t="s">
        <v>177</v>
      </c>
      <c r="E147" s="333" t="s">
        <v>21</v>
      </c>
      <c r="F147" s="320" t="s">
        <v>250</v>
      </c>
      <c r="G147" s="320">
        <v>2.9</v>
      </c>
      <c r="H147" s="333">
        <v>0.6</v>
      </c>
      <c r="I147" s="333">
        <v>3.6</v>
      </c>
      <c r="J147" s="333">
        <v>4.3</v>
      </c>
      <c r="K147" s="333">
        <v>5</v>
      </c>
      <c r="L147" s="320">
        <v>3.6</v>
      </c>
      <c r="M147" s="333">
        <v>8000</v>
      </c>
      <c r="N147" s="183">
        <f>IF('[1]HNI OPTION CALLS'!E147="BUY",('[1]HNI OPTION CALLS'!L147-'[1]HNI OPTION CALLS'!G147)*('[1]HNI OPTION CALLS'!M147),('[1]HNI OPTION CALLS'!G147-'[1]HNI OPTION CALLS'!L147)*('[1]HNI OPTION CALLS'!M147))</f>
        <v>5600.000000000002</v>
      </c>
      <c r="O147" s="184">
        <f>'[1]HNI OPTION CALLS'!N147/('[1]HNI OPTION CALLS'!M147)/'[1]HNI OPTION CALLS'!G147%</f>
        <v>24.137931034482765</v>
      </c>
    </row>
    <row r="148" spans="1:15" ht="15">
      <c r="A148" s="333">
        <v>9</v>
      </c>
      <c r="B148" s="319">
        <v>43508</v>
      </c>
      <c r="C148" s="333">
        <v>345</v>
      </c>
      <c r="D148" s="320" t="s">
        <v>177</v>
      </c>
      <c r="E148" s="333" t="s">
        <v>21</v>
      </c>
      <c r="F148" s="320" t="s">
        <v>197</v>
      </c>
      <c r="G148" s="320">
        <v>7</v>
      </c>
      <c r="H148" s="333">
        <v>3</v>
      </c>
      <c r="I148" s="333">
        <v>9</v>
      </c>
      <c r="J148" s="333">
        <v>11</v>
      </c>
      <c r="K148" s="333">
        <v>13</v>
      </c>
      <c r="L148" s="320">
        <v>11</v>
      </c>
      <c r="M148" s="333">
        <v>2500</v>
      </c>
      <c r="N148" s="183">
        <f>IF('[1]HNI OPTION CALLS'!E148="BUY",('[1]HNI OPTION CALLS'!L148-'[1]HNI OPTION CALLS'!G148)*('[1]HNI OPTION CALLS'!M148),('[1]HNI OPTION CALLS'!G148-'[1]HNI OPTION CALLS'!L148)*('[1]HNI OPTION CALLS'!M148))</f>
        <v>10000</v>
      </c>
      <c r="O148" s="184">
        <f>'[1]HNI OPTION CALLS'!N148/('[1]HNI OPTION CALLS'!M148)/'[1]HNI OPTION CALLS'!G148%</f>
        <v>57.14285714285714</v>
      </c>
    </row>
    <row r="149" spans="1:15" ht="15" customHeight="1">
      <c r="A149" s="333">
        <v>10</v>
      </c>
      <c r="B149" s="319">
        <v>43508</v>
      </c>
      <c r="C149" s="333">
        <v>490</v>
      </c>
      <c r="D149" s="320" t="s">
        <v>177</v>
      </c>
      <c r="E149" s="333" t="s">
        <v>21</v>
      </c>
      <c r="F149" s="320" t="s">
        <v>80</v>
      </c>
      <c r="G149" s="320">
        <v>14</v>
      </c>
      <c r="H149" s="333">
        <v>7</v>
      </c>
      <c r="I149" s="333">
        <v>19</v>
      </c>
      <c r="J149" s="333">
        <v>24</v>
      </c>
      <c r="K149" s="333">
        <v>29</v>
      </c>
      <c r="L149" s="320">
        <v>19</v>
      </c>
      <c r="M149" s="333">
        <v>1061</v>
      </c>
      <c r="N149" s="183">
        <f>IF('[1]HNI OPTION CALLS'!E149="BUY",('[1]HNI OPTION CALLS'!L149-'[1]HNI OPTION CALLS'!G149)*('[1]HNI OPTION CALLS'!M149),('[1]HNI OPTION CALLS'!G149-'[1]HNI OPTION CALLS'!L149)*('[1]HNI OPTION CALLS'!M149))</f>
        <v>5305</v>
      </c>
      <c r="O149" s="184">
        <f>'[1]HNI OPTION CALLS'!N149/('[1]HNI OPTION CALLS'!M149)/'[1]HNI OPTION CALLS'!G149%</f>
        <v>35.71428571428571</v>
      </c>
    </row>
    <row r="150" spans="1:15" ht="15" customHeight="1">
      <c r="A150" s="333">
        <v>11</v>
      </c>
      <c r="B150" s="319">
        <v>43504</v>
      </c>
      <c r="C150" s="333">
        <v>325</v>
      </c>
      <c r="D150" s="320" t="s">
        <v>177</v>
      </c>
      <c r="E150" s="333" t="s">
        <v>21</v>
      </c>
      <c r="F150" s="320" t="s">
        <v>245</v>
      </c>
      <c r="G150" s="320">
        <v>10</v>
      </c>
      <c r="H150" s="333">
        <v>5</v>
      </c>
      <c r="I150" s="333">
        <v>12.5</v>
      </c>
      <c r="J150" s="333">
        <v>15</v>
      </c>
      <c r="K150" s="333">
        <v>17.5</v>
      </c>
      <c r="L150" s="320">
        <v>12.5</v>
      </c>
      <c r="M150" s="333">
        <v>2000</v>
      </c>
      <c r="N150" s="183">
        <f>IF('[1]HNI OPTION CALLS'!E150="BUY",('[1]HNI OPTION CALLS'!L150-'[1]HNI OPTION CALLS'!G150)*('[1]HNI OPTION CALLS'!M150),('[1]HNI OPTION CALLS'!G150-'[1]HNI OPTION CALLS'!L150)*('[1]HNI OPTION CALLS'!M150))</f>
        <v>5000</v>
      </c>
      <c r="O150" s="184">
        <f>'[1]HNI OPTION CALLS'!N150/('[1]HNI OPTION CALLS'!M150)/'[1]HNI OPTION CALLS'!G150%</f>
        <v>25</v>
      </c>
    </row>
    <row r="151" spans="1:15" ht="15.75" customHeight="1">
      <c r="A151" s="333">
        <v>12</v>
      </c>
      <c r="B151" s="319">
        <v>43503</v>
      </c>
      <c r="C151" s="333">
        <v>1680</v>
      </c>
      <c r="D151" s="320" t="s">
        <v>177</v>
      </c>
      <c r="E151" s="333" t="s">
        <v>21</v>
      </c>
      <c r="F151" s="320" t="s">
        <v>147</v>
      </c>
      <c r="G151" s="320">
        <v>38</v>
      </c>
      <c r="H151" s="333">
        <v>18</v>
      </c>
      <c r="I151" s="333">
        <v>50</v>
      </c>
      <c r="J151" s="333">
        <v>62</v>
      </c>
      <c r="K151" s="333">
        <v>74</v>
      </c>
      <c r="L151" s="320">
        <v>62</v>
      </c>
      <c r="M151" s="333">
        <v>400</v>
      </c>
      <c r="N151" s="183">
        <f>IF('[1]HNI OPTION CALLS'!E151="BUY",('[1]HNI OPTION CALLS'!L151-'[1]HNI OPTION CALLS'!G151)*('[1]HNI OPTION CALLS'!M151),('[1]HNI OPTION CALLS'!G151-'[1]HNI OPTION CALLS'!L151)*('[1]HNI OPTION CALLS'!M151))</f>
        <v>9600</v>
      </c>
      <c r="O151" s="184">
        <f>'[1]HNI OPTION CALLS'!N151/('[1]HNI OPTION CALLS'!M151)/'[1]HNI OPTION CALLS'!G151%</f>
        <v>63.1578947368421</v>
      </c>
    </row>
    <row r="152" spans="1:15" ht="15.75" customHeight="1">
      <c r="A152" s="333">
        <v>13</v>
      </c>
      <c r="B152" s="319">
        <v>43502</v>
      </c>
      <c r="C152" s="333">
        <v>1320</v>
      </c>
      <c r="D152" s="320" t="s">
        <v>177</v>
      </c>
      <c r="E152" s="333" t="s">
        <v>21</v>
      </c>
      <c r="F152" s="320" t="s">
        <v>234</v>
      </c>
      <c r="G152" s="320">
        <v>34</v>
      </c>
      <c r="H152" s="333">
        <v>19</v>
      </c>
      <c r="I152" s="333">
        <v>44</v>
      </c>
      <c r="J152" s="333">
        <v>54</v>
      </c>
      <c r="K152" s="333">
        <v>64</v>
      </c>
      <c r="L152" s="320">
        <v>19</v>
      </c>
      <c r="M152" s="333">
        <v>500</v>
      </c>
      <c r="N152" s="183">
        <f>IF('[1]HNI OPTION CALLS'!E152="BUY",('[1]HNI OPTION CALLS'!L152-'[1]HNI OPTION CALLS'!G152)*('[1]HNI OPTION CALLS'!M152),('[1]HNI OPTION CALLS'!G152-'[1]HNI OPTION CALLS'!L152)*('[1]HNI OPTION CALLS'!M152))</f>
        <v>-7500</v>
      </c>
      <c r="O152" s="184">
        <f>'[1]HNI OPTION CALLS'!N152/('[1]HNI OPTION CALLS'!M152)/'[1]HNI OPTION CALLS'!G152%</f>
        <v>-44.11764705882353</v>
      </c>
    </row>
    <row r="153" spans="1:15" ht="15" customHeight="1">
      <c r="A153" s="333">
        <v>14</v>
      </c>
      <c r="B153" s="319">
        <v>43501</v>
      </c>
      <c r="C153" s="333">
        <v>1060</v>
      </c>
      <c r="D153" s="320" t="s">
        <v>177</v>
      </c>
      <c r="E153" s="333" t="s">
        <v>21</v>
      </c>
      <c r="F153" s="320" t="s">
        <v>219</v>
      </c>
      <c r="G153" s="320">
        <v>31</v>
      </c>
      <c r="H153" s="333">
        <v>18</v>
      </c>
      <c r="I153" s="333">
        <v>38</v>
      </c>
      <c r="J153" s="333">
        <v>45</v>
      </c>
      <c r="K153" s="333">
        <v>52</v>
      </c>
      <c r="L153" s="320">
        <v>38</v>
      </c>
      <c r="M153" s="333">
        <v>750</v>
      </c>
      <c r="N153" s="183">
        <f>IF('[1]HNI OPTION CALLS'!E153="BUY",('[1]HNI OPTION CALLS'!L153-'[1]HNI OPTION CALLS'!G153)*('[1]HNI OPTION CALLS'!M153),('[1]HNI OPTION CALLS'!G153-'[1]HNI OPTION CALLS'!L153)*('[1]HNI OPTION CALLS'!M153))</f>
        <v>5250</v>
      </c>
      <c r="O153" s="184">
        <f>'[1]HNI OPTION CALLS'!N153/('[1]HNI OPTION CALLS'!M153)/'[1]HNI OPTION CALLS'!G153%</f>
        <v>22.580645161290324</v>
      </c>
    </row>
    <row r="154" spans="1:15" ht="15">
      <c r="A154" s="333">
        <v>15</v>
      </c>
      <c r="B154" s="319">
        <v>43500</v>
      </c>
      <c r="C154" s="333">
        <v>1620</v>
      </c>
      <c r="D154" s="320" t="s">
        <v>177</v>
      </c>
      <c r="E154" s="333" t="s">
        <v>21</v>
      </c>
      <c r="F154" s="320" t="s">
        <v>147</v>
      </c>
      <c r="G154" s="320">
        <v>54</v>
      </c>
      <c r="H154" s="333">
        <v>28</v>
      </c>
      <c r="I154" s="333">
        <v>69</v>
      </c>
      <c r="J154" s="333">
        <v>84</v>
      </c>
      <c r="K154" s="333">
        <v>99</v>
      </c>
      <c r="L154" s="320">
        <v>69</v>
      </c>
      <c r="M154" s="333">
        <v>400</v>
      </c>
      <c r="N154" s="183">
        <f>IF('[1]HNI OPTION CALLS'!E154="BUY",('[1]HNI OPTION CALLS'!L154-'[1]HNI OPTION CALLS'!G154)*('[1]HNI OPTION CALLS'!M154),('[1]HNI OPTION CALLS'!G154-'[1]HNI OPTION CALLS'!L154)*('[1]HNI OPTION CALLS'!M154))</f>
        <v>6000</v>
      </c>
      <c r="O154" s="184">
        <f>'[1]HNI OPTION CALLS'!N154/('[1]HNI OPTION CALLS'!M154)/'[1]HNI OPTION CALLS'!G154%</f>
        <v>27.777777777777775</v>
      </c>
    </row>
    <row r="155" spans="1:15" ht="15">
      <c r="A155" s="333">
        <v>16</v>
      </c>
      <c r="B155" s="319">
        <v>43497</v>
      </c>
      <c r="C155" s="333">
        <v>7000</v>
      </c>
      <c r="D155" s="320" t="s">
        <v>177</v>
      </c>
      <c r="E155" s="333" t="s">
        <v>21</v>
      </c>
      <c r="F155" s="320" t="s">
        <v>67</v>
      </c>
      <c r="G155" s="320">
        <v>170</v>
      </c>
      <c r="H155" s="333">
        <v>40</v>
      </c>
      <c r="I155" s="333">
        <v>250</v>
      </c>
      <c r="J155" s="333">
        <v>330</v>
      </c>
      <c r="K155" s="333">
        <v>410</v>
      </c>
      <c r="L155" s="320">
        <v>330</v>
      </c>
      <c r="M155" s="333">
        <v>75</v>
      </c>
      <c r="N155" s="183">
        <f>IF('[1]HNI OPTION CALLS'!E155="BUY",('[1]HNI OPTION CALLS'!L155-'[1]HNI OPTION CALLS'!G155)*('[1]HNI OPTION CALLS'!M155),('[1]HNI OPTION CALLS'!G155-'[1]HNI OPTION CALLS'!L155)*('[1]HNI OPTION CALLS'!M155))</f>
        <v>12000</v>
      </c>
      <c r="O155" s="184">
        <f>'[1]HNI OPTION CALLS'!N155/('[1]HNI OPTION CALLS'!M155)/'[1]HNI OPTION CALLS'!G155%</f>
        <v>94.11764705882354</v>
      </c>
    </row>
    <row r="156" spans="1:15" ht="16.5">
      <c r="A156" s="106" t="s">
        <v>25</v>
      </c>
      <c r="B156" s="107"/>
      <c r="C156" s="108"/>
      <c r="D156" s="109"/>
      <c r="E156" s="110"/>
      <c r="F156" s="110"/>
      <c r="G156" s="111"/>
      <c r="H156" s="112"/>
      <c r="I156" s="112"/>
      <c r="J156" s="112"/>
      <c r="K156" s="110"/>
      <c r="L156" s="113"/>
      <c r="M156" s="114"/>
      <c r="N156" s="114"/>
      <c r="O156" s="114"/>
    </row>
    <row r="157" spans="1:15" ht="15" customHeight="1">
      <c r="A157" s="106" t="s">
        <v>26</v>
      </c>
      <c r="B157" s="107"/>
      <c r="C157" s="108"/>
      <c r="D157" s="109"/>
      <c r="E157" s="110"/>
      <c r="F157" s="110"/>
      <c r="G157" s="111"/>
      <c r="H157" s="110"/>
      <c r="I157" s="110"/>
      <c r="J157" s="110"/>
      <c r="K157" s="110"/>
      <c r="L157" s="113"/>
      <c r="M157" s="114"/>
      <c r="N157" s="114"/>
      <c r="O157" s="114"/>
    </row>
    <row r="158" spans="1:15" ht="15" customHeight="1">
      <c r="A158" s="106" t="s">
        <v>26</v>
      </c>
      <c r="B158" s="107"/>
      <c r="C158" s="108"/>
      <c r="D158" s="109"/>
      <c r="E158" s="110"/>
      <c r="F158" s="110"/>
      <c r="G158" s="111"/>
      <c r="H158" s="110"/>
      <c r="I158" s="110"/>
      <c r="J158" s="110"/>
      <c r="K158" s="110"/>
      <c r="L158" s="114"/>
      <c r="M158" s="114"/>
      <c r="N158" s="114"/>
      <c r="O158" s="114"/>
    </row>
    <row r="159" spans="1:15" ht="15" customHeight="1" thickBot="1">
      <c r="A159" s="73"/>
      <c r="B159" s="115"/>
      <c r="C159" s="115"/>
      <c r="D159" s="116"/>
      <c r="E159" s="116"/>
      <c r="F159" s="116"/>
      <c r="G159" s="117"/>
      <c r="H159" s="118"/>
      <c r="I159" s="119" t="s">
        <v>27</v>
      </c>
      <c r="J159" s="119"/>
      <c r="K159" s="120"/>
      <c r="L159" s="114"/>
      <c r="M159" s="121"/>
      <c r="N159" s="114"/>
      <c r="O159" s="114"/>
    </row>
    <row r="160" spans="1:15" ht="15" customHeight="1">
      <c r="A160" s="122"/>
      <c r="B160" s="115"/>
      <c r="C160" s="115"/>
      <c r="D160" s="321" t="s">
        <v>28</v>
      </c>
      <c r="E160" s="322"/>
      <c r="F160" s="323">
        <v>16</v>
      </c>
      <c r="G160" s="324">
        <v>100</v>
      </c>
      <c r="H160" s="116">
        <v>16</v>
      </c>
      <c r="I160" s="123">
        <f>'[1]HNI OPTION CALLS'!H161/'[1]HNI OPTION CALLS'!H160%</f>
        <v>87.5</v>
      </c>
      <c r="J160" s="123"/>
      <c r="K160" s="123"/>
      <c r="L160" s="120"/>
      <c r="M160" s="114"/>
      <c r="N160" s="114"/>
      <c r="O160" s="114"/>
    </row>
    <row r="161" spans="1:15" ht="16.5">
      <c r="A161" s="122"/>
      <c r="B161" s="115"/>
      <c r="C161" s="115"/>
      <c r="D161" s="325" t="s">
        <v>29</v>
      </c>
      <c r="E161" s="326"/>
      <c r="F161" s="327">
        <v>14</v>
      </c>
      <c r="G161" s="328">
        <f>('[1]HNI OPTION CALLS'!F161/'[1]HNI OPTION CALLS'!F160)*100</f>
        <v>87.5</v>
      </c>
      <c r="H161" s="116">
        <v>14</v>
      </c>
      <c r="I161" s="120"/>
      <c r="J161" s="120"/>
      <c r="K161" s="116"/>
      <c r="L161" s="114"/>
      <c r="M161" s="114"/>
      <c r="N161" s="114"/>
      <c r="O161" s="114"/>
    </row>
    <row r="162" spans="1:15" ht="16.5">
      <c r="A162" s="124"/>
      <c r="B162" s="115"/>
      <c r="C162" s="115"/>
      <c r="D162" s="325" t="s">
        <v>31</v>
      </c>
      <c r="E162" s="326"/>
      <c r="F162" s="327">
        <v>0</v>
      </c>
      <c r="G162" s="328">
        <f>('[1]HNI OPTION CALLS'!F162/'[1]HNI OPTION CALLS'!F160)*100</f>
        <v>0</v>
      </c>
      <c r="H162" s="125"/>
      <c r="I162" s="116"/>
      <c r="J162" s="116"/>
      <c r="K162" s="116"/>
      <c r="L162" s="126"/>
      <c r="M162" s="114"/>
      <c r="N162" s="114"/>
      <c r="O162" s="114"/>
    </row>
    <row r="163" spans="1:15" ht="16.5">
      <c r="A163" s="124"/>
      <c r="B163" s="115"/>
      <c r="C163" s="115"/>
      <c r="D163" s="325" t="s">
        <v>32</v>
      </c>
      <c r="E163" s="326"/>
      <c r="F163" s="327">
        <v>0</v>
      </c>
      <c r="G163" s="328">
        <f>('[1]HNI OPTION CALLS'!F163/'[1]HNI OPTION CALLS'!F160)*100</f>
        <v>0</v>
      </c>
      <c r="H163" s="125"/>
      <c r="I163" s="116"/>
      <c r="J163" s="116"/>
      <c r="K163" s="116"/>
      <c r="L163" s="120"/>
      <c r="M163" s="114"/>
      <c r="N163" s="114"/>
      <c r="O163" s="114"/>
    </row>
    <row r="164" spans="1:15" ht="16.5">
      <c r="A164" s="124"/>
      <c r="B164" s="115"/>
      <c r="C164" s="115"/>
      <c r="D164" s="325" t="s">
        <v>33</v>
      </c>
      <c r="E164" s="326"/>
      <c r="F164" s="327">
        <v>0</v>
      </c>
      <c r="G164" s="328">
        <f>('[1]HNI OPTION CALLS'!F164/'[1]HNI OPTION CALLS'!F160)*100</f>
        <v>0</v>
      </c>
      <c r="H164" s="125"/>
      <c r="I164" s="116" t="s">
        <v>34</v>
      </c>
      <c r="J164" s="116"/>
      <c r="K164" s="120"/>
      <c r="L164" s="120"/>
      <c r="M164" s="114"/>
      <c r="N164" s="114"/>
      <c r="O164" s="114"/>
    </row>
    <row r="165" spans="1:15" ht="16.5">
      <c r="A165" s="124"/>
      <c r="B165" s="115"/>
      <c r="C165" s="115"/>
      <c r="D165" s="325" t="s">
        <v>35</v>
      </c>
      <c r="E165" s="326"/>
      <c r="F165" s="327">
        <v>2</v>
      </c>
      <c r="G165" s="328">
        <f>('[1]HNI OPTION CALLS'!F165/'[1]HNI OPTION CALLS'!F160)*100</f>
        <v>12.5</v>
      </c>
      <c r="H165" s="125"/>
      <c r="I165" s="116"/>
      <c r="J165" s="116"/>
      <c r="K165" s="120"/>
      <c r="L165" s="120"/>
      <c r="M165" s="114"/>
      <c r="N165" s="114"/>
      <c r="O165" s="114"/>
    </row>
    <row r="166" spans="1:15" ht="15" customHeight="1" thickBot="1">
      <c r="A166" s="124"/>
      <c r="B166" s="115"/>
      <c r="C166" s="115"/>
      <c r="D166" s="329" t="s">
        <v>36</v>
      </c>
      <c r="E166" s="330"/>
      <c r="F166" s="331">
        <v>0</v>
      </c>
      <c r="G166" s="332">
        <f>('[1]HNI OPTION CALLS'!F166/'[1]HNI OPTION CALLS'!F160)*100</f>
        <v>0</v>
      </c>
      <c r="H166" s="125"/>
      <c r="I166" s="116"/>
      <c r="J166" s="116"/>
      <c r="K166" s="126"/>
      <c r="L166" s="126"/>
      <c r="M166" s="114"/>
      <c r="N166" s="114"/>
      <c r="O166" s="114"/>
    </row>
    <row r="167" spans="1:15" ht="15" customHeight="1">
      <c r="A167" s="127" t="s">
        <v>37</v>
      </c>
      <c r="B167" s="115"/>
      <c r="C167" s="115"/>
      <c r="D167" s="122"/>
      <c r="E167" s="122"/>
      <c r="F167" s="116"/>
      <c r="G167" s="116"/>
      <c r="H167" s="128"/>
      <c r="I167" s="129"/>
      <c r="J167" s="114"/>
      <c r="K167" s="129"/>
      <c r="L167" s="114"/>
      <c r="M167" s="114"/>
      <c r="N167" s="114"/>
      <c r="O167" s="114"/>
    </row>
    <row r="168" spans="1:15" ht="15" customHeight="1">
      <c r="A168" s="130" t="s">
        <v>38</v>
      </c>
      <c r="B168" s="115"/>
      <c r="C168" s="115"/>
      <c r="D168" s="131"/>
      <c r="E168" s="132"/>
      <c r="F168" s="122"/>
      <c r="G168" s="129"/>
      <c r="H168" s="128"/>
      <c r="I168" s="129"/>
      <c r="J168" s="129"/>
      <c r="K168" s="129"/>
      <c r="L168" s="116"/>
      <c r="M168" s="114"/>
      <c r="N168" s="114"/>
      <c r="O168" s="114"/>
    </row>
    <row r="169" spans="1:15" ht="16.5">
      <c r="A169" s="130" t="s">
        <v>39</v>
      </c>
      <c r="B169" s="115"/>
      <c r="C169" s="115"/>
      <c r="D169" s="122"/>
      <c r="E169" s="132"/>
      <c r="F169" s="122"/>
      <c r="G169" s="129"/>
      <c r="H169" s="128"/>
      <c r="I169" s="120"/>
      <c r="J169" s="120"/>
      <c r="K169" s="120"/>
      <c r="L169" s="116"/>
      <c r="M169" s="114"/>
      <c r="N169" s="114"/>
      <c r="O169" s="114"/>
    </row>
    <row r="170" spans="1:15" ht="16.5">
      <c r="A170" s="130" t="s">
        <v>40</v>
      </c>
      <c r="B170" s="131"/>
      <c r="C170" s="115"/>
      <c r="D170" s="122"/>
      <c r="E170" s="132"/>
      <c r="F170" s="122"/>
      <c r="G170" s="129"/>
      <c r="H170" s="118"/>
      <c r="I170" s="120"/>
      <c r="J170" s="120"/>
      <c r="K170" s="120"/>
      <c r="L170" s="116"/>
      <c r="M170" s="114"/>
      <c r="N170" s="133"/>
      <c r="O170" s="114"/>
    </row>
    <row r="171" spans="1:15" ht="17.25" thickBot="1">
      <c r="A171" s="130" t="s">
        <v>41</v>
      </c>
      <c r="B171" s="124"/>
      <c r="C171" s="131"/>
      <c r="D171" s="122"/>
      <c r="E171" s="134"/>
      <c r="F171" s="129"/>
      <c r="G171" s="129"/>
      <c r="H171" s="118"/>
      <c r="I171" s="120"/>
      <c r="J171" s="120"/>
      <c r="K171" s="120"/>
      <c r="L171" s="129"/>
      <c r="M171" s="114"/>
      <c r="N171" s="122"/>
      <c r="O171" s="114"/>
    </row>
    <row r="172" spans="1:15" ht="15">
      <c r="A172" s="301" t="s">
        <v>0</v>
      </c>
      <c r="B172" s="302"/>
      <c r="C172" s="302"/>
      <c r="D172" s="302"/>
      <c r="E172" s="302"/>
      <c r="F172" s="302"/>
      <c r="G172" s="302"/>
      <c r="H172" s="302"/>
      <c r="I172" s="302"/>
      <c r="J172" s="302"/>
      <c r="K172" s="302"/>
      <c r="L172" s="302"/>
      <c r="M172" s="302"/>
      <c r="N172" s="302"/>
      <c r="O172" s="303"/>
    </row>
    <row r="173" spans="1:15" ht="15">
      <c r="A173" s="304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8"/>
    </row>
    <row r="174" spans="1:15" ht="15" customHeight="1">
      <c r="A174" s="304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8"/>
    </row>
    <row r="175" spans="1:15" ht="15" customHeight="1">
      <c r="A175" s="305" t="s">
        <v>136</v>
      </c>
      <c r="B175" s="275"/>
      <c r="C175" s="275"/>
      <c r="D175" s="275"/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9"/>
    </row>
    <row r="176" spans="1:15" ht="15">
      <c r="A176" s="305" t="s">
        <v>137</v>
      </c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9"/>
    </row>
    <row r="177" spans="1:15" ht="15.75" thickBot="1">
      <c r="A177" s="306" t="s">
        <v>3</v>
      </c>
      <c r="B177" s="307"/>
      <c r="C177" s="307"/>
      <c r="D177" s="307"/>
      <c r="E177" s="307"/>
      <c r="F177" s="307"/>
      <c r="G177" s="307"/>
      <c r="H177" s="307"/>
      <c r="I177" s="307"/>
      <c r="J177" s="307"/>
      <c r="K177" s="307"/>
      <c r="L177" s="307"/>
      <c r="M177" s="307"/>
      <c r="N177" s="307"/>
      <c r="O177" s="308"/>
    </row>
    <row r="178" spans="1:15" ht="16.5">
      <c r="A178" s="309" t="s">
        <v>221</v>
      </c>
      <c r="B178" s="310"/>
      <c r="C178" s="310"/>
      <c r="D178" s="310"/>
      <c r="E178" s="310"/>
      <c r="F178" s="310"/>
      <c r="G178" s="310"/>
      <c r="H178" s="310"/>
      <c r="I178" s="310"/>
      <c r="J178" s="310"/>
      <c r="K178" s="310"/>
      <c r="L178" s="310"/>
      <c r="M178" s="310"/>
      <c r="N178" s="310"/>
      <c r="O178" s="311"/>
    </row>
    <row r="179" spans="1:15" ht="16.5">
      <c r="A179" s="312" t="s">
        <v>5</v>
      </c>
      <c r="B179" s="313"/>
      <c r="C179" s="313"/>
      <c r="D179" s="313"/>
      <c r="E179" s="313"/>
      <c r="F179" s="313"/>
      <c r="G179" s="313"/>
      <c r="H179" s="313"/>
      <c r="I179" s="313"/>
      <c r="J179" s="313"/>
      <c r="K179" s="313"/>
      <c r="L179" s="313"/>
      <c r="M179" s="313"/>
      <c r="N179" s="313"/>
      <c r="O179" s="314"/>
    </row>
    <row r="180" spans="1:15" ht="15">
      <c r="A180" s="315" t="s">
        <v>6</v>
      </c>
      <c r="B180" s="316" t="s">
        <v>7</v>
      </c>
      <c r="C180" s="316" t="s">
        <v>176</v>
      </c>
      <c r="D180" s="316" t="s">
        <v>8</v>
      </c>
      <c r="E180" s="315" t="s">
        <v>161</v>
      </c>
      <c r="F180" s="315" t="s">
        <v>162</v>
      </c>
      <c r="G180" s="316" t="s">
        <v>11</v>
      </c>
      <c r="H180" s="316" t="s">
        <v>12</v>
      </c>
      <c r="I180" s="316" t="s">
        <v>13</v>
      </c>
      <c r="J180" s="316" t="s">
        <v>14</v>
      </c>
      <c r="K180" s="316" t="s">
        <v>15</v>
      </c>
      <c r="L180" s="317" t="s">
        <v>16</v>
      </c>
      <c r="M180" s="316" t="s">
        <v>17</v>
      </c>
      <c r="N180" s="316" t="s">
        <v>18</v>
      </c>
      <c r="O180" s="316" t="s">
        <v>19</v>
      </c>
    </row>
    <row r="181" spans="1:15" ht="15">
      <c r="A181" s="270"/>
      <c r="B181" s="267"/>
      <c r="C181" s="267"/>
      <c r="D181" s="267"/>
      <c r="E181" s="270"/>
      <c r="F181" s="270"/>
      <c r="G181" s="267"/>
      <c r="H181" s="267"/>
      <c r="I181" s="267"/>
      <c r="J181" s="267"/>
      <c r="K181" s="267"/>
      <c r="L181" s="268"/>
      <c r="M181" s="267"/>
      <c r="N181" s="269"/>
      <c r="O181" s="269"/>
    </row>
    <row r="182" spans="1:15" ht="15">
      <c r="A182" s="333">
        <v>1</v>
      </c>
      <c r="B182" s="319">
        <v>43496</v>
      </c>
      <c r="C182" s="333">
        <v>750</v>
      </c>
      <c r="D182" s="320" t="s">
        <v>177</v>
      </c>
      <c r="E182" s="333" t="s">
        <v>21</v>
      </c>
      <c r="F182" s="320" t="s">
        <v>88</v>
      </c>
      <c r="G182" s="320">
        <v>18.5</v>
      </c>
      <c r="H182" s="333">
        <v>10</v>
      </c>
      <c r="I182" s="333">
        <v>23</v>
      </c>
      <c r="J182" s="333">
        <v>27</v>
      </c>
      <c r="K182" s="333">
        <v>31</v>
      </c>
      <c r="L182" s="320">
        <v>23</v>
      </c>
      <c r="M182" s="333">
        <v>1200</v>
      </c>
      <c r="N182" s="183">
        <f>IF('[1]HNI OPTION CALLS'!E182="BUY",('[1]HNI OPTION CALLS'!L182-'[1]HNI OPTION CALLS'!G182)*('[1]HNI OPTION CALLS'!M182),('[1]HNI OPTION CALLS'!G182-'[1]HNI OPTION CALLS'!L182)*('[1]HNI OPTION CALLS'!M182))</f>
        <v>5400</v>
      </c>
      <c r="O182" s="184">
        <f>'[1]HNI OPTION CALLS'!N182/('[1]HNI OPTION CALLS'!M182)/'[1]HNI OPTION CALLS'!G182%</f>
        <v>24.324324324324326</v>
      </c>
    </row>
    <row r="183" spans="1:15" ht="15">
      <c r="A183" s="333">
        <v>2</v>
      </c>
      <c r="B183" s="319">
        <v>43496</v>
      </c>
      <c r="C183" s="333">
        <v>100</v>
      </c>
      <c r="D183" s="320" t="s">
        <v>177</v>
      </c>
      <c r="E183" s="333" t="s">
        <v>21</v>
      </c>
      <c r="F183" s="320" t="s">
        <v>181</v>
      </c>
      <c r="G183" s="320">
        <v>5.6</v>
      </c>
      <c r="H183" s="333">
        <v>4</v>
      </c>
      <c r="I183" s="333">
        <v>6.4</v>
      </c>
      <c r="J183" s="333">
        <v>7.2</v>
      </c>
      <c r="K183" s="333">
        <v>8</v>
      </c>
      <c r="L183" s="320">
        <v>7.2</v>
      </c>
      <c r="M183" s="333">
        <v>6000</v>
      </c>
      <c r="N183" s="183">
        <f>IF('[1]HNI OPTION CALLS'!E183="BUY",('[1]HNI OPTION CALLS'!L183-'[1]HNI OPTION CALLS'!G183)*('[1]HNI OPTION CALLS'!M183),('[1]HNI OPTION CALLS'!G183-'[1]HNI OPTION CALLS'!L183)*('[1]HNI OPTION CALLS'!M183))</f>
        <v>9600.000000000004</v>
      </c>
      <c r="O183" s="184">
        <f>'[1]HNI OPTION CALLS'!N183/('[1]HNI OPTION CALLS'!M183)/'[1]HNI OPTION CALLS'!G183%</f>
        <v>28.571428571428584</v>
      </c>
    </row>
    <row r="184" spans="1:15" ht="15">
      <c r="A184" s="333">
        <v>3</v>
      </c>
      <c r="B184" s="319">
        <v>43495</v>
      </c>
      <c r="C184" s="333">
        <v>710</v>
      </c>
      <c r="D184" s="320" t="s">
        <v>177</v>
      </c>
      <c r="E184" s="333" t="s">
        <v>21</v>
      </c>
      <c r="F184" s="320" t="s">
        <v>69</v>
      </c>
      <c r="G184" s="320">
        <v>21</v>
      </c>
      <c r="H184" s="333">
        <v>16</v>
      </c>
      <c r="I184" s="333">
        <v>24</v>
      </c>
      <c r="J184" s="333">
        <v>27</v>
      </c>
      <c r="K184" s="333">
        <v>30</v>
      </c>
      <c r="L184" s="320">
        <v>24</v>
      </c>
      <c r="M184" s="333">
        <v>1750</v>
      </c>
      <c r="N184" s="183">
        <f>IF('[1]HNI OPTION CALLS'!E184="BUY",('[1]HNI OPTION CALLS'!L184-'[1]HNI OPTION CALLS'!G184)*('[1]HNI OPTION CALLS'!M184),('[1]HNI OPTION CALLS'!G184-'[1]HNI OPTION CALLS'!L184)*('[1]HNI OPTION CALLS'!M184))</f>
        <v>5250</v>
      </c>
      <c r="O184" s="184">
        <f>'[1]HNI OPTION CALLS'!N184/('[1]HNI OPTION CALLS'!M184)/'[1]HNI OPTION CALLS'!G184%</f>
        <v>14.285714285714286</v>
      </c>
    </row>
    <row r="185" spans="1:15" ht="15">
      <c r="A185" s="333">
        <v>4</v>
      </c>
      <c r="B185" s="319">
        <v>43494</v>
      </c>
      <c r="C185" s="333">
        <v>175</v>
      </c>
      <c r="D185" s="320" t="s">
        <v>183</v>
      </c>
      <c r="E185" s="333" t="s">
        <v>21</v>
      </c>
      <c r="F185" s="320" t="s">
        <v>57</v>
      </c>
      <c r="G185" s="320">
        <v>15</v>
      </c>
      <c r="H185" s="333">
        <v>9.5</v>
      </c>
      <c r="I185" s="333">
        <v>18</v>
      </c>
      <c r="J185" s="333">
        <v>21</v>
      </c>
      <c r="K185" s="333">
        <v>24</v>
      </c>
      <c r="L185" s="320">
        <v>18</v>
      </c>
      <c r="M185" s="333">
        <v>1500</v>
      </c>
      <c r="N185" s="183">
        <f>IF('[1]HNI OPTION CALLS'!E185="BUY",('[1]HNI OPTION CALLS'!L185-'[1]HNI OPTION CALLS'!G185)*('[1]HNI OPTION CALLS'!M185),('[1]HNI OPTION CALLS'!G185-'[1]HNI OPTION CALLS'!L185)*('[1]HNI OPTION CALLS'!M185))</f>
        <v>4500</v>
      </c>
      <c r="O185" s="184">
        <f>'[1]HNI OPTION CALLS'!N185/('[1]HNI OPTION CALLS'!M185)/'[1]HNI OPTION CALLS'!G185%</f>
        <v>20</v>
      </c>
    </row>
    <row r="186" spans="1:15" ht="15">
      <c r="A186" s="333">
        <v>5</v>
      </c>
      <c r="B186" s="319">
        <v>43493</v>
      </c>
      <c r="C186" s="333">
        <v>280</v>
      </c>
      <c r="D186" s="320" t="s">
        <v>183</v>
      </c>
      <c r="E186" s="333" t="s">
        <v>21</v>
      </c>
      <c r="F186" s="320" t="s">
        <v>92</v>
      </c>
      <c r="G186" s="320">
        <v>4.7</v>
      </c>
      <c r="H186" s="333">
        <v>0.5</v>
      </c>
      <c r="I186" s="333">
        <v>6.5</v>
      </c>
      <c r="J186" s="333">
        <v>8.5</v>
      </c>
      <c r="K186" s="333">
        <v>10.5</v>
      </c>
      <c r="L186" s="320">
        <v>0.5</v>
      </c>
      <c r="M186" s="333">
        <v>3000</v>
      </c>
      <c r="N186" s="183">
        <f>IF('[1]HNI OPTION CALLS'!E186="BUY",('[1]HNI OPTION CALLS'!L186-'[1]HNI OPTION CALLS'!G186)*('[1]HNI OPTION CALLS'!M186),('[1]HNI OPTION CALLS'!G186-'[1]HNI OPTION CALLS'!L186)*('[1]HNI OPTION CALLS'!M186))</f>
        <v>-12600</v>
      </c>
      <c r="O186" s="184">
        <f>'[1]HNI OPTION CALLS'!N186/('[1]HNI OPTION CALLS'!M186)/'[1]HNI OPTION CALLS'!G186%</f>
        <v>-89.36170212765958</v>
      </c>
    </row>
    <row r="187" spans="1:15" ht="15">
      <c r="A187" s="333">
        <v>6</v>
      </c>
      <c r="B187" s="319">
        <v>43490</v>
      </c>
      <c r="C187" s="333">
        <v>980</v>
      </c>
      <c r="D187" s="320" t="s">
        <v>177</v>
      </c>
      <c r="E187" s="333" t="s">
        <v>21</v>
      </c>
      <c r="F187" s="320" t="s">
        <v>219</v>
      </c>
      <c r="G187" s="320">
        <v>12</v>
      </c>
      <c r="H187" s="333">
        <v>2</v>
      </c>
      <c r="I187" s="333">
        <v>20</v>
      </c>
      <c r="J187" s="333">
        <v>28</v>
      </c>
      <c r="K187" s="333">
        <v>36</v>
      </c>
      <c r="L187" s="320">
        <v>12</v>
      </c>
      <c r="M187" s="333">
        <v>750</v>
      </c>
      <c r="N187" s="183">
        <f>IF('[1]HNI OPTION CALLS'!E187="BUY",('[1]HNI OPTION CALLS'!L187-'[1]HNI OPTION CALLS'!G187)*('[1]HNI OPTION CALLS'!M187),('[1]HNI OPTION CALLS'!G187-'[1]HNI OPTION CALLS'!L187)*('[1]HNI OPTION CALLS'!M187))</f>
        <v>0</v>
      </c>
      <c r="O187" s="184">
        <f>'[1]HNI OPTION CALLS'!N187/('[1]HNI OPTION CALLS'!M187)/'[1]HNI OPTION CALLS'!G187%</f>
        <v>0</v>
      </c>
    </row>
    <row r="188" spans="1:15" ht="15">
      <c r="A188" s="333">
        <v>7</v>
      </c>
      <c r="B188" s="319">
        <v>43489</v>
      </c>
      <c r="C188" s="333">
        <v>1240</v>
      </c>
      <c r="D188" s="320" t="s">
        <v>177</v>
      </c>
      <c r="E188" s="333" t="s">
        <v>21</v>
      </c>
      <c r="F188" s="320" t="s">
        <v>166</v>
      </c>
      <c r="G188" s="320">
        <v>22</v>
      </c>
      <c r="H188" s="333">
        <v>7</v>
      </c>
      <c r="I188" s="333">
        <v>32</v>
      </c>
      <c r="J188" s="333">
        <v>42</v>
      </c>
      <c r="K188" s="333">
        <v>52</v>
      </c>
      <c r="L188" s="320">
        <v>32</v>
      </c>
      <c r="M188" s="333">
        <v>500</v>
      </c>
      <c r="N188" s="183">
        <f>IF('[1]HNI OPTION CALLS'!E188="BUY",('[1]HNI OPTION CALLS'!L188-'[1]HNI OPTION CALLS'!G188)*('[1]HNI OPTION CALLS'!M188),('[1]HNI OPTION CALLS'!G188-'[1]HNI OPTION CALLS'!L188)*('[1]HNI OPTION CALLS'!M188))</f>
        <v>5000</v>
      </c>
      <c r="O188" s="184">
        <f>'[1]HNI OPTION CALLS'!N188/('[1]HNI OPTION CALLS'!M188)/'[1]HNI OPTION CALLS'!G188%</f>
        <v>45.45454545454545</v>
      </c>
    </row>
    <row r="189" spans="1:15" ht="15">
      <c r="A189" s="333">
        <v>8</v>
      </c>
      <c r="B189" s="319">
        <v>43488</v>
      </c>
      <c r="C189" s="333">
        <v>290</v>
      </c>
      <c r="D189" s="320" t="s">
        <v>183</v>
      </c>
      <c r="E189" s="333" t="s">
        <v>21</v>
      </c>
      <c r="F189" s="320" t="s">
        <v>92</v>
      </c>
      <c r="G189" s="320">
        <v>5.7</v>
      </c>
      <c r="H189" s="333">
        <v>2</v>
      </c>
      <c r="I189" s="333">
        <v>8</v>
      </c>
      <c r="J189" s="333">
        <v>10</v>
      </c>
      <c r="K189" s="333">
        <v>12</v>
      </c>
      <c r="L189" s="320">
        <v>8</v>
      </c>
      <c r="M189" s="333">
        <v>3000</v>
      </c>
      <c r="N189" s="183">
        <f>IF('[1]HNI OPTION CALLS'!E189="BUY",('[1]HNI OPTION CALLS'!L189-'[1]HNI OPTION CALLS'!G189)*('[1]HNI OPTION CALLS'!M189),('[1]HNI OPTION CALLS'!G189-'[1]HNI OPTION CALLS'!L189)*('[1]HNI OPTION CALLS'!M189))</f>
        <v>6899.999999999999</v>
      </c>
      <c r="O189" s="184">
        <f>'[1]HNI OPTION CALLS'!N189/('[1]HNI OPTION CALLS'!M189)/'[1]HNI OPTION CALLS'!G189%</f>
        <v>40.35087719298245</v>
      </c>
    </row>
    <row r="190" spans="1:15" ht="15">
      <c r="A190" s="333">
        <v>9</v>
      </c>
      <c r="B190" s="319">
        <v>43486</v>
      </c>
      <c r="C190" s="333">
        <v>75</v>
      </c>
      <c r="D190" s="320" t="s">
        <v>183</v>
      </c>
      <c r="E190" s="333" t="s">
        <v>21</v>
      </c>
      <c r="F190" s="320" t="s">
        <v>98</v>
      </c>
      <c r="G190" s="320">
        <v>3</v>
      </c>
      <c r="H190" s="333">
        <v>1.5</v>
      </c>
      <c r="I190" s="333">
        <v>3.8</v>
      </c>
      <c r="J190" s="333">
        <v>4.6</v>
      </c>
      <c r="K190" s="333">
        <v>5.4</v>
      </c>
      <c r="L190" s="320">
        <v>1.5</v>
      </c>
      <c r="M190" s="333">
        <v>6500</v>
      </c>
      <c r="N190" s="183">
        <f>IF('[1]HNI OPTION CALLS'!E190="BUY",('[1]HNI OPTION CALLS'!L190-'[1]HNI OPTION CALLS'!G190)*('[1]HNI OPTION CALLS'!M190),('[1]HNI OPTION CALLS'!G190-'[1]HNI OPTION CALLS'!L190)*('[1]HNI OPTION CALLS'!M190))</f>
        <v>-9750</v>
      </c>
      <c r="O190" s="184">
        <f>'[1]HNI OPTION CALLS'!N190/('[1]HNI OPTION CALLS'!M190)/'[1]HNI OPTION CALLS'!G190%</f>
        <v>-50</v>
      </c>
    </row>
    <row r="191" spans="1:15" ht="15">
      <c r="A191" s="333">
        <v>10</v>
      </c>
      <c r="B191" s="319">
        <v>43486</v>
      </c>
      <c r="C191" s="333">
        <v>1280</v>
      </c>
      <c r="D191" s="320" t="s">
        <v>177</v>
      </c>
      <c r="E191" s="333" t="s">
        <v>21</v>
      </c>
      <c r="F191" s="320" t="s">
        <v>170</v>
      </c>
      <c r="G191" s="320">
        <v>25</v>
      </c>
      <c r="H191" s="333">
        <v>12</v>
      </c>
      <c r="I191" s="333">
        <v>33</v>
      </c>
      <c r="J191" s="333">
        <v>41</v>
      </c>
      <c r="K191" s="333">
        <v>49</v>
      </c>
      <c r="L191" s="320">
        <v>33</v>
      </c>
      <c r="M191" s="333">
        <v>500</v>
      </c>
      <c r="N191" s="183">
        <f>IF('[1]HNI OPTION CALLS'!E191="BUY",('[1]HNI OPTION CALLS'!L191-'[1]HNI OPTION CALLS'!G191)*('[1]HNI OPTION CALLS'!M191),('[1]HNI OPTION CALLS'!G191-'[1]HNI OPTION CALLS'!L191)*('[1]HNI OPTION CALLS'!M191))</f>
        <v>4000</v>
      </c>
      <c r="O191" s="184">
        <f>'[1]HNI OPTION CALLS'!N191/('[1]HNI OPTION CALLS'!M191)/'[1]HNI OPTION CALLS'!G191%</f>
        <v>32</v>
      </c>
    </row>
    <row r="192" spans="1:15" ht="15">
      <c r="A192" s="333">
        <v>11</v>
      </c>
      <c r="B192" s="319">
        <v>43483</v>
      </c>
      <c r="C192" s="333">
        <v>340</v>
      </c>
      <c r="D192" s="320" t="s">
        <v>177</v>
      </c>
      <c r="E192" s="333" t="s">
        <v>21</v>
      </c>
      <c r="F192" s="320" t="s">
        <v>204</v>
      </c>
      <c r="G192" s="320">
        <v>8.6</v>
      </c>
      <c r="H192" s="333">
        <v>5.4</v>
      </c>
      <c r="I192" s="333">
        <v>10.2</v>
      </c>
      <c r="J192" s="333">
        <v>11.8</v>
      </c>
      <c r="K192" s="333">
        <v>13.4</v>
      </c>
      <c r="L192" s="320">
        <v>11.8</v>
      </c>
      <c r="M192" s="333">
        <v>2400</v>
      </c>
      <c r="N192" s="183">
        <f>IF('[1]HNI OPTION CALLS'!E192="BUY",('[1]HNI OPTION CALLS'!L192-'[1]HNI OPTION CALLS'!G192)*('[1]HNI OPTION CALLS'!M192),('[1]HNI OPTION CALLS'!G192-'[1]HNI OPTION CALLS'!L192)*('[1]HNI OPTION CALLS'!M192))</f>
        <v>7680.000000000003</v>
      </c>
      <c r="O192" s="184">
        <f>'[1]HNI OPTION CALLS'!N192/('[1]HNI OPTION CALLS'!M192)/'[1]HNI OPTION CALLS'!G192%</f>
        <v>37.20930232558141</v>
      </c>
    </row>
    <row r="193" spans="1:15" ht="15">
      <c r="A193" s="333">
        <v>12</v>
      </c>
      <c r="B193" s="319">
        <v>43482</v>
      </c>
      <c r="C193" s="333">
        <v>660</v>
      </c>
      <c r="D193" s="320" t="s">
        <v>177</v>
      </c>
      <c r="E193" s="333" t="s">
        <v>21</v>
      </c>
      <c r="F193" s="320" t="s">
        <v>69</v>
      </c>
      <c r="G193" s="320">
        <v>22</v>
      </c>
      <c r="H193" s="333">
        <v>16</v>
      </c>
      <c r="I193" s="333">
        <v>25</v>
      </c>
      <c r="J193" s="333">
        <v>28</v>
      </c>
      <c r="K193" s="333">
        <v>31</v>
      </c>
      <c r="L193" s="320">
        <v>28</v>
      </c>
      <c r="M193" s="333">
        <v>1200</v>
      </c>
      <c r="N193" s="183">
        <f>IF('[1]HNI OPTION CALLS'!E193="BUY",('[1]HNI OPTION CALLS'!L193-'[1]HNI OPTION CALLS'!G193)*('[1]HNI OPTION CALLS'!M193),('[1]HNI OPTION CALLS'!G193-'[1]HNI OPTION CALLS'!L193)*('[1]HNI OPTION CALLS'!M193))</f>
        <v>7200</v>
      </c>
      <c r="O193" s="184">
        <f>'[1]HNI OPTION CALLS'!N193/('[1]HNI OPTION CALLS'!M193)/'[1]HNI OPTION CALLS'!G193%</f>
        <v>27.272727272727273</v>
      </c>
    </row>
    <row r="194" spans="1:15" ht="15">
      <c r="A194" s="333">
        <v>13</v>
      </c>
      <c r="B194" s="319">
        <v>43481</v>
      </c>
      <c r="C194" s="333">
        <v>340</v>
      </c>
      <c r="D194" s="320" t="s">
        <v>177</v>
      </c>
      <c r="E194" s="333" t="s">
        <v>21</v>
      </c>
      <c r="F194" s="320" t="s">
        <v>204</v>
      </c>
      <c r="G194" s="320">
        <v>9</v>
      </c>
      <c r="H194" s="333">
        <v>5.6</v>
      </c>
      <c r="I194" s="333">
        <v>10.7</v>
      </c>
      <c r="J194" s="333">
        <v>12.4</v>
      </c>
      <c r="K194" s="333">
        <v>14.1</v>
      </c>
      <c r="L194" s="320">
        <v>5.6</v>
      </c>
      <c r="M194" s="333">
        <v>2400</v>
      </c>
      <c r="N194" s="183">
        <f>IF('[1]HNI OPTION CALLS'!E194="BUY",('[1]HNI OPTION CALLS'!L194-'[1]HNI OPTION CALLS'!G194)*('[1]HNI OPTION CALLS'!M194),('[1]HNI OPTION CALLS'!G194-'[1]HNI OPTION CALLS'!L194)*('[1]HNI OPTION CALLS'!M194))</f>
        <v>-8160.000000000001</v>
      </c>
      <c r="O194" s="184">
        <f>'[1]HNI OPTION CALLS'!N194/('[1]HNI OPTION CALLS'!M194)/'[1]HNI OPTION CALLS'!G194%</f>
        <v>-37.777777777777786</v>
      </c>
    </row>
    <row r="195" spans="1:15" ht="15">
      <c r="A195" s="333">
        <v>14</v>
      </c>
      <c r="B195" s="319">
        <v>43480</v>
      </c>
      <c r="C195" s="333">
        <v>200</v>
      </c>
      <c r="D195" s="320" t="s">
        <v>177</v>
      </c>
      <c r="E195" s="333" t="s">
        <v>21</v>
      </c>
      <c r="F195" s="320" t="s">
        <v>230</v>
      </c>
      <c r="G195" s="320">
        <v>13</v>
      </c>
      <c r="H195" s="333">
        <v>9</v>
      </c>
      <c r="I195" s="333">
        <v>15.3</v>
      </c>
      <c r="J195" s="333">
        <v>17.6</v>
      </c>
      <c r="K195" s="333">
        <v>19.9</v>
      </c>
      <c r="L195" s="320">
        <v>15.2</v>
      </c>
      <c r="M195" s="333">
        <v>1750</v>
      </c>
      <c r="N195" s="183">
        <f>IF('[1]HNI OPTION CALLS'!E195="BUY",('[1]HNI OPTION CALLS'!L195-'[1]HNI OPTION CALLS'!G195)*('[1]HNI OPTION CALLS'!M195),('[1]HNI OPTION CALLS'!G195-'[1]HNI OPTION CALLS'!L195)*('[1]HNI OPTION CALLS'!M195))</f>
        <v>3849.9999999999986</v>
      </c>
      <c r="O195" s="184">
        <f>'[1]HNI OPTION CALLS'!N195/('[1]HNI OPTION CALLS'!M195)/'[1]HNI OPTION CALLS'!G195%</f>
        <v>16.923076923076916</v>
      </c>
    </row>
    <row r="196" spans="1:15" ht="15">
      <c r="A196" s="333">
        <v>15</v>
      </c>
      <c r="B196" s="319">
        <v>43479</v>
      </c>
      <c r="C196" s="333">
        <v>190</v>
      </c>
      <c r="D196" s="320" t="s">
        <v>177</v>
      </c>
      <c r="E196" s="333" t="s">
        <v>21</v>
      </c>
      <c r="F196" s="320" t="s">
        <v>230</v>
      </c>
      <c r="G196" s="320">
        <v>12</v>
      </c>
      <c r="H196" s="333">
        <v>7</v>
      </c>
      <c r="I196" s="333">
        <v>14.3</v>
      </c>
      <c r="J196" s="333">
        <v>16.6</v>
      </c>
      <c r="K196" s="333">
        <v>18.9</v>
      </c>
      <c r="L196" s="320">
        <v>14.3</v>
      </c>
      <c r="M196" s="333">
        <v>1750</v>
      </c>
      <c r="N196" s="183">
        <f>IF('[1]HNI OPTION CALLS'!E196="BUY",('[1]HNI OPTION CALLS'!L196-'[1]HNI OPTION CALLS'!G196)*('[1]HNI OPTION CALLS'!M196),('[1]HNI OPTION CALLS'!G196-'[1]HNI OPTION CALLS'!L196)*('[1]HNI OPTION CALLS'!M196))</f>
        <v>4025.0000000000014</v>
      </c>
      <c r="O196" s="184">
        <f>'[1]HNI OPTION CALLS'!N196/('[1]HNI OPTION CALLS'!M196)/'[1]HNI OPTION CALLS'!G196%</f>
        <v>19.166666666666675</v>
      </c>
    </row>
    <row r="197" spans="1:15" ht="15">
      <c r="A197" s="333">
        <v>16</v>
      </c>
      <c r="B197" s="319">
        <v>43476</v>
      </c>
      <c r="C197" s="333">
        <v>680</v>
      </c>
      <c r="D197" s="320" t="s">
        <v>177</v>
      </c>
      <c r="E197" s="333" t="s">
        <v>21</v>
      </c>
      <c r="F197" s="320" t="s">
        <v>115</v>
      </c>
      <c r="G197" s="320">
        <v>19</v>
      </c>
      <c r="H197" s="333">
        <v>12</v>
      </c>
      <c r="I197" s="333">
        <v>22.5</v>
      </c>
      <c r="J197" s="333">
        <v>26</v>
      </c>
      <c r="K197" s="333">
        <v>29.5</v>
      </c>
      <c r="L197" s="320">
        <v>29.5</v>
      </c>
      <c r="M197" s="333">
        <v>1200</v>
      </c>
      <c r="N197" s="183">
        <f>IF('[1]HNI OPTION CALLS'!E197="BUY",('[1]HNI OPTION CALLS'!L197-'[1]HNI OPTION CALLS'!G197)*('[1]HNI OPTION CALLS'!M197),('[1]HNI OPTION CALLS'!G197-'[1]HNI OPTION CALLS'!L197)*('[1]HNI OPTION CALLS'!M197))</f>
        <v>12600</v>
      </c>
      <c r="O197" s="184">
        <f>'[1]HNI OPTION CALLS'!N197/('[1]HNI OPTION CALLS'!M197)/'[1]HNI OPTION CALLS'!G197%</f>
        <v>55.26315789473684</v>
      </c>
    </row>
    <row r="198" spans="1:15" ht="15">
      <c r="A198" s="333">
        <v>17</v>
      </c>
      <c r="B198" s="319">
        <v>43474</v>
      </c>
      <c r="C198" s="333">
        <v>95</v>
      </c>
      <c r="D198" s="320" t="s">
        <v>177</v>
      </c>
      <c r="E198" s="333" t="s">
        <v>21</v>
      </c>
      <c r="F198" s="320" t="s">
        <v>222</v>
      </c>
      <c r="G198" s="320">
        <v>4</v>
      </c>
      <c r="H198" s="333">
        <v>2</v>
      </c>
      <c r="I198" s="333">
        <v>5</v>
      </c>
      <c r="J198" s="333">
        <v>6</v>
      </c>
      <c r="K198" s="333">
        <v>7</v>
      </c>
      <c r="L198" s="320">
        <v>2</v>
      </c>
      <c r="M198" s="333">
        <v>4000</v>
      </c>
      <c r="N198" s="183">
        <f>IF('[1]HNI OPTION CALLS'!E198="BUY",('[1]HNI OPTION CALLS'!L198-'[1]HNI OPTION CALLS'!G198)*('[1]HNI OPTION CALLS'!M198),('[1]HNI OPTION CALLS'!G198-'[1]HNI OPTION CALLS'!L198)*('[1]HNI OPTION CALLS'!M198))</f>
        <v>-8000</v>
      </c>
      <c r="O198" s="184">
        <f>'[1]HNI OPTION CALLS'!N198/('[1]HNI OPTION CALLS'!M198)/'[1]HNI OPTION CALLS'!G198%</f>
        <v>-50</v>
      </c>
    </row>
    <row r="199" spans="1:15" ht="15" customHeight="1">
      <c r="A199" s="333">
        <v>18</v>
      </c>
      <c r="B199" s="319">
        <v>43473</v>
      </c>
      <c r="C199" s="333">
        <v>300</v>
      </c>
      <c r="D199" s="320" t="s">
        <v>177</v>
      </c>
      <c r="E199" s="333" t="s">
        <v>21</v>
      </c>
      <c r="F199" s="320" t="s">
        <v>92</v>
      </c>
      <c r="G199" s="320">
        <v>11</v>
      </c>
      <c r="H199" s="333">
        <v>7</v>
      </c>
      <c r="I199" s="333">
        <v>13</v>
      </c>
      <c r="J199" s="333">
        <v>15</v>
      </c>
      <c r="K199" s="333">
        <v>17</v>
      </c>
      <c r="L199" s="320">
        <v>12.8</v>
      </c>
      <c r="M199" s="333">
        <v>3000</v>
      </c>
      <c r="N199" s="183">
        <f>IF('[1]HNI OPTION CALLS'!E199="BUY",('[1]HNI OPTION CALLS'!L199-'[1]HNI OPTION CALLS'!G199)*('[1]HNI OPTION CALLS'!M199),('[1]HNI OPTION CALLS'!G199-'[1]HNI OPTION CALLS'!L199)*('[1]HNI OPTION CALLS'!M199))</f>
        <v>5400.000000000002</v>
      </c>
      <c r="O199" s="184">
        <f>'[1]HNI OPTION CALLS'!N199/('[1]HNI OPTION CALLS'!M199)/'[1]HNI OPTION CALLS'!G199%</f>
        <v>16.36363636363637</v>
      </c>
    </row>
    <row r="200" spans="1:15" ht="15" customHeight="1">
      <c r="A200" s="333">
        <v>19</v>
      </c>
      <c r="B200" s="319">
        <v>43472</v>
      </c>
      <c r="C200" s="333">
        <v>170</v>
      </c>
      <c r="D200" s="320" t="s">
        <v>177</v>
      </c>
      <c r="E200" s="333" t="s">
        <v>21</v>
      </c>
      <c r="F200" s="320" t="s">
        <v>50</v>
      </c>
      <c r="G200" s="320">
        <v>12</v>
      </c>
      <c r="H200" s="333">
        <v>8</v>
      </c>
      <c r="I200" s="333">
        <v>14</v>
      </c>
      <c r="J200" s="333">
        <v>16</v>
      </c>
      <c r="K200" s="333">
        <v>18</v>
      </c>
      <c r="L200" s="320">
        <v>14</v>
      </c>
      <c r="M200" s="333">
        <v>2000</v>
      </c>
      <c r="N200" s="183">
        <f>IF('[1]HNI OPTION CALLS'!E200="BUY",('[1]HNI OPTION CALLS'!L200-'[1]HNI OPTION CALLS'!G200)*('[1]HNI OPTION CALLS'!M200),('[1]HNI OPTION CALLS'!G200-'[1]HNI OPTION CALLS'!L200)*('[1]HNI OPTION CALLS'!M200))</f>
        <v>4000</v>
      </c>
      <c r="O200" s="184">
        <f>'[1]HNI OPTION CALLS'!N200/('[1]HNI OPTION CALLS'!M200)/'[1]HNI OPTION CALLS'!G200%</f>
        <v>16.666666666666668</v>
      </c>
    </row>
    <row r="201" spans="1:15" ht="15.75" customHeight="1">
      <c r="A201" s="333">
        <v>20</v>
      </c>
      <c r="B201" s="319">
        <v>43469</v>
      </c>
      <c r="C201" s="333">
        <v>920</v>
      </c>
      <c r="D201" s="320" t="s">
        <v>183</v>
      </c>
      <c r="E201" s="333" t="s">
        <v>21</v>
      </c>
      <c r="F201" s="320" t="s">
        <v>223</v>
      </c>
      <c r="G201" s="320">
        <v>26.5</v>
      </c>
      <c r="H201" s="333">
        <v>15</v>
      </c>
      <c r="I201" s="333">
        <v>32</v>
      </c>
      <c r="J201" s="333">
        <v>37.5</v>
      </c>
      <c r="K201" s="333">
        <v>43</v>
      </c>
      <c r="L201" s="320">
        <v>15</v>
      </c>
      <c r="M201" s="333">
        <v>700</v>
      </c>
      <c r="N201" s="183">
        <f>IF('[1]HNI OPTION CALLS'!E201="BUY",('[1]HNI OPTION CALLS'!L201-'[1]HNI OPTION CALLS'!G201)*('[1]HNI OPTION CALLS'!M201),('[1]HNI OPTION CALLS'!G201-'[1]HNI OPTION CALLS'!L201)*('[1]HNI OPTION CALLS'!M201))</f>
        <v>-8050</v>
      </c>
      <c r="O201" s="184">
        <f>'[1]HNI OPTION CALLS'!N201/('[1]HNI OPTION CALLS'!M201)/'[1]HNI OPTION CALLS'!G201%</f>
        <v>-43.39622641509434</v>
      </c>
    </row>
    <row r="202" spans="1:15" ht="15.75" customHeight="1">
      <c r="A202" s="333">
        <v>21</v>
      </c>
      <c r="B202" s="319">
        <v>43468</v>
      </c>
      <c r="C202" s="333">
        <v>280</v>
      </c>
      <c r="D202" s="320" t="s">
        <v>183</v>
      </c>
      <c r="E202" s="333" t="s">
        <v>21</v>
      </c>
      <c r="F202" s="320" t="s">
        <v>105</v>
      </c>
      <c r="G202" s="320">
        <v>11</v>
      </c>
      <c r="H202" s="333">
        <v>6</v>
      </c>
      <c r="I202" s="333">
        <v>13.5</v>
      </c>
      <c r="J202" s="333">
        <v>16</v>
      </c>
      <c r="K202" s="333">
        <v>18.5</v>
      </c>
      <c r="L202" s="320">
        <v>6</v>
      </c>
      <c r="M202" s="333">
        <v>1500</v>
      </c>
      <c r="N202" s="183">
        <f>IF('[1]HNI OPTION CALLS'!E202="BUY",('[1]HNI OPTION CALLS'!L202-'[1]HNI OPTION CALLS'!G202)*('[1]HNI OPTION CALLS'!M202),('[1]HNI OPTION CALLS'!G202-'[1]HNI OPTION CALLS'!L202)*('[1]HNI OPTION CALLS'!M202))</f>
        <v>-7500</v>
      </c>
      <c r="O202" s="184">
        <f>'[1]HNI OPTION CALLS'!N202/('[1]HNI OPTION CALLS'!M202)/'[1]HNI OPTION CALLS'!G202%</f>
        <v>-45.45454545454545</v>
      </c>
    </row>
    <row r="203" spans="1:15" ht="15" customHeight="1">
      <c r="A203" s="333">
        <v>22</v>
      </c>
      <c r="B203" s="319">
        <v>43468</v>
      </c>
      <c r="C203" s="333">
        <v>220</v>
      </c>
      <c r="D203" s="320" t="s">
        <v>177</v>
      </c>
      <c r="E203" s="333" t="s">
        <v>21</v>
      </c>
      <c r="F203" s="320" t="s">
        <v>185</v>
      </c>
      <c r="G203" s="320">
        <v>6.5</v>
      </c>
      <c r="H203" s="333">
        <v>4.3</v>
      </c>
      <c r="I203" s="333">
        <v>7.6</v>
      </c>
      <c r="J203" s="333">
        <v>8.7</v>
      </c>
      <c r="K203" s="333">
        <v>9.9</v>
      </c>
      <c r="L203" s="320">
        <v>4.3</v>
      </c>
      <c r="M203" s="333">
        <v>3500</v>
      </c>
      <c r="N203" s="183">
        <f>IF('[1]HNI OPTION CALLS'!E203="BUY",('[1]HNI OPTION CALLS'!L203-'[1]HNI OPTION CALLS'!G203)*('[1]HNI OPTION CALLS'!M203),('[1]HNI OPTION CALLS'!G203-'[1]HNI OPTION CALLS'!L203)*('[1]HNI OPTION CALLS'!M203))</f>
        <v>-7700.000000000001</v>
      </c>
      <c r="O203" s="184">
        <f>'[1]HNI OPTION CALLS'!N203/('[1]HNI OPTION CALLS'!M203)/'[1]HNI OPTION CALLS'!G203%</f>
        <v>-33.84615384615385</v>
      </c>
    </row>
    <row r="204" spans="1:15" ht="15">
      <c r="A204" s="333">
        <v>23</v>
      </c>
      <c r="B204" s="319">
        <v>43467</v>
      </c>
      <c r="C204" s="333">
        <v>90</v>
      </c>
      <c r="D204" s="320" t="s">
        <v>177</v>
      </c>
      <c r="E204" s="333" t="s">
        <v>21</v>
      </c>
      <c r="F204" s="320" t="s">
        <v>135</v>
      </c>
      <c r="G204" s="320">
        <v>5</v>
      </c>
      <c r="H204" s="333">
        <v>4</v>
      </c>
      <c r="I204" s="333">
        <v>5.5</v>
      </c>
      <c r="J204" s="333">
        <v>6</v>
      </c>
      <c r="K204" s="333">
        <v>6.5</v>
      </c>
      <c r="L204" s="320">
        <v>5.5</v>
      </c>
      <c r="M204" s="333">
        <v>8000</v>
      </c>
      <c r="N204" s="183">
        <f>IF('[1]HNI OPTION CALLS'!E204="BUY",('[1]HNI OPTION CALLS'!L204-'[1]HNI OPTION CALLS'!G204)*('[1]HNI OPTION CALLS'!M204),('[1]HNI OPTION CALLS'!G204-'[1]HNI OPTION CALLS'!L204)*('[1]HNI OPTION CALLS'!M204))</f>
        <v>4000</v>
      </c>
      <c r="O204" s="184">
        <f>'[1]HNI OPTION CALLS'!N204/('[1]HNI OPTION CALLS'!M204)/'[1]HNI OPTION CALLS'!G204%</f>
        <v>10</v>
      </c>
    </row>
    <row r="205" spans="1:15" ht="15">
      <c r="A205" s="333">
        <v>24</v>
      </c>
      <c r="B205" s="319">
        <v>43466</v>
      </c>
      <c r="C205" s="333">
        <v>120</v>
      </c>
      <c r="D205" s="320" t="s">
        <v>177</v>
      </c>
      <c r="E205" s="333" t="s">
        <v>21</v>
      </c>
      <c r="F205" s="320" t="s">
        <v>171</v>
      </c>
      <c r="G205" s="320">
        <v>6.1</v>
      </c>
      <c r="H205" s="333">
        <v>4.1</v>
      </c>
      <c r="I205" s="333">
        <v>7.1</v>
      </c>
      <c r="J205" s="333">
        <v>8.1</v>
      </c>
      <c r="K205" s="333">
        <v>9.1</v>
      </c>
      <c r="L205" s="320">
        <v>7.1</v>
      </c>
      <c r="M205" s="333">
        <v>4000</v>
      </c>
      <c r="N205" s="183">
        <f>IF('[1]HNI OPTION CALLS'!E205="BUY",('[1]HNI OPTION CALLS'!L205-'[1]HNI OPTION CALLS'!G205)*('[1]HNI OPTION CALLS'!M205),('[1]HNI OPTION CALLS'!G205-'[1]HNI OPTION CALLS'!L205)*('[1]HNI OPTION CALLS'!M205))</f>
        <v>4000</v>
      </c>
      <c r="O205" s="184">
        <f>'[1]HNI OPTION CALLS'!N205/('[1]HNI OPTION CALLS'!M205)/'[1]HNI OPTION CALLS'!G205%</f>
        <v>16.39344262295082</v>
      </c>
    </row>
    <row r="206" spans="1:15" ht="16.5">
      <c r="A206" s="106" t="s">
        <v>25</v>
      </c>
      <c r="B206" s="107"/>
      <c r="C206" s="108"/>
      <c r="D206" s="109"/>
      <c r="E206" s="110"/>
      <c r="F206" s="110"/>
      <c r="G206" s="111"/>
      <c r="H206" s="112"/>
      <c r="I206" s="112"/>
      <c r="J206" s="112"/>
      <c r="K206" s="110"/>
      <c r="L206" s="113"/>
      <c r="M206" s="114"/>
      <c r="N206" s="114"/>
      <c r="O206" s="114"/>
    </row>
    <row r="207" spans="1:15" ht="15" customHeight="1">
      <c r="A207" s="106" t="s">
        <v>26</v>
      </c>
      <c r="B207" s="107"/>
      <c r="C207" s="108"/>
      <c r="D207" s="109"/>
      <c r="E207" s="110"/>
      <c r="F207" s="110"/>
      <c r="G207" s="111"/>
      <c r="H207" s="110"/>
      <c r="I207" s="110"/>
      <c r="J207" s="110"/>
      <c r="K207" s="110"/>
      <c r="L207" s="113"/>
      <c r="M207" s="114"/>
      <c r="N207" s="114"/>
      <c r="O207" s="114"/>
    </row>
    <row r="208" spans="1:15" ht="15" customHeight="1">
      <c r="A208" s="106" t="s">
        <v>26</v>
      </c>
      <c r="B208" s="107"/>
      <c r="C208" s="108"/>
      <c r="D208" s="109"/>
      <c r="E208" s="110"/>
      <c r="F208" s="110"/>
      <c r="G208" s="111"/>
      <c r="H208" s="110"/>
      <c r="I208" s="110"/>
      <c r="J208" s="110"/>
      <c r="K208" s="110"/>
      <c r="L208" s="114"/>
      <c r="M208" s="114"/>
      <c r="N208" s="114"/>
      <c r="O208" s="114"/>
    </row>
    <row r="209" spans="1:15" ht="15" customHeight="1" thickBot="1">
      <c r="A209" s="73"/>
      <c r="B209" s="115"/>
      <c r="C209" s="115"/>
      <c r="D209" s="116"/>
      <c r="E209" s="116"/>
      <c r="F209" s="116"/>
      <c r="G209" s="117"/>
      <c r="H209" s="118"/>
      <c r="I209" s="119" t="s">
        <v>27</v>
      </c>
      <c r="J209" s="119"/>
      <c r="K209" s="120"/>
      <c r="L209" s="114"/>
      <c r="M209" s="121"/>
      <c r="N209" s="114"/>
      <c r="O209" s="114"/>
    </row>
    <row r="210" spans="1:15" ht="15" customHeight="1">
      <c r="A210" s="122"/>
      <c r="B210" s="115"/>
      <c r="C210" s="115"/>
      <c r="D210" s="321" t="s">
        <v>28</v>
      </c>
      <c r="E210" s="322"/>
      <c r="F210" s="323">
        <v>23</v>
      </c>
      <c r="G210" s="324">
        <v>100</v>
      </c>
      <c r="H210" s="116">
        <v>23</v>
      </c>
      <c r="I210" s="123">
        <f>'[1]HNI OPTION CALLS'!H211/'[1]HNI OPTION CALLS'!H210%</f>
        <v>65.21739130434783</v>
      </c>
      <c r="J210" s="123"/>
      <c r="K210" s="123"/>
      <c r="L210" s="120"/>
      <c r="M210" s="114"/>
      <c r="N210" s="114"/>
      <c r="O210" s="114"/>
    </row>
    <row r="211" spans="1:15" ht="16.5">
      <c r="A211" s="122"/>
      <c r="B211" s="115"/>
      <c r="C211" s="115"/>
      <c r="D211" s="325" t="s">
        <v>29</v>
      </c>
      <c r="E211" s="326"/>
      <c r="F211" s="327">
        <v>15</v>
      </c>
      <c r="G211" s="328">
        <f>('[1]HNI OPTION CALLS'!F211/'[1]HNI OPTION CALLS'!F210)*100</f>
        <v>65.21739130434783</v>
      </c>
      <c r="H211" s="116">
        <v>15</v>
      </c>
      <c r="I211" s="120"/>
      <c r="J211" s="120"/>
      <c r="K211" s="116"/>
      <c r="L211" s="114"/>
      <c r="M211" s="114"/>
      <c r="N211" s="114"/>
      <c r="O211" s="114"/>
    </row>
    <row r="212" spans="1:15" ht="16.5">
      <c r="A212" s="124"/>
      <c r="B212" s="115"/>
      <c r="C212" s="115"/>
      <c r="D212" s="325" t="s">
        <v>31</v>
      </c>
      <c r="E212" s="326"/>
      <c r="F212" s="327">
        <v>0</v>
      </c>
      <c r="G212" s="328">
        <f>('[1]HNI OPTION CALLS'!F212/'[1]HNI OPTION CALLS'!F210)*100</f>
        <v>0</v>
      </c>
      <c r="H212" s="125"/>
      <c r="I212" s="116"/>
      <c r="J212" s="116"/>
      <c r="K212" s="116"/>
      <c r="L212" s="126"/>
      <c r="M212" s="114"/>
      <c r="N212" s="114"/>
      <c r="O212" s="114"/>
    </row>
    <row r="213" spans="1:15" ht="16.5">
      <c r="A213" s="124"/>
      <c r="B213" s="115"/>
      <c r="C213" s="115"/>
      <c r="D213" s="325" t="s">
        <v>32</v>
      </c>
      <c r="E213" s="326"/>
      <c r="F213" s="327">
        <v>0</v>
      </c>
      <c r="G213" s="328">
        <f>('[1]HNI OPTION CALLS'!F213/'[1]HNI OPTION CALLS'!F210)*100</f>
        <v>0</v>
      </c>
      <c r="H213" s="125"/>
      <c r="I213" s="116"/>
      <c r="J213" s="116"/>
      <c r="K213" s="116"/>
      <c r="L213" s="120"/>
      <c r="M213" s="114"/>
      <c r="N213" s="114"/>
      <c r="O213" s="114"/>
    </row>
    <row r="214" spans="1:15" ht="16.5">
      <c r="A214" s="124"/>
      <c r="B214" s="115"/>
      <c r="C214" s="115"/>
      <c r="D214" s="325" t="s">
        <v>33</v>
      </c>
      <c r="E214" s="326"/>
      <c r="F214" s="327">
        <v>6</v>
      </c>
      <c r="G214" s="328">
        <f>('[1]HNI OPTION CALLS'!F214/'[1]HNI OPTION CALLS'!F210)*100</f>
        <v>26.08695652173913</v>
      </c>
      <c r="H214" s="125"/>
      <c r="I214" s="116" t="s">
        <v>34</v>
      </c>
      <c r="J214" s="116"/>
      <c r="K214" s="120"/>
      <c r="L214" s="120"/>
      <c r="M214" s="114"/>
      <c r="N214" s="114"/>
      <c r="O214" s="114"/>
    </row>
    <row r="215" spans="1:15" ht="16.5">
      <c r="A215" s="124"/>
      <c r="B215" s="115"/>
      <c r="C215" s="115"/>
      <c r="D215" s="325" t="s">
        <v>35</v>
      </c>
      <c r="E215" s="326"/>
      <c r="F215" s="327">
        <v>0</v>
      </c>
      <c r="G215" s="328">
        <f>('[1]HNI OPTION CALLS'!F215/'[1]HNI OPTION CALLS'!F210)*100</f>
        <v>0</v>
      </c>
      <c r="H215" s="125"/>
      <c r="I215" s="116"/>
      <c r="J215" s="116"/>
      <c r="K215" s="120"/>
      <c r="L215" s="120"/>
      <c r="M215" s="114"/>
      <c r="N215" s="114"/>
      <c r="O215" s="114"/>
    </row>
    <row r="216" spans="1:15" ht="15" customHeight="1" thickBot="1">
      <c r="A216" s="124"/>
      <c r="B216" s="115"/>
      <c r="C216" s="115"/>
      <c r="D216" s="329" t="s">
        <v>36</v>
      </c>
      <c r="E216" s="330"/>
      <c r="F216" s="331">
        <v>0</v>
      </c>
      <c r="G216" s="332">
        <f>('[1]HNI OPTION CALLS'!F216/'[1]HNI OPTION CALLS'!F210)*100</f>
        <v>0</v>
      </c>
      <c r="H216" s="125"/>
      <c r="I216" s="116"/>
      <c r="J216" s="116"/>
      <c r="K216" s="126"/>
      <c r="L216" s="126"/>
      <c r="M216" s="114"/>
      <c r="N216" s="114"/>
      <c r="O216" s="114"/>
    </row>
    <row r="217" spans="1:15" ht="15" customHeight="1">
      <c r="A217" s="127" t="s">
        <v>37</v>
      </c>
      <c r="B217" s="115"/>
      <c r="C217" s="115"/>
      <c r="D217" s="122"/>
      <c r="E217" s="122"/>
      <c r="F217" s="116"/>
      <c r="G217" s="116"/>
      <c r="H217" s="128"/>
      <c r="I217" s="129"/>
      <c r="J217" s="114"/>
      <c r="K217" s="129"/>
      <c r="L217" s="114"/>
      <c r="M217" s="114"/>
      <c r="N217" s="114"/>
      <c r="O217" s="114"/>
    </row>
    <row r="218" spans="1:15" ht="15" customHeight="1">
      <c r="A218" s="130" t="s">
        <v>38</v>
      </c>
      <c r="B218" s="115"/>
      <c r="C218" s="115"/>
      <c r="D218" s="131"/>
      <c r="E218" s="132"/>
      <c r="F218" s="122"/>
      <c r="G218" s="129"/>
      <c r="H218" s="128"/>
      <c r="I218" s="129"/>
      <c r="J218" s="129"/>
      <c r="K218" s="129"/>
      <c r="L218" s="116"/>
      <c r="M218" s="114"/>
      <c r="N218" s="114"/>
      <c r="O218" s="114"/>
    </row>
    <row r="219" spans="1:15" ht="16.5">
      <c r="A219" s="130" t="s">
        <v>39</v>
      </c>
      <c r="B219" s="115"/>
      <c r="C219" s="115"/>
      <c r="D219" s="122"/>
      <c r="E219" s="132"/>
      <c r="F219" s="122"/>
      <c r="G219" s="129"/>
      <c r="H219" s="128"/>
      <c r="I219" s="120"/>
      <c r="J219" s="120"/>
      <c r="K219" s="120"/>
      <c r="L219" s="116"/>
      <c r="M219" s="114"/>
      <c r="N219" s="114"/>
      <c r="O219" s="114"/>
    </row>
    <row r="220" spans="1:15" ht="16.5">
      <c r="A220" s="130" t="s">
        <v>40</v>
      </c>
      <c r="B220" s="131"/>
      <c r="C220" s="115"/>
      <c r="D220" s="122"/>
      <c r="E220" s="132"/>
      <c r="F220" s="122"/>
      <c r="G220" s="129"/>
      <c r="H220" s="118"/>
      <c r="I220" s="120"/>
      <c r="J220" s="120"/>
      <c r="K220" s="120"/>
      <c r="L220" s="116"/>
      <c r="M220" s="114"/>
      <c r="N220" s="133"/>
      <c r="O220" s="114"/>
    </row>
    <row r="221" spans="1:15" ht="17.25" thickBot="1">
      <c r="A221" s="130" t="s">
        <v>41</v>
      </c>
      <c r="B221" s="124"/>
      <c r="C221" s="131"/>
      <c r="D221" s="122"/>
      <c r="E221" s="134"/>
      <c r="F221" s="129"/>
      <c r="G221" s="129"/>
      <c r="H221" s="118"/>
      <c r="I221" s="120"/>
      <c r="J221" s="120"/>
      <c r="K221" s="120"/>
      <c r="L221" s="129"/>
      <c r="M221" s="114"/>
      <c r="N221" s="122"/>
      <c r="O221" s="114"/>
    </row>
    <row r="222" spans="1:15" ht="15">
      <c r="A222" s="301" t="s">
        <v>0</v>
      </c>
      <c r="B222" s="302"/>
      <c r="C222" s="302"/>
      <c r="D222" s="302"/>
      <c r="E222" s="302"/>
      <c r="F222" s="302"/>
      <c r="G222" s="302"/>
      <c r="H222" s="302"/>
      <c r="I222" s="302"/>
      <c r="J222" s="302"/>
      <c r="K222" s="302"/>
      <c r="L222" s="302"/>
      <c r="M222" s="302"/>
      <c r="N222" s="302"/>
      <c r="O222" s="303"/>
    </row>
    <row r="223" spans="1:15" ht="15">
      <c r="A223" s="304"/>
      <c r="B223" s="272"/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8"/>
    </row>
    <row r="224" spans="1:15" ht="15" customHeight="1">
      <c r="A224" s="304"/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8"/>
    </row>
    <row r="225" spans="1:15" ht="15" customHeight="1">
      <c r="A225" s="305" t="s">
        <v>136</v>
      </c>
      <c r="B225" s="275"/>
      <c r="C225" s="275"/>
      <c r="D225" s="275"/>
      <c r="E225" s="275"/>
      <c r="F225" s="275"/>
      <c r="G225" s="275"/>
      <c r="H225" s="275"/>
      <c r="I225" s="275"/>
      <c r="J225" s="275"/>
      <c r="K225" s="275"/>
      <c r="L225" s="275"/>
      <c r="M225" s="275"/>
      <c r="N225" s="275"/>
      <c r="O225" s="279"/>
    </row>
    <row r="226" spans="1:15" ht="15">
      <c r="A226" s="305" t="s">
        <v>137</v>
      </c>
      <c r="B226" s="275"/>
      <c r="C226" s="275"/>
      <c r="D226" s="275"/>
      <c r="E226" s="275"/>
      <c r="F226" s="275"/>
      <c r="G226" s="275"/>
      <c r="H226" s="275"/>
      <c r="I226" s="275"/>
      <c r="J226" s="275"/>
      <c r="K226" s="275"/>
      <c r="L226" s="275"/>
      <c r="M226" s="275"/>
      <c r="N226" s="275"/>
      <c r="O226" s="279"/>
    </row>
    <row r="227" spans="1:15" ht="15.75" thickBot="1">
      <c r="A227" s="306" t="s">
        <v>3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307"/>
      <c r="O227" s="308"/>
    </row>
    <row r="228" spans="1:15" ht="16.5">
      <c r="A228" s="309" t="s">
        <v>196</v>
      </c>
      <c r="B228" s="310"/>
      <c r="C228" s="310"/>
      <c r="D228" s="310"/>
      <c r="E228" s="310"/>
      <c r="F228" s="310"/>
      <c r="G228" s="310"/>
      <c r="H228" s="310"/>
      <c r="I228" s="310"/>
      <c r="J228" s="310"/>
      <c r="K228" s="310"/>
      <c r="L228" s="310"/>
      <c r="M228" s="310"/>
      <c r="N228" s="310"/>
      <c r="O228" s="311"/>
    </row>
    <row r="229" spans="1:15" ht="16.5">
      <c r="A229" s="312" t="s">
        <v>5</v>
      </c>
      <c r="B229" s="313"/>
      <c r="C229" s="313"/>
      <c r="D229" s="313"/>
      <c r="E229" s="313"/>
      <c r="F229" s="313"/>
      <c r="G229" s="313"/>
      <c r="H229" s="313"/>
      <c r="I229" s="313"/>
      <c r="J229" s="313"/>
      <c r="K229" s="313"/>
      <c r="L229" s="313"/>
      <c r="M229" s="313"/>
      <c r="N229" s="313"/>
      <c r="O229" s="314"/>
    </row>
    <row r="230" spans="1:15" ht="15">
      <c r="A230" s="315" t="s">
        <v>6</v>
      </c>
      <c r="B230" s="316" t="s">
        <v>7</v>
      </c>
      <c r="C230" s="316" t="s">
        <v>176</v>
      </c>
      <c r="D230" s="316" t="s">
        <v>8</v>
      </c>
      <c r="E230" s="315" t="s">
        <v>161</v>
      </c>
      <c r="F230" s="315" t="s">
        <v>162</v>
      </c>
      <c r="G230" s="316" t="s">
        <v>11</v>
      </c>
      <c r="H230" s="316" t="s">
        <v>12</v>
      </c>
      <c r="I230" s="316" t="s">
        <v>13</v>
      </c>
      <c r="J230" s="316" t="s">
        <v>14</v>
      </c>
      <c r="K230" s="316" t="s">
        <v>15</v>
      </c>
      <c r="L230" s="317" t="s">
        <v>16</v>
      </c>
      <c r="M230" s="316" t="s">
        <v>17</v>
      </c>
      <c r="N230" s="316" t="s">
        <v>18</v>
      </c>
      <c r="O230" s="316" t="s">
        <v>19</v>
      </c>
    </row>
    <row r="231" spans="1:15" ht="15">
      <c r="A231" s="270"/>
      <c r="B231" s="267"/>
      <c r="C231" s="267"/>
      <c r="D231" s="267"/>
      <c r="E231" s="270"/>
      <c r="F231" s="270"/>
      <c r="G231" s="267"/>
      <c r="H231" s="267"/>
      <c r="I231" s="267"/>
      <c r="J231" s="267"/>
      <c r="K231" s="267"/>
      <c r="L231" s="268"/>
      <c r="M231" s="267"/>
      <c r="N231" s="269"/>
      <c r="O231" s="269"/>
    </row>
    <row r="232" spans="1:15" ht="15">
      <c r="A232" s="333">
        <v>1</v>
      </c>
      <c r="B232" s="319">
        <v>43462</v>
      </c>
      <c r="C232" s="333">
        <v>230</v>
      </c>
      <c r="D232" s="320" t="s">
        <v>177</v>
      </c>
      <c r="E232" s="333" t="s">
        <v>21</v>
      </c>
      <c r="F232" s="320" t="s">
        <v>224</v>
      </c>
      <c r="G232" s="320">
        <v>12</v>
      </c>
      <c r="H232" s="333">
        <v>5</v>
      </c>
      <c r="I232" s="333">
        <v>16</v>
      </c>
      <c r="J232" s="333">
        <v>20</v>
      </c>
      <c r="K232" s="333">
        <v>24</v>
      </c>
      <c r="L232" s="320">
        <v>6.75</v>
      </c>
      <c r="M232" s="333">
        <v>6000</v>
      </c>
      <c r="N232" s="183">
        <f>IF('[1]HNI OPTION CALLS'!E232="BUY",('[1]HNI OPTION CALLS'!L232-'[1]HNI OPTION CALLS'!G232)*('[1]HNI OPTION CALLS'!M232),('[1]HNI OPTION CALLS'!G232-'[1]HNI OPTION CALLS'!L232)*('[1]HNI OPTION CALLS'!M232))</f>
        <v>-31500</v>
      </c>
      <c r="O232" s="184">
        <f>'[1]HNI OPTION CALLS'!N232/('[1]HNI OPTION CALLS'!M232)/'[1]HNI OPTION CALLS'!G232%</f>
        <v>-43.75</v>
      </c>
    </row>
    <row r="233" spans="1:15" ht="15">
      <c r="A233" s="333">
        <v>1</v>
      </c>
      <c r="B233" s="319">
        <v>43461</v>
      </c>
      <c r="C233" s="333">
        <v>120</v>
      </c>
      <c r="D233" s="320" t="s">
        <v>177</v>
      </c>
      <c r="E233" s="333" t="s">
        <v>21</v>
      </c>
      <c r="F233" s="320" t="s">
        <v>225</v>
      </c>
      <c r="G233" s="320">
        <v>6</v>
      </c>
      <c r="H233" s="333">
        <v>4.5</v>
      </c>
      <c r="I233" s="333">
        <v>6.8</v>
      </c>
      <c r="J233" s="333">
        <v>7.6</v>
      </c>
      <c r="K233" s="333">
        <v>8.4</v>
      </c>
      <c r="L233" s="320">
        <v>6.75</v>
      </c>
      <c r="M233" s="333">
        <v>6000</v>
      </c>
      <c r="N233" s="183">
        <f>IF('[1]HNI OPTION CALLS'!E233="BUY",('[1]HNI OPTION CALLS'!L233-'[1]HNI OPTION CALLS'!G233)*('[1]HNI OPTION CALLS'!M233),('[1]HNI OPTION CALLS'!G233-'[1]HNI OPTION CALLS'!L233)*('[1]HNI OPTION CALLS'!M233))</f>
        <v>4500</v>
      </c>
      <c r="O233" s="184">
        <f>'[1]HNI OPTION CALLS'!N233/('[1]HNI OPTION CALLS'!M233)/'[1]HNI OPTION CALLS'!G233%</f>
        <v>12.5</v>
      </c>
    </row>
    <row r="234" spans="1:15" ht="15">
      <c r="A234" s="333">
        <v>2</v>
      </c>
      <c r="B234" s="319">
        <v>43460</v>
      </c>
      <c r="C234" s="333">
        <v>500</v>
      </c>
      <c r="D234" s="320" t="s">
        <v>177</v>
      </c>
      <c r="E234" s="333" t="s">
        <v>21</v>
      </c>
      <c r="F234" s="320" t="s">
        <v>124</v>
      </c>
      <c r="G234" s="320">
        <v>13.5</v>
      </c>
      <c r="H234" s="333">
        <v>5</v>
      </c>
      <c r="I234" s="333">
        <v>18</v>
      </c>
      <c r="J234" s="333">
        <v>22</v>
      </c>
      <c r="K234" s="333">
        <v>26</v>
      </c>
      <c r="L234" s="320">
        <v>17</v>
      </c>
      <c r="M234" s="333">
        <v>1100</v>
      </c>
      <c r="N234" s="183">
        <f>IF('[1]HNI OPTION CALLS'!E234="BUY",('[1]HNI OPTION CALLS'!L234-'[1]HNI OPTION CALLS'!G234)*('[1]HNI OPTION CALLS'!M234),('[1]HNI OPTION CALLS'!G234-'[1]HNI OPTION CALLS'!L234)*('[1]HNI OPTION CALLS'!M234))</f>
        <v>3850</v>
      </c>
      <c r="O234" s="184">
        <f>'[1]HNI OPTION CALLS'!N234/('[1]HNI OPTION CALLS'!M234)/'[1]HNI OPTION CALLS'!G234%</f>
        <v>25.925925925925924</v>
      </c>
    </row>
    <row r="235" spans="1:15" ht="15">
      <c r="A235" s="333">
        <v>3</v>
      </c>
      <c r="B235" s="319">
        <v>43454</v>
      </c>
      <c r="C235" s="333">
        <v>880</v>
      </c>
      <c r="D235" s="320" t="s">
        <v>177</v>
      </c>
      <c r="E235" s="333" t="s">
        <v>21</v>
      </c>
      <c r="F235" s="320" t="s">
        <v>151</v>
      </c>
      <c r="G235" s="320">
        <v>24</v>
      </c>
      <c r="H235" s="333">
        <v>7</v>
      </c>
      <c r="I235" s="333">
        <v>34</v>
      </c>
      <c r="J235" s="333">
        <v>44</v>
      </c>
      <c r="K235" s="333">
        <v>54</v>
      </c>
      <c r="L235" s="320">
        <v>7</v>
      </c>
      <c r="M235" s="333">
        <v>500</v>
      </c>
      <c r="N235" s="183">
        <f>IF('[1]HNI OPTION CALLS'!E235="BUY",('[1]HNI OPTION CALLS'!L235-'[1]HNI OPTION CALLS'!G235)*('[1]HNI OPTION CALLS'!M235),('[1]HNI OPTION CALLS'!G235-'[1]HNI OPTION CALLS'!L235)*('[1]HNI OPTION CALLS'!M235))</f>
        <v>-8500</v>
      </c>
      <c r="O235" s="184">
        <f>'[1]HNI OPTION CALLS'!N235/('[1]HNI OPTION CALLS'!M235)/'[1]HNI OPTION CALLS'!G235%</f>
        <v>-70.83333333333334</v>
      </c>
    </row>
    <row r="236" spans="1:15" ht="15">
      <c r="A236" s="333">
        <v>4</v>
      </c>
      <c r="B236" s="319">
        <v>43453</v>
      </c>
      <c r="C236" s="333">
        <v>650</v>
      </c>
      <c r="D236" s="320" t="s">
        <v>177</v>
      </c>
      <c r="E236" s="333" t="s">
        <v>21</v>
      </c>
      <c r="F236" s="320" t="s">
        <v>69</v>
      </c>
      <c r="G236" s="320">
        <v>11</v>
      </c>
      <c r="H236" s="333">
        <v>3</v>
      </c>
      <c r="I236" s="333">
        <v>16</v>
      </c>
      <c r="J236" s="333">
        <v>21</v>
      </c>
      <c r="K236" s="333">
        <v>26</v>
      </c>
      <c r="L236" s="320">
        <v>3</v>
      </c>
      <c r="M236" s="333">
        <v>1200</v>
      </c>
      <c r="N236" s="183">
        <f>IF('[1]HNI OPTION CALLS'!E236="BUY",('[1]HNI OPTION CALLS'!L236-'[1]HNI OPTION CALLS'!G236)*('[1]HNI OPTION CALLS'!M236),('[1]HNI OPTION CALLS'!G236-'[1]HNI OPTION CALLS'!L236)*('[1]HNI OPTION CALLS'!M236))</f>
        <v>-9600</v>
      </c>
      <c r="O236" s="184">
        <f>'[1]HNI OPTION CALLS'!N236/('[1]HNI OPTION CALLS'!M236)/'[1]HNI OPTION CALLS'!G236%</f>
        <v>-72.72727272727273</v>
      </c>
    </row>
    <row r="237" spans="1:15" ht="15">
      <c r="A237" s="333">
        <v>5</v>
      </c>
      <c r="B237" s="319">
        <v>43453</v>
      </c>
      <c r="C237" s="333">
        <v>480</v>
      </c>
      <c r="D237" s="320" t="s">
        <v>177</v>
      </c>
      <c r="E237" s="333" t="s">
        <v>21</v>
      </c>
      <c r="F237" s="320" t="s">
        <v>124</v>
      </c>
      <c r="G237" s="320">
        <v>9</v>
      </c>
      <c r="H237" s="333">
        <v>1</v>
      </c>
      <c r="I237" s="333">
        <v>14</v>
      </c>
      <c r="J237" s="333">
        <v>19</v>
      </c>
      <c r="K237" s="333">
        <v>24</v>
      </c>
      <c r="L237" s="320">
        <v>14</v>
      </c>
      <c r="M237" s="333">
        <v>1100</v>
      </c>
      <c r="N237" s="183">
        <f>IF('[1]HNI OPTION CALLS'!E237="BUY",('[1]HNI OPTION CALLS'!L237-'[1]HNI OPTION CALLS'!G237)*('[1]HNI OPTION CALLS'!M237),('[1]HNI OPTION CALLS'!G237-'[1]HNI OPTION CALLS'!L237)*('[1]HNI OPTION CALLS'!M237))</f>
        <v>5500</v>
      </c>
      <c r="O237" s="184">
        <f>'[1]HNI OPTION CALLS'!N237/('[1]HNI OPTION CALLS'!M237)/'[1]HNI OPTION CALLS'!G237%</f>
        <v>55.55555555555556</v>
      </c>
    </row>
    <row r="238" spans="1:15" ht="15" customHeight="1">
      <c r="A238" s="333">
        <v>6</v>
      </c>
      <c r="B238" s="319">
        <v>43451</v>
      </c>
      <c r="C238" s="333">
        <v>90</v>
      </c>
      <c r="D238" s="320" t="s">
        <v>177</v>
      </c>
      <c r="E238" s="333" t="s">
        <v>21</v>
      </c>
      <c r="F238" s="320" t="s">
        <v>132</v>
      </c>
      <c r="G238" s="320">
        <v>4</v>
      </c>
      <c r="H238" s="333">
        <v>2</v>
      </c>
      <c r="I238" s="333">
        <v>5</v>
      </c>
      <c r="J238" s="333">
        <v>6</v>
      </c>
      <c r="K238" s="333">
        <v>7</v>
      </c>
      <c r="L238" s="320">
        <v>5</v>
      </c>
      <c r="M238" s="333">
        <v>5500</v>
      </c>
      <c r="N238" s="183">
        <f>IF('[1]HNI OPTION CALLS'!E238="BUY",('[1]HNI OPTION CALLS'!L238-'[1]HNI OPTION CALLS'!G238)*('[1]HNI OPTION CALLS'!M238),('[1]HNI OPTION CALLS'!G238-'[1]HNI OPTION CALLS'!L238)*('[1]HNI OPTION CALLS'!M238))</f>
        <v>5500</v>
      </c>
      <c r="O238" s="184">
        <f>'[1]HNI OPTION CALLS'!N238/('[1]HNI OPTION CALLS'!M238)/'[1]HNI OPTION CALLS'!G238%</f>
        <v>25</v>
      </c>
    </row>
    <row r="239" spans="1:15" ht="15" customHeight="1">
      <c r="A239" s="333">
        <v>7</v>
      </c>
      <c r="B239" s="319">
        <v>43448</v>
      </c>
      <c r="C239" s="333">
        <v>270</v>
      </c>
      <c r="D239" s="320" t="s">
        <v>177</v>
      </c>
      <c r="E239" s="333" t="s">
        <v>21</v>
      </c>
      <c r="F239" s="320" t="s">
        <v>205</v>
      </c>
      <c r="G239" s="320">
        <v>15</v>
      </c>
      <c r="H239" s="333">
        <v>8</v>
      </c>
      <c r="I239" s="333">
        <v>19</v>
      </c>
      <c r="J239" s="333">
        <v>23</v>
      </c>
      <c r="K239" s="333">
        <v>27</v>
      </c>
      <c r="L239" s="320">
        <v>18.4</v>
      </c>
      <c r="M239" s="333">
        <v>1200</v>
      </c>
      <c r="N239" s="183">
        <f>IF('[1]HNI OPTION CALLS'!E239="BUY",('[1]HNI OPTION CALLS'!L239-'[1]HNI OPTION CALLS'!G239)*('[1]HNI OPTION CALLS'!M239),('[1]HNI OPTION CALLS'!G239-'[1]HNI OPTION CALLS'!L239)*('[1]HNI OPTION CALLS'!M239))</f>
        <v>4079.999999999998</v>
      </c>
      <c r="O239" s="184">
        <f>'[1]HNI OPTION CALLS'!N239/('[1]HNI OPTION CALLS'!M239)/'[1]HNI OPTION CALLS'!G239%</f>
        <v>22.666666666666657</v>
      </c>
    </row>
    <row r="240" spans="1:15" ht="15.75" customHeight="1">
      <c r="A240" s="333">
        <v>8</v>
      </c>
      <c r="B240" s="319">
        <v>43446</v>
      </c>
      <c r="C240" s="333">
        <v>85</v>
      </c>
      <c r="D240" s="320" t="s">
        <v>177</v>
      </c>
      <c r="E240" s="333" t="s">
        <v>21</v>
      </c>
      <c r="F240" s="320" t="s">
        <v>132</v>
      </c>
      <c r="G240" s="320">
        <v>4</v>
      </c>
      <c r="H240" s="333">
        <v>2</v>
      </c>
      <c r="I240" s="333">
        <v>5</v>
      </c>
      <c r="J240" s="333">
        <v>6</v>
      </c>
      <c r="K240" s="333">
        <v>7</v>
      </c>
      <c r="L240" s="320">
        <v>5</v>
      </c>
      <c r="M240" s="333">
        <v>5500</v>
      </c>
      <c r="N240" s="183">
        <f>IF('[1]HNI OPTION CALLS'!E240="BUY",('[1]HNI OPTION CALLS'!L240-'[1]HNI OPTION CALLS'!G240)*('[1]HNI OPTION CALLS'!M240),('[1]HNI OPTION CALLS'!G240-'[1]HNI OPTION CALLS'!L240)*('[1]HNI OPTION CALLS'!M240))</f>
        <v>5500</v>
      </c>
      <c r="O240" s="184">
        <f>'[1]HNI OPTION CALLS'!N240/('[1]HNI OPTION CALLS'!M240)/'[1]HNI OPTION CALLS'!G240%</f>
        <v>25</v>
      </c>
    </row>
    <row r="241" spans="1:15" ht="15.75" customHeight="1">
      <c r="A241" s="333">
        <v>9</v>
      </c>
      <c r="B241" s="319">
        <v>43438</v>
      </c>
      <c r="C241" s="333">
        <v>430</v>
      </c>
      <c r="D241" s="320" t="s">
        <v>177</v>
      </c>
      <c r="E241" s="333" t="s">
        <v>21</v>
      </c>
      <c r="F241" s="320" t="s">
        <v>128</v>
      </c>
      <c r="G241" s="320">
        <v>23</v>
      </c>
      <c r="H241" s="333">
        <v>14</v>
      </c>
      <c r="I241" s="333">
        <v>28</v>
      </c>
      <c r="J241" s="333">
        <v>33</v>
      </c>
      <c r="K241" s="333">
        <v>38</v>
      </c>
      <c r="L241" s="320">
        <v>14</v>
      </c>
      <c r="M241" s="333">
        <v>1100</v>
      </c>
      <c r="N241" s="183">
        <f>IF('[1]HNI OPTION CALLS'!E241="BUY",('[1]HNI OPTION CALLS'!L241-'[1]HNI OPTION CALLS'!G241)*('[1]HNI OPTION CALLS'!M241),('[1]HNI OPTION CALLS'!G241-'[1]HNI OPTION CALLS'!L241)*('[1]HNI OPTION CALLS'!M241))</f>
        <v>-9900</v>
      </c>
      <c r="O241" s="184">
        <f>'[1]HNI OPTION CALLS'!N241/('[1]HNI OPTION CALLS'!M241)/'[1]HNI OPTION CALLS'!G241%</f>
        <v>-39.130434782608695</v>
      </c>
    </row>
    <row r="242" spans="1:15" ht="15" customHeight="1">
      <c r="A242" s="333">
        <v>10</v>
      </c>
      <c r="B242" s="319">
        <v>43438</v>
      </c>
      <c r="C242" s="333">
        <v>340</v>
      </c>
      <c r="D242" s="320" t="s">
        <v>177</v>
      </c>
      <c r="E242" s="333" t="s">
        <v>21</v>
      </c>
      <c r="F242" s="320" t="s">
        <v>204</v>
      </c>
      <c r="G242" s="320">
        <v>8</v>
      </c>
      <c r="H242" s="333">
        <v>4</v>
      </c>
      <c r="I242" s="333">
        <v>10</v>
      </c>
      <c r="J242" s="333">
        <v>12</v>
      </c>
      <c r="K242" s="333">
        <v>14</v>
      </c>
      <c r="L242" s="320">
        <v>10</v>
      </c>
      <c r="M242" s="333">
        <v>2400</v>
      </c>
      <c r="N242" s="183">
        <f>IF('[1]HNI OPTION CALLS'!E242="BUY",('[1]HNI OPTION CALLS'!L242-'[1]HNI OPTION CALLS'!G242)*('[1]HNI OPTION CALLS'!M242),('[1]HNI OPTION CALLS'!G242-'[1]HNI OPTION CALLS'!L242)*('[1]HNI OPTION CALLS'!M242))</f>
        <v>4800</v>
      </c>
      <c r="O242" s="184">
        <f>'[1]HNI OPTION CALLS'!N242/('[1]HNI OPTION CALLS'!M242)/'[1]HNI OPTION CALLS'!G242%</f>
        <v>25</v>
      </c>
    </row>
    <row r="243" spans="1:15" ht="15">
      <c r="A243" s="333">
        <v>11</v>
      </c>
      <c r="B243" s="319">
        <v>43437</v>
      </c>
      <c r="C243" s="333">
        <v>70</v>
      </c>
      <c r="D243" s="320" t="s">
        <v>177</v>
      </c>
      <c r="E243" s="333" t="s">
        <v>21</v>
      </c>
      <c r="F243" s="320" t="s">
        <v>109</v>
      </c>
      <c r="G243" s="320">
        <v>3</v>
      </c>
      <c r="H243" s="333">
        <v>1.5</v>
      </c>
      <c r="I243" s="333">
        <v>3.8</v>
      </c>
      <c r="J243" s="333">
        <v>4.6</v>
      </c>
      <c r="K243" s="333">
        <v>5.4</v>
      </c>
      <c r="L243" s="320">
        <v>3.8</v>
      </c>
      <c r="M243" s="333">
        <v>7500</v>
      </c>
      <c r="N243" s="183">
        <f>IF('[1]HNI OPTION CALLS'!E243="BUY",('[1]HNI OPTION CALLS'!L243-'[1]HNI OPTION CALLS'!G243)*('[1]HNI OPTION CALLS'!M243),('[1]HNI OPTION CALLS'!G243-'[1]HNI OPTION CALLS'!L243)*('[1]HNI OPTION CALLS'!M243))</f>
        <v>5999.999999999999</v>
      </c>
      <c r="O243" s="184">
        <f>'[1]HNI OPTION CALLS'!N243/('[1]HNI OPTION CALLS'!M243)/'[1]HNI OPTION CALLS'!G243%</f>
        <v>26.666666666666664</v>
      </c>
    </row>
    <row r="244" spans="1:15" ht="16.5">
      <c r="A244" s="106" t="s">
        <v>25</v>
      </c>
      <c r="B244" s="107"/>
      <c r="C244" s="108"/>
      <c r="D244" s="109"/>
      <c r="E244" s="110"/>
      <c r="F244" s="110"/>
      <c r="G244" s="111"/>
      <c r="H244" s="112"/>
      <c r="I244" s="112"/>
      <c r="J244" s="112"/>
      <c r="K244" s="110"/>
      <c r="L244" s="113"/>
      <c r="M244" s="114"/>
      <c r="N244" s="114"/>
      <c r="O244" s="114"/>
    </row>
    <row r="245" spans="1:15" ht="16.5">
      <c r="A245" s="106" t="s">
        <v>26</v>
      </c>
      <c r="B245" s="107"/>
      <c r="C245" s="108"/>
      <c r="D245" s="109"/>
      <c r="E245" s="110"/>
      <c r="F245" s="110"/>
      <c r="G245" s="111"/>
      <c r="H245" s="110"/>
      <c r="I245" s="110"/>
      <c r="J245" s="110"/>
      <c r="K245" s="110"/>
      <c r="L245" s="113"/>
      <c r="M245" s="114"/>
      <c r="N245" s="114"/>
      <c r="O245" s="114"/>
    </row>
    <row r="246" spans="1:15" ht="15" customHeight="1">
      <c r="A246" s="106" t="s">
        <v>26</v>
      </c>
      <c r="B246" s="107"/>
      <c r="C246" s="108"/>
      <c r="D246" s="109"/>
      <c r="E246" s="110"/>
      <c r="F246" s="110"/>
      <c r="G246" s="111"/>
      <c r="H246" s="110"/>
      <c r="I246" s="110"/>
      <c r="J246" s="110"/>
      <c r="K246" s="110"/>
      <c r="L246" s="114"/>
      <c r="M246" s="114"/>
      <c r="N246" s="114"/>
      <c r="O246" s="114"/>
    </row>
    <row r="247" spans="1:15" ht="15" customHeight="1" thickBot="1">
      <c r="A247" s="73"/>
      <c r="B247" s="115"/>
      <c r="C247" s="115"/>
      <c r="D247" s="116"/>
      <c r="E247" s="116"/>
      <c r="F247" s="116"/>
      <c r="G247" s="117"/>
      <c r="H247" s="118"/>
      <c r="I247" s="119" t="s">
        <v>27</v>
      </c>
      <c r="J247" s="119"/>
      <c r="K247" s="120"/>
      <c r="L247" s="114"/>
      <c r="M247" s="121"/>
      <c r="N247" s="114"/>
      <c r="O247" s="114"/>
    </row>
    <row r="248" spans="1:15" ht="15" customHeight="1">
      <c r="A248" s="122"/>
      <c r="B248" s="115"/>
      <c r="C248" s="115"/>
      <c r="D248" s="321" t="s">
        <v>28</v>
      </c>
      <c r="E248" s="322"/>
      <c r="F248" s="323">
        <v>11</v>
      </c>
      <c r="G248" s="324">
        <v>100</v>
      </c>
      <c r="H248" s="116">
        <v>11</v>
      </c>
      <c r="I248" s="123">
        <f>'[1]HNI OPTION CALLS'!H249/'[1]HNI OPTION CALLS'!H248%</f>
        <v>72.72727272727273</v>
      </c>
      <c r="J248" s="123"/>
      <c r="K248" s="123"/>
      <c r="L248" s="120"/>
      <c r="M248" s="114"/>
      <c r="N248" s="114"/>
      <c r="O248" s="114"/>
    </row>
    <row r="249" spans="1:15" ht="15" customHeight="1">
      <c r="A249" s="122"/>
      <c r="B249" s="115"/>
      <c r="C249" s="115"/>
      <c r="D249" s="325" t="s">
        <v>29</v>
      </c>
      <c r="E249" s="326"/>
      <c r="F249" s="327">
        <v>8</v>
      </c>
      <c r="G249" s="328">
        <f>('[1]HNI OPTION CALLS'!F249/'[1]HNI OPTION CALLS'!F248)*100</f>
        <v>72.72727272727273</v>
      </c>
      <c r="H249" s="116">
        <v>8</v>
      </c>
      <c r="I249" s="120"/>
      <c r="J249" s="120"/>
      <c r="K249" s="116"/>
      <c r="L249" s="114"/>
      <c r="M249" s="114"/>
      <c r="N249" s="114"/>
      <c r="O249" s="114"/>
    </row>
    <row r="250" spans="1:15" ht="16.5">
      <c r="A250" s="124"/>
      <c r="B250" s="115"/>
      <c r="C250" s="115"/>
      <c r="D250" s="325" t="s">
        <v>31</v>
      </c>
      <c r="E250" s="326"/>
      <c r="F250" s="327">
        <v>0</v>
      </c>
      <c r="G250" s="328">
        <f>('[1]HNI OPTION CALLS'!F250/'[1]HNI OPTION CALLS'!F248)*100</f>
        <v>0</v>
      </c>
      <c r="H250" s="125"/>
      <c r="I250" s="116"/>
      <c r="J250" s="116"/>
      <c r="K250" s="116"/>
      <c r="L250" s="126"/>
      <c r="M250" s="114"/>
      <c r="N250" s="114"/>
      <c r="O250" s="114"/>
    </row>
    <row r="251" spans="1:15" ht="16.5">
      <c r="A251" s="124"/>
      <c r="B251" s="115"/>
      <c r="C251" s="115"/>
      <c r="D251" s="325" t="s">
        <v>32</v>
      </c>
      <c r="E251" s="326"/>
      <c r="F251" s="327">
        <v>0</v>
      </c>
      <c r="G251" s="328">
        <f>('[1]HNI OPTION CALLS'!F251/'[1]HNI OPTION CALLS'!F248)*100</f>
        <v>0</v>
      </c>
      <c r="H251" s="125"/>
      <c r="I251" s="116"/>
      <c r="J251" s="116"/>
      <c r="K251" s="116"/>
      <c r="L251" s="120"/>
      <c r="M251" s="114"/>
      <c r="N251" s="114"/>
      <c r="O251" s="114"/>
    </row>
    <row r="252" spans="1:15" ht="16.5">
      <c r="A252" s="124"/>
      <c r="B252" s="115"/>
      <c r="C252" s="115"/>
      <c r="D252" s="325" t="s">
        <v>33</v>
      </c>
      <c r="E252" s="326"/>
      <c r="F252" s="327">
        <v>3</v>
      </c>
      <c r="G252" s="328">
        <f>('[1]HNI OPTION CALLS'!F252/'[1]HNI OPTION CALLS'!F248)*100</f>
        <v>27.27272727272727</v>
      </c>
      <c r="H252" s="125"/>
      <c r="I252" s="116" t="s">
        <v>34</v>
      </c>
      <c r="J252" s="116"/>
      <c r="K252" s="120"/>
      <c r="L252" s="120"/>
      <c r="M252" s="114"/>
      <c r="N252" s="114"/>
      <c r="O252" s="114"/>
    </row>
    <row r="253" spans="1:15" ht="16.5">
      <c r="A253" s="124"/>
      <c r="B253" s="115"/>
      <c r="C253" s="115"/>
      <c r="D253" s="325" t="s">
        <v>35</v>
      </c>
      <c r="E253" s="326"/>
      <c r="F253" s="327">
        <v>0</v>
      </c>
      <c r="G253" s="328">
        <f>('[1]HNI OPTION CALLS'!F253/'[1]HNI OPTION CALLS'!F248)*100</f>
        <v>0</v>
      </c>
      <c r="H253" s="125"/>
      <c r="I253" s="116"/>
      <c r="J253" s="116"/>
      <c r="K253" s="120"/>
      <c r="L253" s="120"/>
      <c r="M253" s="114"/>
      <c r="N253" s="114"/>
      <c r="O253" s="114"/>
    </row>
    <row r="254" spans="1:15" ht="17.25" thickBot="1">
      <c r="A254" s="124"/>
      <c r="B254" s="115"/>
      <c r="C254" s="115"/>
      <c r="D254" s="329" t="s">
        <v>36</v>
      </c>
      <c r="E254" s="330"/>
      <c r="F254" s="331">
        <v>0</v>
      </c>
      <c r="G254" s="332">
        <f>('[1]HNI OPTION CALLS'!F254/'[1]HNI OPTION CALLS'!F248)*100</f>
        <v>0</v>
      </c>
      <c r="H254" s="125"/>
      <c r="I254" s="116"/>
      <c r="J254" s="116"/>
      <c r="K254" s="126"/>
      <c r="L254" s="126"/>
      <c r="M254" s="114"/>
      <c r="N254" s="114"/>
      <c r="O254" s="114"/>
    </row>
    <row r="255" spans="1:15" ht="15" customHeight="1">
      <c r="A255" s="127" t="s">
        <v>37</v>
      </c>
      <c r="B255" s="115"/>
      <c r="C255" s="115"/>
      <c r="D255" s="122"/>
      <c r="E255" s="122"/>
      <c r="F255" s="116"/>
      <c r="G255" s="116"/>
      <c r="H255" s="128"/>
      <c r="I255" s="129"/>
      <c r="J255" s="114"/>
      <c r="K255" s="129"/>
      <c r="L255" s="114"/>
      <c r="M255" s="114"/>
      <c r="N255" s="114"/>
      <c r="O255" s="114"/>
    </row>
    <row r="256" spans="1:15" ht="15" customHeight="1">
      <c r="A256" s="130" t="s">
        <v>38</v>
      </c>
      <c r="B256" s="115"/>
      <c r="C256" s="115"/>
      <c r="D256" s="131"/>
      <c r="E256" s="132"/>
      <c r="F256" s="122"/>
      <c r="G256" s="129"/>
      <c r="H256" s="128"/>
      <c r="I256" s="129"/>
      <c r="J256" s="129"/>
      <c r="K256" s="129"/>
      <c r="L256" s="116"/>
      <c r="M256" s="114"/>
      <c r="N256" s="114"/>
      <c r="O256" s="122"/>
    </row>
    <row r="257" spans="1:15" ht="15" customHeight="1">
      <c r="A257" s="130" t="s">
        <v>39</v>
      </c>
      <c r="B257" s="115"/>
      <c r="C257" s="115"/>
      <c r="D257" s="122"/>
      <c r="E257" s="132"/>
      <c r="F257" s="122"/>
      <c r="G257" s="129"/>
      <c r="H257" s="128"/>
      <c r="I257" s="120"/>
      <c r="J257" s="120"/>
      <c r="K257" s="120"/>
      <c r="L257" s="116"/>
      <c r="M257" s="114"/>
      <c r="N257" s="114"/>
      <c r="O257" s="114"/>
    </row>
    <row r="258" spans="1:15" ht="16.5">
      <c r="A258" s="130" t="s">
        <v>40</v>
      </c>
      <c r="B258" s="131"/>
      <c r="C258" s="115"/>
      <c r="D258" s="122"/>
      <c r="E258" s="132"/>
      <c r="F258" s="122"/>
      <c r="G258" s="129"/>
      <c r="H258" s="118"/>
      <c r="I258" s="120"/>
      <c r="J258" s="120"/>
      <c r="K258" s="120"/>
      <c r="L258" s="116"/>
      <c r="M258" s="114"/>
      <c r="N258" s="133"/>
      <c r="O258" s="114"/>
    </row>
    <row r="259" spans="1:15" ht="16.5">
      <c r="A259" s="130" t="s">
        <v>41</v>
      </c>
      <c r="B259" s="124"/>
      <c r="C259" s="131"/>
      <c r="D259" s="122"/>
      <c r="E259" s="134"/>
      <c r="F259" s="129"/>
      <c r="G259" s="129"/>
      <c r="H259" s="118"/>
      <c r="I259" s="120"/>
      <c r="J259" s="120"/>
      <c r="K259" s="120"/>
      <c r="L259" s="129"/>
      <c r="M259" s="114"/>
      <c r="N259" s="122"/>
      <c r="O259" s="114"/>
    </row>
    <row r="260" spans="1:15" ht="15.75" thickBot="1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1:15" ht="15">
      <c r="A261" s="301" t="s">
        <v>0</v>
      </c>
      <c r="B261" s="302"/>
      <c r="C261" s="302"/>
      <c r="D261" s="302"/>
      <c r="E261" s="302"/>
      <c r="F261" s="302"/>
      <c r="G261" s="302"/>
      <c r="H261" s="302"/>
      <c r="I261" s="302"/>
      <c r="J261" s="302"/>
      <c r="K261" s="302"/>
      <c r="L261" s="302"/>
      <c r="M261" s="302"/>
      <c r="N261" s="302"/>
      <c r="O261" s="303"/>
    </row>
    <row r="262" spans="1:15" ht="15">
      <c r="A262" s="304"/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8"/>
    </row>
    <row r="263" spans="1:15" ht="15" customHeight="1">
      <c r="A263" s="304"/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8"/>
    </row>
    <row r="264" spans="1:15" ht="15" customHeight="1">
      <c r="A264" s="305" t="s">
        <v>136</v>
      </c>
      <c r="B264" s="275"/>
      <c r="C264" s="275"/>
      <c r="D264" s="275"/>
      <c r="E264" s="275"/>
      <c r="F264" s="275"/>
      <c r="G264" s="275"/>
      <c r="H264" s="275"/>
      <c r="I264" s="275"/>
      <c r="J264" s="275"/>
      <c r="K264" s="275"/>
      <c r="L264" s="275"/>
      <c r="M264" s="275"/>
      <c r="N264" s="275"/>
      <c r="O264" s="279"/>
    </row>
    <row r="265" spans="1:15" ht="15">
      <c r="A265" s="305" t="s">
        <v>137</v>
      </c>
      <c r="B265" s="275"/>
      <c r="C265" s="275"/>
      <c r="D265" s="275"/>
      <c r="E265" s="275"/>
      <c r="F265" s="275"/>
      <c r="G265" s="275"/>
      <c r="H265" s="275"/>
      <c r="I265" s="275"/>
      <c r="J265" s="275"/>
      <c r="K265" s="275"/>
      <c r="L265" s="275"/>
      <c r="M265" s="275"/>
      <c r="N265" s="275"/>
      <c r="O265" s="279"/>
    </row>
    <row r="266" spans="1:15" ht="15.75" thickBot="1">
      <c r="A266" s="306" t="s">
        <v>3</v>
      </c>
      <c r="B266" s="307"/>
      <c r="C266" s="307"/>
      <c r="D266" s="307"/>
      <c r="E266" s="307"/>
      <c r="F266" s="307"/>
      <c r="G266" s="307"/>
      <c r="H266" s="307"/>
      <c r="I266" s="307"/>
      <c r="J266" s="307"/>
      <c r="K266" s="307"/>
      <c r="L266" s="307"/>
      <c r="M266" s="307"/>
      <c r="N266" s="307"/>
      <c r="O266" s="308"/>
    </row>
    <row r="267" spans="1:15" ht="16.5">
      <c r="A267" s="309" t="s">
        <v>175</v>
      </c>
      <c r="B267" s="310"/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  <c r="O267" s="311"/>
    </row>
    <row r="268" spans="1:15" ht="16.5">
      <c r="A268" s="312" t="s">
        <v>5</v>
      </c>
      <c r="B268" s="313"/>
      <c r="C268" s="313"/>
      <c r="D268" s="313"/>
      <c r="E268" s="313"/>
      <c r="F268" s="313"/>
      <c r="G268" s="313"/>
      <c r="H268" s="313"/>
      <c r="I268" s="313"/>
      <c r="J268" s="313"/>
      <c r="K268" s="313"/>
      <c r="L268" s="313"/>
      <c r="M268" s="313"/>
      <c r="N268" s="313"/>
      <c r="O268" s="314"/>
    </row>
    <row r="269" spans="1:15" ht="15">
      <c r="A269" s="315" t="s">
        <v>6</v>
      </c>
      <c r="B269" s="316" t="s">
        <v>7</v>
      </c>
      <c r="C269" s="316" t="s">
        <v>176</v>
      </c>
      <c r="D269" s="316" t="s">
        <v>8</v>
      </c>
      <c r="E269" s="315" t="s">
        <v>161</v>
      </c>
      <c r="F269" s="315" t="s">
        <v>162</v>
      </c>
      <c r="G269" s="316" t="s">
        <v>11</v>
      </c>
      <c r="H269" s="316" t="s">
        <v>12</v>
      </c>
      <c r="I269" s="316" t="s">
        <v>13</v>
      </c>
      <c r="J269" s="316" t="s">
        <v>14</v>
      </c>
      <c r="K269" s="316" t="s">
        <v>15</v>
      </c>
      <c r="L269" s="317" t="s">
        <v>16</v>
      </c>
      <c r="M269" s="316" t="s">
        <v>17</v>
      </c>
      <c r="N269" s="316" t="s">
        <v>18</v>
      </c>
      <c r="O269" s="316" t="s">
        <v>19</v>
      </c>
    </row>
    <row r="270" spans="1:15" ht="15">
      <c r="A270" s="270"/>
      <c r="B270" s="267"/>
      <c r="C270" s="267"/>
      <c r="D270" s="267"/>
      <c r="E270" s="270"/>
      <c r="F270" s="270"/>
      <c r="G270" s="267"/>
      <c r="H270" s="267"/>
      <c r="I270" s="267"/>
      <c r="J270" s="267"/>
      <c r="K270" s="267"/>
      <c r="L270" s="268"/>
      <c r="M270" s="267"/>
      <c r="N270" s="269"/>
      <c r="O270" s="269"/>
    </row>
    <row r="271" spans="1:15" ht="15">
      <c r="A271" s="333">
        <v>1</v>
      </c>
      <c r="B271" s="319">
        <v>43434</v>
      </c>
      <c r="C271" s="333">
        <v>375</v>
      </c>
      <c r="D271" s="320" t="s">
        <v>177</v>
      </c>
      <c r="E271" s="333" t="s">
        <v>21</v>
      </c>
      <c r="F271" s="320" t="s">
        <v>197</v>
      </c>
      <c r="G271" s="320">
        <v>14</v>
      </c>
      <c r="H271" s="333">
        <v>10</v>
      </c>
      <c r="I271" s="333">
        <v>16</v>
      </c>
      <c r="J271" s="333">
        <v>18</v>
      </c>
      <c r="K271" s="333">
        <v>20</v>
      </c>
      <c r="L271" s="320">
        <v>16</v>
      </c>
      <c r="M271" s="333">
        <v>2500</v>
      </c>
      <c r="N271" s="183">
        <f>IF('[1]HNI OPTION CALLS'!E271="BUY",('[1]HNI OPTION CALLS'!L271-'[1]HNI OPTION CALLS'!G271)*('[1]HNI OPTION CALLS'!M271),('[1]HNI OPTION CALLS'!G271-'[1]HNI OPTION CALLS'!L271)*('[1]HNI OPTION CALLS'!M271))</f>
        <v>5000</v>
      </c>
      <c r="O271" s="184">
        <f>'[1]HNI OPTION CALLS'!N271/('[1]HNI OPTION CALLS'!M271)/'[1]HNI OPTION CALLS'!G271%</f>
        <v>14.285714285714285</v>
      </c>
    </row>
    <row r="272" spans="1:15" ht="15">
      <c r="A272" s="333">
        <v>2</v>
      </c>
      <c r="B272" s="319">
        <v>43434</v>
      </c>
      <c r="C272" s="333">
        <v>1100</v>
      </c>
      <c r="D272" s="320" t="s">
        <v>177</v>
      </c>
      <c r="E272" s="333" t="s">
        <v>21</v>
      </c>
      <c r="F272" s="320" t="s">
        <v>170</v>
      </c>
      <c r="G272" s="320">
        <v>50</v>
      </c>
      <c r="H272" s="333">
        <v>36</v>
      </c>
      <c r="I272" s="333">
        <v>58</v>
      </c>
      <c r="J272" s="333">
        <v>66</v>
      </c>
      <c r="K272" s="333">
        <v>74</v>
      </c>
      <c r="L272" s="320">
        <v>58</v>
      </c>
      <c r="M272" s="333">
        <v>750</v>
      </c>
      <c r="N272" s="183">
        <f>IF('[1]HNI OPTION CALLS'!E272="BUY",('[1]HNI OPTION CALLS'!L272-'[1]HNI OPTION CALLS'!G272)*('[1]HNI OPTION CALLS'!M272),('[1]HNI OPTION CALLS'!G272-'[1]HNI OPTION CALLS'!L272)*('[1]HNI OPTION CALLS'!M272))</f>
        <v>6000</v>
      </c>
      <c r="O272" s="184">
        <f>'[1]HNI OPTION CALLS'!N272/('[1]HNI OPTION CALLS'!M272)/'[1]HNI OPTION CALLS'!G272%</f>
        <v>16</v>
      </c>
    </row>
    <row r="273" spans="1:15" ht="15">
      <c r="A273" s="333">
        <v>3</v>
      </c>
      <c r="B273" s="319">
        <v>43433</v>
      </c>
      <c r="C273" s="333">
        <v>2040</v>
      </c>
      <c r="D273" s="320" t="s">
        <v>177</v>
      </c>
      <c r="E273" s="333" t="s">
        <v>21</v>
      </c>
      <c r="F273" s="320" t="s">
        <v>87</v>
      </c>
      <c r="G273" s="320">
        <v>100</v>
      </c>
      <c r="H273" s="333">
        <v>60</v>
      </c>
      <c r="I273" s="333">
        <v>120</v>
      </c>
      <c r="J273" s="333">
        <v>140</v>
      </c>
      <c r="K273" s="333">
        <v>160</v>
      </c>
      <c r="L273" s="320">
        <v>120</v>
      </c>
      <c r="M273" s="333">
        <v>250</v>
      </c>
      <c r="N273" s="183">
        <f>IF('[1]HNI OPTION CALLS'!E273="BUY",('[1]HNI OPTION CALLS'!L273-'[1]HNI OPTION CALLS'!G273)*('[1]HNI OPTION CALLS'!M273),('[1]HNI OPTION CALLS'!G273-'[1]HNI OPTION CALLS'!L273)*('[1]HNI OPTION CALLS'!M273))</f>
        <v>5000</v>
      </c>
      <c r="O273" s="184">
        <f>'[1]HNI OPTION CALLS'!N273/('[1]HNI OPTION CALLS'!M273)/'[1]HNI OPTION CALLS'!G273%</f>
        <v>20</v>
      </c>
    </row>
    <row r="274" spans="1:15" ht="15">
      <c r="A274" s="333">
        <v>4</v>
      </c>
      <c r="B274" s="319">
        <v>43433</v>
      </c>
      <c r="C274" s="333">
        <v>85</v>
      </c>
      <c r="D274" s="320" t="s">
        <v>177</v>
      </c>
      <c r="E274" s="333" t="s">
        <v>21</v>
      </c>
      <c r="F274" s="320" t="s">
        <v>132</v>
      </c>
      <c r="G274" s="320">
        <v>3.5</v>
      </c>
      <c r="H274" s="333">
        <v>1.5</v>
      </c>
      <c r="I274" s="333">
        <v>4.5</v>
      </c>
      <c r="J274" s="333">
        <v>5.5</v>
      </c>
      <c r="K274" s="333">
        <v>6.5</v>
      </c>
      <c r="L274" s="320">
        <v>4.5</v>
      </c>
      <c r="M274" s="333">
        <v>5500</v>
      </c>
      <c r="N274" s="183">
        <f>IF('[1]HNI OPTION CALLS'!E274="BUY",('[1]HNI OPTION CALLS'!L274-'[1]HNI OPTION CALLS'!G274)*('[1]HNI OPTION CALLS'!M274),('[1]HNI OPTION CALLS'!G274-'[1]HNI OPTION CALLS'!L274)*('[1]HNI OPTION CALLS'!M274))</f>
        <v>5500</v>
      </c>
      <c r="O274" s="184">
        <f>'[1]HNI OPTION CALLS'!N274/('[1]HNI OPTION CALLS'!M274)/'[1]HNI OPTION CALLS'!G274%</f>
        <v>28.57142857142857</v>
      </c>
    </row>
    <row r="275" spans="1:15" ht="15">
      <c r="A275" s="333">
        <v>5</v>
      </c>
      <c r="B275" s="319">
        <v>43432</v>
      </c>
      <c r="C275" s="333">
        <v>660</v>
      </c>
      <c r="D275" s="320" t="s">
        <v>177</v>
      </c>
      <c r="E275" s="333" t="s">
        <v>21</v>
      </c>
      <c r="F275" s="320" t="s">
        <v>88</v>
      </c>
      <c r="G275" s="320">
        <v>19</v>
      </c>
      <c r="H275" s="333">
        <v>9</v>
      </c>
      <c r="I275" s="333">
        <v>24</v>
      </c>
      <c r="J275" s="333">
        <v>29</v>
      </c>
      <c r="K275" s="333">
        <v>34</v>
      </c>
      <c r="L275" s="320">
        <v>24</v>
      </c>
      <c r="M275" s="333">
        <v>1200</v>
      </c>
      <c r="N275" s="183">
        <f>IF('[1]HNI OPTION CALLS'!E275="BUY",('[1]HNI OPTION CALLS'!L275-'[1]HNI OPTION CALLS'!G275)*('[1]HNI OPTION CALLS'!M275),('[1]HNI OPTION CALLS'!G275-'[1]HNI OPTION CALLS'!L275)*('[1]HNI OPTION CALLS'!M275))</f>
        <v>6000</v>
      </c>
      <c r="O275" s="184">
        <f>'[1]HNI OPTION CALLS'!N275/('[1]HNI OPTION CALLS'!M275)/'[1]HNI OPTION CALLS'!G275%</f>
        <v>26.31578947368421</v>
      </c>
    </row>
    <row r="276" spans="1:15" ht="15">
      <c r="A276" s="333">
        <v>6</v>
      </c>
      <c r="B276" s="319">
        <v>43431</v>
      </c>
      <c r="C276" s="333">
        <v>150</v>
      </c>
      <c r="D276" s="320" t="s">
        <v>177</v>
      </c>
      <c r="E276" s="333" t="s">
        <v>21</v>
      </c>
      <c r="F276" s="320" t="s">
        <v>111</v>
      </c>
      <c r="G276" s="320">
        <v>4</v>
      </c>
      <c r="H276" s="333">
        <v>0.5</v>
      </c>
      <c r="I276" s="333">
        <v>6</v>
      </c>
      <c r="J276" s="333">
        <v>8</v>
      </c>
      <c r="K276" s="333">
        <v>10</v>
      </c>
      <c r="L276" s="320">
        <v>6</v>
      </c>
      <c r="M276" s="333">
        <v>2500</v>
      </c>
      <c r="N276" s="183">
        <f>IF('[1]HNI OPTION CALLS'!E276="BUY",('[1]HNI OPTION CALLS'!L276-'[1]HNI OPTION CALLS'!G276)*('[1]HNI OPTION CALLS'!M276),('[1]HNI OPTION CALLS'!G276-'[1]HNI OPTION CALLS'!L276)*('[1]HNI OPTION CALLS'!M276))</f>
        <v>5000</v>
      </c>
      <c r="O276" s="184">
        <f>'[1]HNI OPTION CALLS'!N276/('[1]HNI OPTION CALLS'!M276)/'[1]HNI OPTION CALLS'!G276%</f>
        <v>50</v>
      </c>
    </row>
    <row r="277" spans="1:15" ht="15">
      <c r="A277" s="333">
        <v>7</v>
      </c>
      <c r="B277" s="319">
        <v>43430</v>
      </c>
      <c r="C277" s="333">
        <v>410</v>
      </c>
      <c r="D277" s="320" t="s">
        <v>177</v>
      </c>
      <c r="E277" s="333" t="s">
        <v>21</v>
      </c>
      <c r="F277" s="320" t="s">
        <v>190</v>
      </c>
      <c r="G277" s="320">
        <v>5</v>
      </c>
      <c r="H277" s="333">
        <v>0.5</v>
      </c>
      <c r="I277" s="333">
        <v>9</v>
      </c>
      <c r="J277" s="333">
        <v>13</v>
      </c>
      <c r="K277" s="333">
        <v>17</v>
      </c>
      <c r="L277" s="320">
        <v>9</v>
      </c>
      <c r="M277" s="333">
        <v>1250</v>
      </c>
      <c r="N277" s="183">
        <f>IF('[1]HNI OPTION CALLS'!E277="BUY",('[1]HNI OPTION CALLS'!L277-'[1]HNI OPTION CALLS'!G277)*('[1]HNI OPTION CALLS'!M277),('[1]HNI OPTION CALLS'!G277-'[1]HNI OPTION CALLS'!L277)*('[1]HNI OPTION CALLS'!M277))</f>
        <v>5000</v>
      </c>
      <c r="O277" s="184">
        <f>'[1]HNI OPTION CALLS'!N277/('[1]HNI OPTION CALLS'!M277)/'[1]HNI OPTION CALLS'!G277%</f>
        <v>80</v>
      </c>
    </row>
    <row r="278" spans="1:15" ht="15">
      <c r="A278" s="333">
        <v>8</v>
      </c>
      <c r="B278" s="319">
        <v>43431</v>
      </c>
      <c r="C278" s="333">
        <v>37</v>
      </c>
      <c r="D278" s="320" t="s">
        <v>177</v>
      </c>
      <c r="E278" s="333" t="s">
        <v>21</v>
      </c>
      <c r="F278" s="320" t="s">
        <v>192</v>
      </c>
      <c r="G278" s="320">
        <v>1</v>
      </c>
      <c r="H278" s="333">
        <v>0.2</v>
      </c>
      <c r="I278" s="333">
        <v>1.5</v>
      </c>
      <c r="J278" s="333">
        <v>2</v>
      </c>
      <c r="K278" s="333">
        <v>2.5</v>
      </c>
      <c r="L278" s="320">
        <v>2.5</v>
      </c>
      <c r="M278" s="333">
        <v>11000</v>
      </c>
      <c r="N278" s="183">
        <f>IF('[1]HNI OPTION CALLS'!E278="BUY",('[1]HNI OPTION CALLS'!L278-'[1]HNI OPTION CALLS'!G278)*('[1]HNI OPTION CALLS'!M278),('[1]HNI OPTION CALLS'!G278-'[1]HNI OPTION CALLS'!L278)*('[1]HNI OPTION CALLS'!M278))</f>
        <v>16500</v>
      </c>
      <c r="O278" s="184">
        <f>'[1]HNI OPTION CALLS'!N278/('[1]HNI OPTION CALLS'!M278)/'[1]HNI OPTION CALLS'!G278%</f>
        <v>150</v>
      </c>
    </row>
    <row r="279" spans="1:15" ht="15">
      <c r="A279" s="333">
        <v>9</v>
      </c>
      <c r="B279" s="319">
        <v>43432</v>
      </c>
      <c r="C279" s="333">
        <v>105</v>
      </c>
      <c r="D279" s="320" t="s">
        <v>177</v>
      </c>
      <c r="E279" s="333" t="s">
        <v>21</v>
      </c>
      <c r="F279" s="320" t="s">
        <v>165</v>
      </c>
      <c r="G279" s="320">
        <v>2</v>
      </c>
      <c r="H279" s="333">
        <v>0.5</v>
      </c>
      <c r="I279" s="333">
        <v>2.7</v>
      </c>
      <c r="J279" s="333">
        <v>3.4</v>
      </c>
      <c r="K279" s="333">
        <v>4</v>
      </c>
      <c r="L279" s="320">
        <v>0.5</v>
      </c>
      <c r="M279" s="333">
        <v>6000</v>
      </c>
      <c r="N279" s="183">
        <f>IF('[1]HNI OPTION CALLS'!E279="BUY",('[1]HNI OPTION CALLS'!L279-'[1]HNI OPTION CALLS'!G279)*('[1]HNI OPTION CALLS'!M279),('[1]HNI OPTION CALLS'!G279-'[1]HNI OPTION CALLS'!L279)*('[1]HNI OPTION CALLS'!M279))</f>
        <v>-9000</v>
      </c>
      <c r="O279" s="184">
        <f>'[1]HNI OPTION CALLS'!N279/('[1]HNI OPTION CALLS'!M279)/'[1]HNI OPTION CALLS'!G279%</f>
        <v>-75</v>
      </c>
    </row>
    <row r="280" spans="1:15" ht="15">
      <c r="A280" s="333">
        <v>10</v>
      </c>
      <c r="B280" s="319">
        <v>43433</v>
      </c>
      <c r="C280" s="333">
        <v>185</v>
      </c>
      <c r="D280" s="320" t="s">
        <v>177</v>
      </c>
      <c r="E280" s="333" t="s">
        <v>21</v>
      </c>
      <c r="F280" s="320" t="s">
        <v>84</v>
      </c>
      <c r="G280" s="320">
        <v>5.5</v>
      </c>
      <c r="H280" s="333">
        <v>1</v>
      </c>
      <c r="I280" s="333">
        <v>9</v>
      </c>
      <c r="J280" s="333">
        <v>12</v>
      </c>
      <c r="K280" s="333">
        <v>15</v>
      </c>
      <c r="L280" s="320">
        <v>1</v>
      </c>
      <c r="M280" s="333">
        <v>1500</v>
      </c>
      <c r="N280" s="183">
        <f>IF('[1]HNI OPTION CALLS'!E280="BUY",('[1]HNI OPTION CALLS'!L280-'[1]HNI OPTION CALLS'!G280)*('[1]HNI OPTION CALLS'!M280),('[1]HNI OPTION CALLS'!G280-'[1]HNI OPTION CALLS'!L280)*('[1]HNI OPTION CALLS'!M280))</f>
        <v>-6750</v>
      </c>
      <c r="O280" s="184">
        <f>'[1]HNI OPTION CALLS'!N280/('[1]HNI OPTION CALLS'!M280)/'[1]HNI OPTION CALLS'!G280%</f>
        <v>-81.81818181818181</v>
      </c>
    </row>
    <row r="281" spans="1:15" ht="15" customHeight="1">
      <c r="A281" s="333">
        <v>11</v>
      </c>
      <c r="B281" s="319">
        <v>43434</v>
      </c>
      <c r="C281" s="333">
        <v>320</v>
      </c>
      <c r="D281" s="320" t="s">
        <v>177</v>
      </c>
      <c r="E281" s="333" t="s">
        <v>21</v>
      </c>
      <c r="F281" s="320" t="s">
        <v>178</v>
      </c>
      <c r="G281" s="320">
        <v>11</v>
      </c>
      <c r="H281" s="333">
        <v>4</v>
      </c>
      <c r="I281" s="333">
        <v>14</v>
      </c>
      <c r="J281" s="333">
        <v>17</v>
      </c>
      <c r="K281" s="333">
        <v>20</v>
      </c>
      <c r="L281" s="320">
        <v>14</v>
      </c>
      <c r="M281" s="333">
        <v>1800</v>
      </c>
      <c r="N281" s="183">
        <f>IF('[1]HNI OPTION CALLS'!E281="BUY",('[1]HNI OPTION CALLS'!L281-'[1]HNI OPTION CALLS'!G281)*('[1]HNI OPTION CALLS'!M281),('[1]HNI OPTION CALLS'!G281-'[1]HNI OPTION CALLS'!L281)*('[1]HNI OPTION CALLS'!M281))</f>
        <v>5400</v>
      </c>
      <c r="O281" s="184">
        <f>'[1]HNI OPTION CALLS'!N281/('[1]HNI OPTION CALLS'!M281)/'[1]HNI OPTION CALLS'!G281%</f>
        <v>27.272727272727273</v>
      </c>
    </row>
    <row r="282" spans="1:15" ht="15" customHeight="1">
      <c r="A282" s="333">
        <v>12</v>
      </c>
      <c r="B282" s="319">
        <v>43435</v>
      </c>
      <c r="C282" s="333">
        <v>630</v>
      </c>
      <c r="D282" s="320" t="s">
        <v>177</v>
      </c>
      <c r="E282" s="333" t="s">
        <v>21</v>
      </c>
      <c r="F282" s="320" t="s">
        <v>69</v>
      </c>
      <c r="G282" s="320">
        <v>14</v>
      </c>
      <c r="H282" s="333">
        <v>6</v>
      </c>
      <c r="I282" s="333">
        <v>18</v>
      </c>
      <c r="J282" s="333">
        <v>22</v>
      </c>
      <c r="K282" s="333">
        <v>26</v>
      </c>
      <c r="L282" s="320">
        <v>18</v>
      </c>
      <c r="M282" s="333">
        <v>1200</v>
      </c>
      <c r="N282" s="183">
        <f>IF('[1]HNI OPTION CALLS'!E282="BUY",('[1]HNI OPTION CALLS'!L282-'[1]HNI OPTION CALLS'!G282)*('[1]HNI OPTION CALLS'!M282),('[1]HNI OPTION CALLS'!G282-'[1]HNI OPTION CALLS'!L282)*('[1]HNI OPTION CALLS'!M282))</f>
        <v>4800</v>
      </c>
      <c r="O282" s="184">
        <f>'[1]HNI OPTION CALLS'!N282/('[1]HNI OPTION CALLS'!M282)/'[1]HNI OPTION CALLS'!G282%</f>
        <v>28.57142857142857</v>
      </c>
    </row>
    <row r="283" spans="1:15" ht="15.75" customHeight="1">
      <c r="A283" s="333">
        <v>13</v>
      </c>
      <c r="B283" s="319">
        <v>43436</v>
      </c>
      <c r="C283" s="333">
        <v>450</v>
      </c>
      <c r="D283" s="320" t="s">
        <v>177</v>
      </c>
      <c r="E283" s="333" t="s">
        <v>21</v>
      </c>
      <c r="F283" s="320" t="s">
        <v>124</v>
      </c>
      <c r="G283" s="320">
        <v>10.5</v>
      </c>
      <c r="H283" s="333">
        <v>5</v>
      </c>
      <c r="I283" s="333">
        <v>15</v>
      </c>
      <c r="J283" s="333">
        <v>20</v>
      </c>
      <c r="K283" s="333">
        <v>25</v>
      </c>
      <c r="L283" s="320">
        <v>15</v>
      </c>
      <c r="M283" s="333">
        <v>1100</v>
      </c>
      <c r="N283" s="183">
        <f>IF('[1]HNI OPTION CALLS'!E283="BUY",('[1]HNI OPTION CALLS'!L283-'[1]HNI OPTION CALLS'!G283)*('[1]HNI OPTION CALLS'!M283),('[1]HNI OPTION CALLS'!G283-'[1]HNI OPTION CALLS'!L283)*('[1]HNI OPTION CALLS'!M283))</f>
        <v>4950</v>
      </c>
      <c r="O283" s="184">
        <f>'[1]HNI OPTION CALLS'!N283/('[1]HNI OPTION CALLS'!M283)/'[1]HNI OPTION CALLS'!G283%</f>
        <v>42.85714285714286</v>
      </c>
    </row>
    <row r="284" spans="1:15" ht="15.75" customHeight="1">
      <c r="A284" s="333">
        <v>14</v>
      </c>
      <c r="B284" s="319">
        <v>43437</v>
      </c>
      <c r="C284" s="333">
        <v>360</v>
      </c>
      <c r="D284" s="320" t="s">
        <v>177</v>
      </c>
      <c r="E284" s="333" t="s">
        <v>21</v>
      </c>
      <c r="F284" s="320" t="s">
        <v>93</v>
      </c>
      <c r="G284" s="320">
        <v>8.5</v>
      </c>
      <c r="H284" s="333">
        <v>5</v>
      </c>
      <c r="I284" s="333">
        <v>10</v>
      </c>
      <c r="J284" s="333">
        <v>11.5</v>
      </c>
      <c r="K284" s="333">
        <v>13</v>
      </c>
      <c r="L284" s="320">
        <v>10</v>
      </c>
      <c r="M284" s="333">
        <v>2750</v>
      </c>
      <c r="N284" s="183">
        <f>IF('[1]HNI OPTION CALLS'!E284="BUY",('[1]HNI OPTION CALLS'!L284-'[1]HNI OPTION CALLS'!G284)*('[1]HNI OPTION CALLS'!M284),('[1]HNI OPTION CALLS'!G284-'[1]HNI OPTION CALLS'!L284)*('[1]HNI OPTION CALLS'!M284))</f>
        <v>4125</v>
      </c>
      <c r="O284" s="184">
        <f>'[1]HNI OPTION CALLS'!N284/('[1]HNI OPTION CALLS'!M284)/'[1]HNI OPTION CALLS'!G284%</f>
        <v>17.64705882352941</v>
      </c>
    </row>
    <row r="285" spans="1:15" ht="15" customHeight="1">
      <c r="A285" s="333">
        <v>15</v>
      </c>
      <c r="B285" s="319">
        <v>43438</v>
      </c>
      <c r="C285" s="333">
        <v>300</v>
      </c>
      <c r="D285" s="320" t="s">
        <v>177</v>
      </c>
      <c r="E285" s="333" t="s">
        <v>21</v>
      </c>
      <c r="F285" s="320" t="s">
        <v>92</v>
      </c>
      <c r="G285" s="320">
        <v>9</v>
      </c>
      <c r="H285" s="333">
        <v>6</v>
      </c>
      <c r="I285" s="333">
        <v>10.5</v>
      </c>
      <c r="J285" s="333">
        <v>12</v>
      </c>
      <c r="K285" s="333">
        <v>13.5</v>
      </c>
      <c r="L285" s="320">
        <v>10.5</v>
      </c>
      <c r="M285" s="333">
        <v>3000</v>
      </c>
      <c r="N285" s="183">
        <f>IF('[1]HNI OPTION CALLS'!E285="BUY",('[1]HNI OPTION CALLS'!L285-'[1]HNI OPTION CALLS'!G285)*('[1]HNI OPTION CALLS'!M285),('[1]HNI OPTION CALLS'!G285-'[1]HNI OPTION CALLS'!L285)*('[1]HNI OPTION CALLS'!M285))</f>
        <v>4500</v>
      </c>
      <c r="O285" s="184">
        <f>'[1]HNI OPTION CALLS'!N285/('[1]HNI OPTION CALLS'!M285)/'[1]HNI OPTION CALLS'!G285%</f>
        <v>16.666666666666668</v>
      </c>
    </row>
    <row r="286" spans="1:15" ht="15">
      <c r="A286" s="333">
        <v>16</v>
      </c>
      <c r="B286" s="319">
        <v>43439</v>
      </c>
      <c r="C286" s="333">
        <v>580</v>
      </c>
      <c r="D286" s="320" t="s">
        <v>177</v>
      </c>
      <c r="E286" s="333" t="s">
        <v>21</v>
      </c>
      <c r="F286" s="320" t="s">
        <v>80</v>
      </c>
      <c r="G286" s="320">
        <v>23</v>
      </c>
      <c r="H286" s="333">
        <v>13</v>
      </c>
      <c r="I286" s="333">
        <v>28</v>
      </c>
      <c r="J286" s="333">
        <v>33</v>
      </c>
      <c r="K286" s="333">
        <v>38</v>
      </c>
      <c r="L286" s="320">
        <v>38</v>
      </c>
      <c r="M286" s="333">
        <v>1061</v>
      </c>
      <c r="N286" s="183">
        <f>IF('[1]HNI OPTION CALLS'!E286="BUY",('[1]HNI OPTION CALLS'!L286-'[1]HNI OPTION CALLS'!G286)*('[1]HNI OPTION CALLS'!M286),('[1]HNI OPTION CALLS'!G286-'[1]HNI OPTION CALLS'!L286)*('[1]HNI OPTION CALLS'!M286))</f>
        <v>15915</v>
      </c>
      <c r="O286" s="184">
        <f>'[1]HNI OPTION CALLS'!N286/('[1]HNI OPTION CALLS'!M286)/'[1]HNI OPTION CALLS'!G286%</f>
        <v>65.21739130434783</v>
      </c>
    </row>
    <row r="287" spans="1:15" ht="15">
      <c r="A287" s="333">
        <v>17</v>
      </c>
      <c r="B287" s="319">
        <v>43440</v>
      </c>
      <c r="C287" s="333">
        <v>600</v>
      </c>
      <c r="D287" s="320" t="s">
        <v>177</v>
      </c>
      <c r="E287" s="333" t="s">
        <v>21</v>
      </c>
      <c r="F287" s="320" t="s">
        <v>69</v>
      </c>
      <c r="G287" s="320">
        <v>28</v>
      </c>
      <c r="H287" s="333">
        <v>19</v>
      </c>
      <c r="I287" s="333">
        <v>32</v>
      </c>
      <c r="J287" s="333">
        <v>36</v>
      </c>
      <c r="K287" s="333">
        <v>40</v>
      </c>
      <c r="L287" s="320">
        <v>32</v>
      </c>
      <c r="M287" s="333">
        <v>1200</v>
      </c>
      <c r="N287" s="183">
        <f>IF('[1]HNI OPTION CALLS'!E287="BUY",('[1]HNI OPTION CALLS'!L287-'[1]HNI OPTION CALLS'!G287)*('[1]HNI OPTION CALLS'!M287),('[1]HNI OPTION CALLS'!G287-'[1]HNI OPTION CALLS'!L287)*('[1]HNI OPTION CALLS'!M287))</f>
        <v>4800</v>
      </c>
      <c r="O287" s="184">
        <f>'[1]HNI OPTION CALLS'!N287/('[1]HNI OPTION CALLS'!M287)/'[1]HNI OPTION CALLS'!G287%</f>
        <v>14.285714285714285</v>
      </c>
    </row>
    <row r="288" spans="1:15" ht="16.5">
      <c r="A288" s="106" t="s">
        <v>25</v>
      </c>
      <c r="B288" s="107"/>
      <c r="C288" s="108"/>
      <c r="D288" s="109"/>
      <c r="E288" s="110"/>
      <c r="F288" s="110"/>
      <c r="G288" s="111"/>
      <c r="H288" s="112"/>
      <c r="I288" s="112"/>
      <c r="J288" s="112"/>
      <c r="K288" s="110"/>
      <c r="L288" s="113"/>
      <c r="M288" s="114"/>
      <c r="N288" s="114"/>
      <c r="O288" s="114"/>
    </row>
    <row r="289" spans="1:15" ht="15" customHeight="1">
      <c r="A289" s="106" t="s">
        <v>26</v>
      </c>
      <c r="B289" s="107"/>
      <c r="C289" s="108"/>
      <c r="D289" s="109"/>
      <c r="E289" s="110"/>
      <c r="F289" s="110"/>
      <c r="G289" s="111"/>
      <c r="H289" s="110"/>
      <c r="I289" s="110"/>
      <c r="J289" s="110"/>
      <c r="K289" s="110"/>
      <c r="L289" s="113"/>
      <c r="M289" s="114"/>
      <c r="N289" s="114"/>
      <c r="O289" s="114"/>
    </row>
    <row r="290" spans="1:15" ht="15" customHeight="1">
      <c r="A290" s="106" t="s">
        <v>26</v>
      </c>
      <c r="B290" s="107"/>
      <c r="C290" s="108"/>
      <c r="D290" s="109"/>
      <c r="E290" s="110"/>
      <c r="F290" s="110"/>
      <c r="G290" s="111"/>
      <c r="H290" s="110"/>
      <c r="I290" s="110"/>
      <c r="J290" s="110"/>
      <c r="K290" s="110"/>
      <c r="L290" s="114"/>
      <c r="M290" s="114"/>
      <c r="N290" s="114"/>
      <c r="O290" s="114"/>
    </row>
    <row r="291" spans="1:15" ht="15" customHeight="1" thickBot="1">
      <c r="A291" s="73"/>
      <c r="B291" s="115"/>
      <c r="C291" s="115"/>
      <c r="D291" s="116"/>
      <c r="E291" s="116"/>
      <c r="F291" s="116"/>
      <c r="G291" s="117"/>
      <c r="H291" s="118"/>
      <c r="I291" s="119" t="s">
        <v>27</v>
      </c>
      <c r="J291" s="119"/>
      <c r="K291" s="120"/>
      <c r="L291" s="114"/>
      <c r="M291" s="121"/>
      <c r="N291" s="114"/>
      <c r="O291" s="114"/>
    </row>
    <row r="292" spans="1:15" ht="15" customHeight="1">
      <c r="A292" s="122"/>
      <c r="B292" s="115"/>
      <c r="C292" s="115"/>
      <c r="D292" s="321" t="s">
        <v>28</v>
      </c>
      <c r="E292" s="322"/>
      <c r="F292" s="323">
        <v>17</v>
      </c>
      <c r="G292" s="324">
        <v>100</v>
      </c>
      <c r="H292" s="116">
        <v>17</v>
      </c>
      <c r="I292" s="123">
        <f>'[1]HNI OPTION CALLS'!H293/'[1]HNI OPTION CALLS'!H292%</f>
        <v>88.23529411764706</v>
      </c>
      <c r="J292" s="123"/>
      <c r="K292" s="123"/>
      <c r="L292" s="120"/>
      <c r="M292" s="114"/>
      <c r="N292" s="114"/>
      <c r="O292" s="114"/>
    </row>
    <row r="293" spans="1:15" ht="16.5">
      <c r="A293" s="122"/>
      <c r="B293" s="115"/>
      <c r="C293" s="115"/>
      <c r="D293" s="325" t="s">
        <v>29</v>
      </c>
      <c r="E293" s="326"/>
      <c r="F293" s="327">
        <v>15</v>
      </c>
      <c r="G293" s="328">
        <f>('[1]HNI OPTION CALLS'!F293/'[1]HNI OPTION CALLS'!F292)*100</f>
        <v>88.23529411764706</v>
      </c>
      <c r="H293" s="116">
        <v>15</v>
      </c>
      <c r="I293" s="120"/>
      <c r="J293" s="120"/>
      <c r="K293" s="116"/>
      <c r="L293" s="114"/>
      <c r="M293" s="114"/>
      <c r="N293" s="114"/>
      <c r="O293" s="114"/>
    </row>
    <row r="294" spans="1:15" ht="16.5">
      <c r="A294" s="124"/>
      <c r="B294" s="115"/>
      <c r="C294" s="115"/>
      <c r="D294" s="325" t="s">
        <v>31</v>
      </c>
      <c r="E294" s="326"/>
      <c r="F294" s="327">
        <v>0</v>
      </c>
      <c r="G294" s="328">
        <f>('[1]HNI OPTION CALLS'!F294/'[1]HNI OPTION CALLS'!F292)*100</f>
        <v>0</v>
      </c>
      <c r="H294" s="125"/>
      <c r="I294" s="116"/>
      <c r="J294" s="116"/>
      <c r="K294" s="116"/>
      <c r="L294" s="126"/>
      <c r="M294" s="114"/>
      <c r="N294" s="114"/>
      <c r="O294" s="114"/>
    </row>
    <row r="295" spans="1:15" ht="16.5">
      <c r="A295" s="124"/>
      <c r="B295" s="115"/>
      <c r="C295" s="115"/>
      <c r="D295" s="325" t="s">
        <v>32</v>
      </c>
      <c r="E295" s="326"/>
      <c r="F295" s="327">
        <v>0</v>
      </c>
      <c r="G295" s="328">
        <f>('[1]HNI OPTION CALLS'!F295/'[1]HNI OPTION CALLS'!F292)*100</f>
        <v>0</v>
      </c>
      <c r="H295" s="125"/>
      <c r="I295" s="116"/>
      <c r="J295" s="116"/>
      <c r="K295" s="116"/>
      <c r="L295" s="120"/>
      <c r="M295" s="114"/>
      <c r="N295" s="114"/>
      <c r="O295" s="114"/>
    </row>
    <row r="296" spans="1:15" ht="16.5">
      <c r="A296" s="124"/>
      <c r="B296" s="115"/>
      <c r="C296" s="115"/>
      <c r="D296" s="325" t="s">
        <v>33</v>
      </c>
      <c r="E296" s="326"/>
      <c r="F296" s="327">
        <v>0</v>
      </c>
      <c r="G296" s="328">
        <f>('[1]HNI OPTION CALLS'!F296/'[1]HNI OPTION CALLS'!F292)*100</f>
        <v>0</v>
      </c>
      <c r="H296" s="125"/>
      <c r="I296" s="116" t="s">
        <v>34</v>
      </c>
      <c r="J296" s="116"/>
      <c r="K296" s="120"/>
      <c r="L296" s="120"/>
      <c r="M296" s="114"/>
      <c r="N296" s="114"/>
      <c r="O296" s="114"/>
    </row>
    <row r="297" spans="1:15" ht="16.5">
      <c r="A297" s="124"/>
      <c r="B297" s="115"/>
      <c r="C297" s="115"/>
      <c r="D297" s="325" t="s">
        <v>35</v>
      </c>
      <c r="E297" s="326"/>
      <c r="F297" s="327">
        <v>2</v>
      </c>
      <c r="G297" s="328">
        <f>('[1]HNI OPTION CALLS'!F297/'[1]HNI OPTION CALLS'!F292)*100</f>
        <v>11.76470588235294</v>
      </c>
      <c r="H297" s="125"/>
      <c r="I297" s="116"/>
      <c r="J297" s="116"/>
      <c r="K297" s="120"/>
      <c r="L297" s="120"/>
      <c r="M297" s="114"/>
      <c r="N297" s="114"/>
      <c r="O297" s="114"/>
    </row>
    <row r="298" spans="1:15" ht="15" customHeight="1" thickBot="1">
      <c r="A298" s="124"/>
      <c r="B298" s="115"/>
      <c r="C298" s="115"/>
      <c r="D298" s="329" t="s">
        <v>36</v>
      </c>
      <c r="E298" s="330"/>
      <c r="F298" s="331">
        <v>0</v>
      </c>
      <c r="G298" s="332">
        <f>('[1]HNI OPTION CALLS'!F298/'[1]HNI OPTION CALLS'!F292)*100</f>
        <v>0</v>
      </c>
      <c r="H298" s="125"/>
      <c r="I298" s="116"/>
      <c r="J298" s="116"/>
      <c r="K298" s="126"/>
      <c r="L298" s="126"/>
      <c r="M298" s="114"/>
      <c r="N298" s="114"/>
      <c r="O298" s="114"/>
    </row>
    <row r="299" spans="1:15" ht="15" customHeight="1">
      <c r="A299" s="127" t="s">
        <v>37</v>
      </c>
      <c r="B299" s="115"/>
      <c r="C299" s="115"/>
      <c r="D299" s="122"/>
      <c r="E299" s="122"/>
      <c r="F299" s="116"/>
      <c r="G299" s="116"/>
      <c r="H299" s="128"/>
      <c r="I299" s="129"/>
      <c r="J299" s="114"/>
      <c r="K299" s="129"/>
      <c r="L299" s="114"/>
      <c r="M299" s="114"/>
      <c r="N299" s="114"/>
      <c r="O299" s="114"/>
    </row>
    <row r="300" spans="1:15" ht="15" customHeight="1">
      <c r="A300" s="130" t="s">
        <v>38</v>
      </c>
      <c r="B300" s="115"/>
      <c r="C300" s="115"/>
      <c r="D300" s="131"/>
      <c r="E300" s="132"/>
      <c r="F300" s="122"/>
      <c r="G300" s="129"/>
      <c r="H300" s="128"/>
      <c r="I300" s="129"/>
      <c r="J300" s="129"/>
      <c r="K300" s="129"/>
      <c r="L300" s="116"/>
      <c r="M300" s="114"/>
      <c r="N300" s="114"/>
      <c r="O300" s="122"/>
    </row>
    <row r="301" spans="1:15" ht="16.5">
      <c r="A301" s="130" t="s">
        <v>39</v>
      </c>
      <c r="B301" s="115"/>
      <c r="C301" s="115"/>
      <c r="D301" s="122"/>
      <c r="E301" s="132"/>
      <c r="F301" s="122"/>
      <c r="G301" s="129"/>
      <c r="H301" s="128"/>
      <c r="I301" s="120"/>
      <c r="J301" s="120"/>
      <c r="K301" s="120"/>
      <c r="L301" s="116"/>
      <c r="M301" s="114"/>
      <c r="N301" s="114"/>
      <c r="O301" s="114"/>
    </row>
    <row r="302" spans="1:15" ht="16.5">
      <c r="A302" s="130" t="s">
        <v>40</v>
      </c>
      <c r="B302" s="131"/>
      <c r="C302" s="115"/>
      <c r="D302" s="122"/>
      <c r="E302" s="132"/>
      <c r="F302" s="122"/>
      <c r="G302" s="129"/>
      <c r="H302" s="118"/>
      <c r="I302" s="120"/>
      <c r="J302" s="120"/>
      <c r="K302" s="120"/>
      <c r="L302" s="116"/>
      <c r="M302" s="114"/>
      <c r="N302" s="133"/>
      <c r="O302" s="114"/>
    </row>
    <row r="303" spans="1:15" ht="17.25" thickBot="1">
      <c r="A303" s="130" t="s">
        <v>41</v>
      </c>
      <c r="B303" s="124"/>
      <c r="C303" s="131"/>
      <c r="D303" s="122"/>
      <c r="E303" s="134"/>
      <c r="F303" s="129"/>
      <c r="G303" s="129"/>
      <c r="H303" s="118"/>
      <c r="I303" s="120"/>
      <c r="J303" s="120"/>
      <c r="K303" s="120"/>
      <c r="L303" s="129"/>
      <c r="M303" s="114"/>
      <c r="N303" s="122"/>
      <c r="O303" s="114"/>
    </row>
    <row r="304" spans="1:15" ht="15">
      <c r="A304" s="301" t="s">
        <v>0</v>
      </c>
      <c r="B304" s="302"/>
      <c r="C304" s="302"/>
      <c r="D304" s="302"/>
      <c r="E304" s="302"/>
      <c r="F304" s="302"/>
      <c r="G304" s="302"/>
      <c r="H304" s="302"/>
      <c r="I304" s="302"/>
      <c r="J304" s="302"/>
      <c r="K304" s="302"/>
      <c r="L304" s="302"/>
      <c r="M304" s="302"/>
      <c r="N304" s="302"/>
      <c r="O304" s="303"/>
    </row>
    <row r="305" spans="1:15" ht="15">
      <c r="A305" s="304"/>
      <c r="B305" s="272"/>
      <c r="C305" s="272"/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  <c r="O305" s="278"/>
    </row>
    <row r="306" spans="1:15" ht="15" customHeight="1">
      <c r="A306" s="304"/>
      <c r="B306" s="272"/>
      <c r="C306" s="272"/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  <c r="O306" s="278"/>
    </row>
    <row r="307" spans="1:15" ht="15" customHeight="1">
      <c r="A307" s="305" t="s">
        <v>136</v>
      </c>
      <c r="B307" s="275"/>
      <c r="C307" s="275"/>
      <c r="D307" s="275"/>
      <c r="E307" s="275"/>
      <c r="F307" s="275"/>
      <c r="G307" s="275"/>
      <c r="H307" s="275"/>
      <c r="I307" s="275"/>
      <c r="J307" s="275"/>
      <c r="K307" s="275"/>
      <c r="L307" s="275"/>
      <c r="M307" s="275"/>
      <c r="N307" s="275"/>
      <c r="O307" s="279"/>
    </row>
    <row r="308" spans="1:15" ht="15">
      <c r="A308" s="305" t="s">
        <v>137</v>
      </c>
      <c r="B308" s="275"/>
      <c r="C308" s="275"/>
      <c r="D308" s="275"/>
      <c r="E308" s="275"/>
      <c r="F308" s="275"/>
      <c r="G308" s="275"/>
      <c r="H308" s="275"/>
      <c r="I308" s="275"/>
      <c r="J308" s="275"/>
      <c r="K308" s="275"/>
      <c r="L308" s="275"/>
      <c r="M308" s="275"/>
      <c r="N308" s="275"/>
      <c r="O308" s="279"/>
    </row>
    <row r="309" spans="1:15" ht="15.75" thickBot="1">
      <c r="A309" s="306" t="s">
        <v>3</v>
      </c>
      <c r="B309" s="307"/>
      <c r="C309" s="307"/>
      <c r="D309" s="307"/>
      <c r="E309" s="307"/>
      <c r="F309" s="307"/>
      <c r="G309" s="307"/>
      <c r="H309" s="307"/>
      <c r="I309" s="307"/>
      <c r="J309" s="307"/>
      <c r="K309" s="307"/>
      <c r="L309" s="307"/>
      <c r="M309" s="307"/>
      <c r="N309" s="307"/>
      <c r="O309" s="308"/>
    </row>
    <row r="310" spans="1:15" ht="16.5">
      <c r="A310" s="309" t="s">
        <v>179</v>
      </c>
      <c r="B310" s="310"/>
      <c r="C310" s="310"/>
      <c r="D310" s="310"/>
      <c r="E310" s="310"/>
      <c r="F310" s="310"/>
      <c r="G310" s="310"/>
      <c r="H310" s="310"/>
      <c r="I310" s="310"/>
      <c r="J310" s="310"/>
      <c r="K310" s="310"/>
      <c r="L310" s="310"/>
      <c r="M310" s="310"/>
      <c r="N310" s="310"/>
      <c r="O310" s="311"/>
    </row>
    <row r="311" spans="1:15" ht="16.5">
      <c r="A311" s="312" t="s">
        <v>5</v>
      </c>
      <c r="B311" s="313"/>
      <c r="C311" s="313"/>
      <c r="D311" s="313"/>
      <c r="E311" s="313"/>
      <c r="F311" s="313"/>
      <c r="G311" s="313"/>
      <c r="H311" s="313"/>
      <c r="I311" s="313"/>
      <c r="J311" s="313"/>
      <c r="K311" s="313"/>
      <c r="L311" s="313"/>
      <c r="M311" s="313"/>
      <c r="N311" s="313"/>
      <c r="O311" s="314"/>
    </row>
    <row r="312" spans="1:15" ht="15">
      <c r="A312" s="315" t="s">
        <v>6</v>
      </c>
      <c r="B312" s="316" t="s">
        <v>7</v>
      </c>
      <c r="C312" s="316" t="s">
        <v>176</v>
      </c>
      <c r="D312" s="316" t="s">
        <v>8</v>
      </c>
      <c r="E312" s="315" t="s">
        <v>161</v>
      </c>
      <c r="F312" s="315" t="s">
        <v>162</v>
      </c>
      <c r="G312" s="316" t="s">
        <v>11</v>
      </c>
      <c r="H312" s="316" t="s">
        <v>12</v>
      </c>
      <c r="I312" s="316" t="s">
        <v>13</v>
      </c>
      <c r="J312" s="316" t="s">
        <v>14</v>
      </c>
      <c r="K312" s="316" t="s">
        <v>15</v>
      </c>
      <c r="L312" s="317" t="s">
        <v>16</v>
      </c>
      <c r="M312" s="316" t="s">
        <v>17</v>
      </c>
      <c r="N312" s="316" t="s">
        <v>18</v>
      </c>
      <c r="O312" s="316" t="s">
        <v>19</v>
      </c>
    </row>
    <row r="313" spans="1:15" ht="15">
      <c r="A313" s="270"/>
      <c r="B313" s="267"/>
      <c r="C313" s="267"/>
      <c r="D313" s="267"/>
      <c r="E313" s="270"/>
      <c r="F313" s="270"/>
      <c r="G313" s="267"/>
      <c r="H313" s="267"/>
      <c r="I313" s="267"/>
      <c r="J313" s="267"/>
      <c r="K313" s="267"/>
      <c r="L313" s="268"/>
      <c r="M313" s="267"/>
      <c r="N313" s="269"/>
      <c r="O313" s="269"/>
    </row>
    <row r="314" spans="1:15" ht="15">
      <c r="A314" s="333">
        <v>1</v>
      </c>
      <c r="B314" s="319">
        <v>43404</v>
      </c>
      <c r="C314" s="333">
        <v>340</v>
      </c>
      <c r="D314" s="320" t="s">
        <v>177</v>
      </c>
      <c r="E314" s="333" t="s">
        <v>21</v>
      </c>
      <c r="F314" s="320" t="s">
        <v>180</v>
      </c>
      <c r="G314" s="320">
        <v>27</v>
      </c>
      <c r="H314" s="333">
        <v>21</v>
      </c>
      <c r="I314" s="333">
        <v>31</v>
      </c>
      <c r="J314" s="333">
        <v>35</v>
      </c>
      <c r="K314" s="333">
        <v>39</v>
      </c>
      <c r="L314" s="320">
        <v>21</v>
      </c>
      <c r="M314" s="333">
        <v>700</v>
      </c>
      <c r="N314" s="183">
        <f>IF('[1]HNI OPTION CALLS'!E314="BUY",('[1]HNI OPTION CALLS'!L314-'[1]HNI OPTION CALLS'!G314)*('[1]HNI OPTION CALLS'!M314),('[1]HNI OPTION CALLS'!G314-'[1]HNI OPTION CALLS'!L314)*('[1]HNI OPTION CALLS'!M314))</f>
        <v>-4200</v>
      </c>
      <c r="O314" s="184">
        <f>'[1]HNI OPTION CALLS'!N314/('[1]HNI OPTION CALLS'!M314)/'[1]HNI OPTION CALLS'!G314%</f>
        <v>-22.22222222222222</v>
      </c>
    </row>
    <row r="315" spans="1:15" ht="15">
      <c r="A315" s="333">
        <v>2</v>
      </c>
      <c r="B315" s="319">
        <v>43403</v>
      </c>
      <c r="C315" s="333">
        <v>90</v>
      </c>
      <c r="D315" s="320" t="s">
        <v>177</v>
      </c>
      <c r="E315" s="333" t="s">
        <v>21</v>
      </c>
      <c r="F315" s="320" t="s">
        <v>181</v>
      </c>
      <c r="G315" s="320">
        <v>5</v>
      </c>
      <c r="H315" s="333">
        <v>3</v>
      </c>
      <c r="I315" s="333">
        <v>6</v>
      </c>
      <c r="J315" s="333">
        <v>7</v>
      </c>
      <c r="K315" s="333">
        <v>8</v>
      </c>
      <c r="L315" s="320">
        <v>3</v>
      </c>
      <c r="M315" s="333">
        <v>6000</v>
      </c>
      <c r="N315" s="183">
        <f>IF('[1]HNI OPTION CALLS'!E315="BUY",('[1]HNI OPTION CALLS'!L315-'[1]HNI OPTION CALLS'!G315)*('[1]HNI OPTION CALLS'!M315),('[1]HNI OPTION CALLS'!G315-'[1]HNI OPTION CALLS'!L315)*('[1]HNI OPTION CALLS'!M315))</f>
        <v>-12000</v>
      </c>
      <c r="O315" s="184">
        <f>'[1]HNI OPTION CALLS'!N315/('[1]HNI OPTION CALLS'!M315)/'[1]HNI OPTION CALLS'!G315%</f>
        <v>-40</v>
      </c>
    </row>
    <row r="316" spans="1:15" ht="15">
      <c r="A316" s="333">
        <v>3</v>
      </c>
      <c r="B316" s="319">
        <v>43402</v>
      </c>
      <c r="C316" s="333">
        <v>570</v>
      </c>
      <c r="D316" s="320" t="s">
        <v>177</v>
      </c>
      <c r="E316" s="333" t="s">
        <v>21</v>
      </c>
      <c r="F316" s="320" t="s">
        <v>80</v>
      </c>
      <c r="G316" s="320">
        <v>27</v>
      </c>
      <c r="H316" s="333">
        <v>19</v>
      </c>
      <c r="I316" s="333">
        <v>31</v>
      </c>
      <c r="J316" s="333">
        <v>35</v>
      </c>
      <c r="K316" s="333">
        <v>39</v>
      </c>
      <c r="L316" s="320">
        <v>19</v>
      </c>
      <c r="M316" s="333">
        <v>1061</v>
      </c>
      <c r="N316" s="183">
        <f>IF('[1]HNI OPTION CALLS'!E316="BUY",('[1]HNI OPTION CALLS'!L316-'[1]HNI OPTION CALLS'!G316)*('[1]HNI OPTION CALLS'!M316),('[1]HNI OPTION CALLS'!G316-'[1]HNI OPTION CALLS'!L316)*('[1]HNI OPTION CALLS'!M316))</f>
        <v>-8488</v>
      </c>
      <c r="O316" s="184">
        <f>'[1]HNI OPTION CALLS'!N316/('[1]HNI OPTION CALLS'!M316)/'[1]HNI OPTION CALLS'!G316%</f>
        <v>-29.629629629629626</v>
      </c>
    </row>
    <row r="317" spans="1:15" ht="15">
      <c r="A317" s="333">
        <v>4</v>
      </c>
      <c r="B317" s="319">
        <v>43399</v>
      </c>
      <c r="C317" s="333">
        <v>2400</v>
      </c>
      <c r="D317" s="320" t="s">
        <v>177</v>
      </c>
      <c r="E317" s="333" t="s">
        <v>21</v>
      </c>
      <c r="F317" s="320" t="s">
        <v>121</v>
      </c>
      <c r="G317" s="320">
        <v>115</v>
      </c>
      <c r="H317" s="333">
        <v>70</v>
      </c>
      <c r="I317" s="333">
        <v>135</v>
      </c>
      <c r="J317" s="333">
        <v>155</v>
      </c>
      <c r="K317" s="333">
        <v>175</v>
      </c>
      <c r="L317" s="320">
        <v>135</v>
      </c>
      <c r="M317" s="333">
        <v>250</v>
      </c>
      <c r="N317" s="183">
        <f>IF('[1]HNI OPTION CALLS'!E317="BUY",('[1]HNI OPTION CALLS'!L317-'[1]HNI OPTION CALLS'!G317)*('[1]HNI OPTION CALLS'!M317),('[1]HNI OPTION CALLS'!G317-'[1]HNI OPTION CALLS'!L317)*('[1]HNI OPTION CALLS'!M317))</f>
        <v>5000</v>
      </c>
      <c r="O317" s="184">
        <f>'[1]HNI OPTION CALLS'!N317/('[1]HNI OPTION CALLS'!M317)/'[1]HNI OPTION CALLS'!G317%</f>
        <v>17.39130434782609</v>
      </c>
    </row>
    <row r="318" spans="1:15" ht="15">
      <c r="A318" s="333">
        <v>5</v>
      </c>
      <c r="B318" s="319">
        <v>43398</v>
      </c>
      <c r="C318" s="333">
        <v>62.5</v>
      </c>
      <c r="D318" s="320" t="s">
        <v>177</v>
      </c>
      <c r="E318" s="333" t="s">
        <v>21</v>
      </c>
      <c r="F318" s="320" t="s">
        <v>182</v>
      </c>
      <c r="G318" s="320">
        <v>5</v>
      </c>
      <c r="H318" s="333">
        <v>3.5</v>
      </c>
      <c r="I318" s="333">
        <v>5.8</v>
      </c>
      <c r="J318" s="333">
        <v>6.6</v>
      </c>
      <c r="K318" s="333">
        <v>7.4</v>
      </c>
      <c r="L318" s="320">
        <v>5.8</v>
      </c>
      <c r="M318" s="333">
        <v>6000</v>
      </c>
      <c r="N318" s="183">
        <f>IF('[1]HNI OPTION CALLS'!E318="BUY",('[1]HNI OPTION CALLS'!L318-'[1]HNI OPTION CALLS'!G318)*('[1]HNI OPTION CALLS'!M318),('[1]HNI OPTION CALLS'!G318-'[1]HNI OPTION CALLS'!L318)*('[1]HNI OPTION CALLS'!M318))</f>
        <v>4799.999999999999</v>
      </c>
      <c r="O318" s="184">
        <f>'[1]HNI OPTION CALLS'!N318/('[1]HNI OPTION CALLS'!M318)/'[1]HNI OPTION CALLS'!G318%</f>
        <v>15.999999999999996</v>
      </c>
    </row>
    <row r="319" spans="1:15" ht="15">
      <c r="A319" s="333">
        <v>6</v>
      </c>
      <c r="B319" s="319">
        <v>43397</v>
      </c>
      <c r="C319" s="333">
        <v>1180</v>
      </c>
      <c r="D319" s="320" t="s">
        <v>183</v>
      </c>
      <c r="E319" s="333" t="s">
        <v>21</v>
      </c>
      <c r="F319" s="320" t="s">
        <v>63</v>
      </c>
      <c r="G319" s="320">
        <v>28</v>
      </c>
      <c r="H319" s="333">
        <v>9</v>
      </c>
      <c r="I319" s="333">
        <v>38</v>
      </c>
      <c r="J319" s="333">
        <v>48</v>
      </c>
      <c r="K319" s="333">
        <v>58</v>
      </c>
      <c r="L319" s="320">
        <v>9</v>
      </c>
      <c r="M319" s="333">
        <v>500</v>
      </c>
      <c r="N319" s="183">
        <f>IF('[1]HNI OPTION CALLS'!E319="BUY",('[1]HNI OPTION CALLS'!L319-'[1]HNI OPTION CALLS'!G319)*('[1]HNI OPTION CALLS'!M319),('[1]HNI OPTION CALLS'!G319-'[1]HNI OPTION CALLS'!L319)*('[1]HNI OPTION CALLS'!M319))</f>
        <v>-9500</v>
      </c>
      <c r="O319" s="184">
        <f>'[1]HNI OPTION CALLS'!N319/('[1]HNI OPTION CALLS'!M319)/'[1]HNI OPTION CALLS'!G319%</f>
        <v>-67.85714285714285</v>
      </c>
    </row>
    <row r="320" spans="1:15" ht="15" customHeight="1">
      <c r="A320" s="333">
        <v>7</v>
      </c>
      <c r="B320" s="319">
        <v>43396</v>
      </c>
      <c r="C320" s="333">
        <v>1120</v>
      </c>
      <c r="D320" s="320" t="s">
        <v>183</v>
      </c>
      <c r="E320" s="333" t="s">
        <v>21</v>
      </c>
      <c r="F320" s="320" t="s">
        <v>184</v>
      </c>
      <c r="G320" s="320">
        <v>22.5</v>
      </c>
      <c r="H320" s="333">
        <v>8</v>
      </c>
      <c r="I320" s="333">
        <v>30</v>
      </c>
      <c r="J320" s="333">
        <v>38</v>
      </c>
      <c r="K320" s="333">
        <v>46</v>
      </c>
      <c r="L320" s="320">
        <v>8</v>
      </c>
      <c r="M320" s="333">
        <v>600</v>
      </c>
      <c r="N320" s="183">
        <f>IF('[1]HNI OPTION CALLS'!E320="BUY",('[1]HNI OPTION CALLS'!L320-'[1]HNI OPTION CALLS'!G320)*('[1]HNI OPTION CALLS'!M320),('[1]HNI OPTION CALLS'!G320-'[1]HNI OPTION CALLS'!L320)*('[1]HNI OPTION CALLS'!M320))</f>
        <v>-8700</v>
      </c>
      <c r="O320" s="184">
        <f>'[1]HNI OPTION CALLS'!N320/('[1]HNI OPTION CALLS'!M320)/'[1]HNI OPTION CALLS'!G320%</f>
        <v>-64.44444444444444</v>
      </c>
    </row>
    <row r="321" spans="1:15" ht="15" customHeight="1">
      <c r="A321" s="333">
        <v>8</v>
      </c>
      <c r="B321" s="319">
        <v>43392</v>
      </c>
      <c r="C321" s="333">
        <v>660</v>
      </c>
      <c r="D321" s="320" t="s">
        <v>183</v>
      </c>
      <c r="E321" s="333" t="s">
        <v>21</v>
      </c>
      <c r="F321" s="320" t="s">
        <v>172</v>
      </c>
      <c r="G321" s="320">
        <v>54.5</v>
      </c>
      <c r="H321" s="333">
        <v>38</v>
      </c>
      <c r="I321" s="333">
        <v>65</v>
      </c>
      <c r="J321" s="333">
        <v>75</v>
      </c>
      <c r="K321" s="333">
        <v>85</v>
      </c>
      <c r="L321" s="320">
        <v>75</v>
      </c>
      <c r="M321" s="333">
        <v>500</v>
      </c>
      <c r="N321" s="183">
        <f>IF('[1]HNI OPTION CALLS'!E321="BUY",('[1]HNI OPTION CALLS'!L321-'[1]HNI OPTION CALLS'!G321)*('[1]HNI OPTION CALLS'!M321),('[1]HNI OPTION CALLS'!G321-'[1]HNI OPTION CALLS'!L321)*('[1]HNI OPTION CALLS'!M321))</f>
        <v>10250</v>
      </c>
      <c r="O321" s="184">
        <f>'[1]HNI OPTION CALLS'!N321/('[1]HNI OPTION CALLS'!M321)/'[1]HNI OPTION CALLS'!G321%</f>
        <v>37.61467889908256</v>
      </c>
    </row>
    <row r="322" spans="1:15" ht="15" customHeight="1">
      <c r="A322" s="333">
        <v>9</v>
      </c>
      <c r="B322" s="319">
        <v>43389</v>
      </c>
      <c r="C322" s="333">
        <v>180</v>
      </c>
      <c r="D322" s="320" t="s">
        <v>177</v>
      </c>
      <c r="E322" s="333" t="s">
        <v>21</v>
      </c>
      <c r="F322" s="320" t="s">
        <v>113</v>
      </c>
      <c r="G322" s="320">
        <v>9.5</v>
      </c>
      <c r="H322" s="333">
        <v>3</v>
      </c>
      <c r="I322" s="333">
        <v>13</v>
      </c>
      <c r="J322" s="333">
        <v>16</v>
      </c>
      <c r="K322" s="333">
        <v>19</v>
      </c>
      <c r="L322" s="320">
        <v>12.95</v>
      </c>
      <c r="M322" s="333">
        <v>1200</v>
      </c>
      <c r="N322" s="183">
        <f>IF('[1]HNI OPTION CALLS'!E322="BUY",('[1]HNI OPTION CALLS'!L322-'[1]HNI OPTION CALLS'!G322)*('[1]HNI OPTION CALLS'!M322),('[1]HNI OPTION CALLS'!G322-'[1]HNI OPTION CALLS'!L322)*('[1]HNI OPTION CALLS'!M322))</f>
        <v>4139.999999999999</v>
      </c>
      <c r="O322" s="184">
        <f>'[1]HNI OPTION CALLS'!N322/('[1]HNI OPTION CALLS'!M322)/'[1]HNI OPTION CALLS'!G322%</f>
        <v>36.315789473684205</v>
      </c>
    </row>
    <row r="323" spans="1:15" ht="15" customHeight="1">
      <c r="A323" s="333">
        <v>10</v>
      </c>
      <c r="B323" s="319">
        <v>43382</v>
      </c>
      <c r="C323" s="333">
        <v>180</v>
      </c>
      <c r="D323" s="320" t="s">
        <v>183</v>
      </c>
      <c r="E323" s="333" t="s">
        <v>21</v>
      </c>
      <c r="F323" s="320" t="s">
        <v>84</v>
      </c>
      <c r="G323" s="320">
        <v>15</v>
      </c>
      <c r="H323" s="333">
        <v>7.5</v>
      </c>
      <c r="I323" s="333">
        <v>18.5</v>
      </c>
      <c r="J323" s="333">
        <v>22</v>
      </c>
      <c r="K323" s="333">
        <v>25.5</v>
      </c>
      <c r="L323" s="320">
        <v>25.5</v>
      </c>
      <c r="M323" s="333">
        <v>1500</v>
      </c>
      <c r="N323" s="183">
        <f>IF('[1]HNI OPTION CALLS'!E323="BUY",('[1]HNI OPTION CALLS'!L323-'[1]HNI OPTION CALLS'!G323)*('[1]HNI OPTION CALLS'!M323),('[1]HNI OPTION CALLS'!G323-'[1]HNI OPTION CALLS'!L323)*('[1]HNI OPTION CALLS'!M323))</f>
        <v>15750</v>
      </c>
      <c r="O323" s="184">
        <f>'[1]HNI OPTION CALLS'!N323/('[1]HNI OPTION CALLS'!M323)/'[1]HNI OPTION CALLS'!G323%</f>
        <v>70</v>
      </c>
    </row>
    <row r="324" spans="1:15" ht="15" customHeight="1">
      <c r="A324" s="333">
        <v>11</v>
      </c>
      <c r="B324" s="319">
        <v>43381</v>
      </c>
      <c r="C324" s="333">
        <v>240</v>
      </c>
      <c r="D324" s="320" t="s">
        <v>183</v>
      </c>
      <c r="E324" s="333" t="s">
        <v>21</v>
      </c>
      <c r="F324" s="320" t="s">
        <v>123</v>
      </c>
      <c r="G324" s="320">
        <v>20</v>
      </c>
      <c r="H324" s="333">
        <v>15</v>
      </c>
      <c r="I324" s="333">
        <v>22.5</v>
      </c>
      <c r="J324" s="333">
        <v>25</v>
      </c>
      <c r="K324" s="333">
        <v>27.5</v>
      </c>
      <c r="L324" s="320">
        <v>25</v>
      </c>
      <c r="M324" s="333">
        <v>1500</v>
      </c>
      <c r="N324" s="183">
        <f>IF('[1]HNI OPTION CALLS'!E324="BUY",('[1]HNI OPTION CALLS'!L324-'[1]HNI OPTION CALLS'!G324)*('[1]HNI OPTION CALLS'!M324),('[1]HNI OPTION CALLS'!G324-'[1]HNI OPTION CALLS'!L324)*('[1]HNI OPTION CALLS'!M324))</f>
        <v>7500</v>
      </c>
      <c r="O324" s="184">
        <f>'[1]HNI OPTION CALLS'!N324/('[1]HNI OPTION CALLS'!M324)/'[1]HNI OPTION CALLS'!G324%</f>
        <v>25</v>
      </c>
    </row>
    <row r="325" spans="1:15" ht="15">
      <c r="A325" s="333">
        <v>12</v>
      </c>
      <c r="B325" s="319">
        <v>43377</v>
      </c>
      <c r="C325" s="333">
        <v>840</v>
      </c>
      <c r="D325" s="320" t="s">
        <v>183</v>
      </c>
      <c r="E325" s="333" t="s">
        <v>21</v>
      </c>
      <c r="F325" s="320" t="s">
        <v>49</v>
      </c>
      <c r="G325" s="320">
        <v>30</v>
      </c>
      <c r="H325" s="333">
        <v>18</v>
      </c>
      <c r="I325" s="333">
        <v>37</v>
      </c>
      <c r="J325" s="333">
        <v>44</v>
      </c>
      <c r="K325" s="333">
        <v>50</v>
      </c>
      <c r="L325" s="320">
        <v>44</v>
      </c>
      <c r="M325" s="333">
        <v>700</v>
      </c>
      <c r="N325" s="183">
        <f>IF('[1]HNI OPTION CALLS'!E325="BUY",('[1]HNI OPTION CALLS'!L325-'[1]HNI OPTION CALLS'!G325)*('[1]HNI OPTION CALLS'!M325),('[1]HNI OPTION CALLS'!G325-'[1]HNI OPTION CALLS'!L325)*('[1]HNI OPTION CALLS'!M325))</f>
        <v>9800</v>
      </c>
      <c r="O325" s="184">
        <f>'[1]HNI OPTION CALLS'!N325/('[1]HNI OPTION CALLS'!M325)/'[1]HNI OPTION CALLS'!G325%</f>
        <v>46.66666666666667</v>
      </c>
    </row>
    <row r="326" spans="1:15" ht="15">
      <c r="A326" s="333">
        <v>13</v>
      </c>
      <c r="B326" s="319">
        <v>43376</v>
      </c>
      <c r="C326" s="333">
        <v>255</v>
      </c>
      <c r="D326" s="320" t="s">
        <v>177</v>
      </c>
      <c r="E326" s="333" t="s">
        <v>21</v>
      </c>
      <c r="F326" s="320" t="s">
        <v>185</v>
      </c>
      <c r="G326" s="320">
        <v>11</v>
      </c>
      <c r="H326" s="333">
        <v>8</v>
      </c>
      <c r="I326" s="333">
        <v>12.5</v>
      </c>
      <c r="J326" s="333">
        <v>14</v>
      </c>
      <c r="K326" s="333">
        <v>15.5</v>
      </c>
      <c r="L326" s="320">
        <v>12.5</v>
      </c>
      <c r="M326" s="333">
        <v>3500</v>
      </c>
      <c r="N326" s="183">
        <f>IF('[1]HNI OPTION CALLS'!E326="BUY",('[1]HNI OPTION CALLS'!L326-'[1]HNI OPTION CALLS'!G326)*('[1]HNI OPTION CALLS'!M326),('[1]HNI OPTION CALLS'!G326-'[1]HNI OPTION CALLS'!L326)*('[1]HNI OPTION CALLS'!M326))</f>
        <v>5250</v>
      </c>
      <c r="O326" s="184">
        <f>'[1]HNI OPTION CALLS'!N326/('[1]HNI OPTION CALLS'!M326)/'[1]HNI OPTION CALLS'!G326%</f>
        <v>13.636363636363637</v>
      </c>
    </row>
    <row r="327" spans="1:15" ht="16.5">
      <c r="A327" s="106" t="s">
        <v>25</v>
      </c>
      <c r="B327" s="107"/>
      <c r="C327" s="108"/>
      <c r="D327" s="109"/>
      <c r="E327" s="110"/>
      <c r="F327" s="110"/>
      <c r="G327" s="111"/>
      <c r="H327" s="112"/>
      <c r="I327" s="112"/>
      <c r="J327" s="112"/>
      <c r="K327" s="110"/>
      <c r="L327" s="113"/>
      <c r="M327" s="114"/>
      <c r="N327" s="114"/>
      <c r="O327" s="114"/>
    </row>
    <row r="328" spans="1:15" ht="15" customHeight="1">
      <c r="A328" s="106" t="s">
        <v>26</v>
      </c>
      <c r="B328" s="107"/>
      <c r="C328" s="108"/>
      <c r="D328" s="109"/>
      <c r="E328" s="110"/>
      <c r="F328" s="110"/>
      <c r="G328" s="111"/>
      <c r="H328" s="110"/>
      <c r="I328" s="110"/>
      <c r="J328" s="110"/>
      <c r="K328" s="110"/>
      <c r="L328" s="113"/>
      <c r="M328" s="114"/>
      <c r="N328" s="114"/>
      <c r="O328" s="114"/>
    </row>
    <row r="329" spans="1:15" ht="15" customHeight="1">
      <c r="A329" s="106" t="s">
        <v>26</v>
      </c>
      <c r="B329" s="107"/>
      <c r="C329" s="108"/>
      <c r="D329" s="109"/>
      <c r="E329" s="110"/>
      <c r="F329" s="110"/>
      <c r="G329" s="111"/>
      <c r="H329" s="110"/>
      <c r="I329" s="110"/>
      <c r="J329" s="110"/>
      <c r="K329" s="110"/>
      <c r="L329" s="114"/>
      <c r="M329" s="114"/>
      <c r="N329" s="114"/>
      <c r="O329" s="114"/>
    </row>
    <row r="330" spans="1:15" ht="15" customHeight="1" thickBot="1">
      <c r="A330" s="73"/>
      <c r="B330" s="115"/>
      <c r="C330" s="115"/>
      <c r="D330" s="116"/>
      <c r="E330" s="116"/>
      <c r="F330" s="116"/>
      <c r="G330" s="117"/>
      <c r="H330" s="118"/>
      <c r="I330" s="119" t="s">
        <v>27</v>
      </c>
      <c r="J330" s="119"/>
      <c r="K330" s="120"/>
      <c r="L330" s="114"/>
      <c r="M330" s="121"/>
      <c r="N330" s="114"/>
      <c r="O330" s="114"/>
    </row>
    <row r="331" spans="1:15" ht="15" customHeight="1">
      <c r="A331" s="122"/>
      <c r="B331" s="115"/>
      <c r="C331" s="115"/>
      <c r="D331" s="321" t="s">
        <v>28</v>
      </c>
      <c r="E331" s="322"/>
      <c r="F331" s="323">
        <v>13</v>
      </c>
      <c r="G331" s="324">
        <v>100</v>
      </c>
      <c r="H331" s="116">
        <v>13</v>
      </c>
      <c r="I331" s="123">
        <f>'[1]HNI OPTION CALLS'!H332/'[1]HNI OPTION CALLS'!H331%</f>
        <v>61.53846153846153</v>
      </c>
      <c r="J331" s="123"/>
      <c r="K331" s="123"/>
      <c r="L331" s="120"/>
      <c r="M331" s="114"/>
      <c r="N331" s="114"/>
      <c r="O331" s="114"/>
    </row>
    <row r="332" spans="1:15" ht="16.5">
      <c r="A332" s="122"/>
      <c r="B332" s="115"/>
      <c r="C332" s="115"/>
      <c r="D332" s="325" t="s">
        <v>29</v>
      </c>
      <c r="E332" s="326"/>
      <c r="F332" s="327">
        <v>8</v>
      </c>
      <c r="G332" s="328">
        <f>('[1]HNI OPTION CALLS'!F332/'[1]HNI OPTION CALLS'!F331)*100</f>
        <v>61.53846153846154</v>
      </c>
      <c r="H332" s="116">
        <v>8</v>
      </c>
      <c r="I332" s="120"/>
      <c r="J332" s="120"/>
      <c r="K332" s="116"/>
      <c r="L332" s="114"/>
      <c r="M332" s="114"/>
      <c r="N332" s="114"/>
      <c r="O332" s="114"/>
    </row>
    <row r="333" spans="1:15" ht="16.5">
      <c r="A333" s="124"/>
      <c r="B333" s="115"/>
      <c r="C333" s="115"/>
      <c r="D333" s="325" t="s">
        <v>31</v>
      </c>
      <c r="E333" s="326"/>
      <c r="F333" s="327">
        <v>0</v>
      </c>
      <c r="G333" s="328">
        <f>('[1]HNI OPTION CALLS'!F333/'[1]HNI OPTION CALLS'!F331)*100</f>
        <v>0</v>
      </c>
      <c r="H333" s="125"/>
      <c r="I333" s="116"/>
      <c r="J333" s="116"/>
      <c r="K333" s="116"/>
      <c r="L333" s="126"/>
      <c r="M333" s="114"/>
      <c r="N333" s="114"/>
      <c r="O333" s="114"/>
    </row>
    <row r="334" spans="1:15" ht="16.5">
      <c r="A334" s="124"/>
      <c r="B334" s="115"/>
      <c r="C334" s="115"/>
      <c r="D334" s="325" t="s">
        <v>32</v>
      </c>
      <c r="E334" s="326"/>
      <c r="F334" s="327">
        <v>0</v>
      </c>
      <c r="G334" s="328">
        <f>('[1]HNI OPTION CALLS'!F334/'[1]HNI OPTION CALLS'!F331)*100</f>
        <v>0</v>
      </c>
      <c r="H334" s="125"/>
      <c r="I334" s="116"/>
      <c r="J334" s="116"/>
      <c r="K334" s="116"/>
      <c r="L334" s="120"/>
      <c r="M334" s="114"/>
      <c r="N334" s="114"/>
      <c r="O334" s="114"/>
    </row>
    <row r="335" spans="1:15" ht="16.5">
      <c r="A335" s="124"/>
      <c r="B335" s="115"/>
      <c r="C335" s="115"/>
      <c r="D335" s="325" t="s">
        <v>33</v>
      </c>
      <c r="E335" s="326"/>
      <c r="F335" s="327">
        <v>5</v>
      </c>
      <c r="G335" s="328">
        <f>('[1]HNI OPTION CALLS'!F335/'[1]HNI OPTION CALLS'!F331)*100</f>
        <v>38.46153846153847</v>
      </c>
      <c r="H335" s="125"/>
      <c r="I335" s="116" t="s">
        <v>34</v>
      </c>
      <c r="J335" s="116"/>
      <c r="K335" s="120"/>
      <c r="L335" s="120"/>
      <c r="M335" s="114"/>
      <c r="N335" s="114"/>
      <c r="O335" s="114"/>
    </row>
    <row r="336" spans="1:15" ht="16.5">
      <c r="A336" s="124"/>
      <c r="B336" s="115"/>
      <c r="C336" s="115"/>
      <c r="D336" s="325" t="s">
        <v>35</v>
      </c>
      <c r="E336" s="326"/>
      <c r="F336" s="327">
        <v>0</v>
      </c>
      <c r="G336" s="328">
        <f>('[1]HNI OPTION CALLS'!F336/'[1]HNI OPTION CALLS'!F331)*100</f>
        <v>0</v>
      </c>
      <c r="H336" s="125"/>
      <c r="I336" s="116"/>
      <c r="J336" s="116"/>
      <c r="K336" s="120"/>
      <c r="L336" s="120"/>
      <c r="M336" s="114"/>
      <c r="N336" s="114"/>
      <c r="O336" s="114"/>
    </row>
    <row r="337" spans="1:15" ht="15" customHeight="1" thickBot="1">
      <c r="A337" s="124"/>
      <c r="B337" s="115"/>
      <c r="C337" s="115"/>
      <c r="D337" s="329" t="s">
        <v>36</v>
      </c>
      <c r="E337" s="330"/>
      <c r="F337" s="331">
        <v>0</v>
      </c>
      <c r="G337" s="332">
        <f>('[1]HNI OPTION CALLS'!F337/'[1]HNI OPTION CALLS'!F331)*100</f>
        <v>0</v>
      </c>
      <c r="H337" s="125"/>
      <c r="I337" s="116"/>
      <c r="J337" s="116"/>
      <c r="K337" s="126"/>
      <c r="L337" s="126"/>
      <c r="M337" s="114"/>
      <c r="N337" s="114"/>
      <c r="O337" s="114"/>
    </row>
    <row r="338" spans="1:15" ht="15" customHeight="1">
      <c r="A338" s="127" t="s">
        <v>37</v>
      </c>
      <c r="B338" s="115"/>
      <c r="C338" s="115"/>
      <c r="D338" s="122"/>
      <c r="E338" s="122"/>
      <c r="F338" s="116"/>
      <c r="G338" s="116"/>
      <c r="H338" s="128"/>
      <c r="I338" s="129"/>
      <c r="J338" s="114"/>
      <c r="K338" s="129"/>
      <c r="L338" s="114"/>
      <c r="M338" s="114"/>
      <c r="N338" s="114"/>
      <c r="O338" s="114"/>
    </row>
    <row r="339" spans="1:15" ht="15" customHeight="1">
      <c r="A339" s="130" t="s">
        <v>38</v>
      </c>
      <c r="B339" s="115"/>
      <c r="C339" s="115"/>
      <c r="D339" s="131"/>
      <c r="E339" s="132"/>
      <c r="F339" s="122"/>
      <c r="G339" s="129"/>
      <c r="H339" s="128"/>
      <c r="I339" s="129"/>
      <c r="J339" s="129"/>
      <c r="K339" s="129"/>
      <c r="L339" s="116"/>
      <c r="M339" s="114"/>
      <c r="N339" s="114"/>
      <c r="O339" s="122"/>
    </row>
    <row r="340" spans="1:15" ht="16.5">
      <c r="A340" s="130" t="s">
        <v>39</v>
      </c>
      <c r="B340" s="115"/>
      <c r="C340" s="115"/>
      <c r="D340" s="122"/>
      <c r="E340" s="132"/>
      <c r="F340" s="122"/>
      <c r="G340" s="129"/>
      <c r="H340" s="128"/>
      <c r="I340" s="120"/>
      <c r="J340" s="120"/>
      <c r="K340" s="120"/>
      <c r="L340" s="116"/>
      <c r="M340" s="114"/>
      <c r="N340" s="114"/>
      <c r="O340" s="114"/>
    </row>
    <row r="341" spans="1:15" ht="16.5">
      <c r="A341" s="130" t="s">
        <v>40</v>
      </c>
      <c r="B341" s="131"/>
      <c r="C341" s="115"/>
      <c r="D341" s="122"/>
      <c r="E341" s="132"/>
      <c r="F341" s="122"/>
      <c r="G341" s="129"/>
      <c r="H341" s="118"/>
      <c r="I341" s="120"/>
      <c r="J341" s="120"/>
      <c r="K341" s="120"/>
      <c r="L341" s="116"/>
      <c r="M341" s="114"/>
      <c r="N341" s="133"/>
      <c r="O341" s="114"/>
    </row>
    <row r="342" spans="1:15" ht="16.5">
      <c r="A342" s="130" t="s">
        <v>41</v>
      </c>
      <c r="B342" s="124"/>
      <c r="C342" s="131"/>
      <c r="D342" s="122"/>
      <c r="E342" s="134"/>
      <c r="F342" s="129"/>
      <c r="G342" s="129"/>
      <c r="H342" s="118"/>
      <c r="I342" s="120"/>
      <c r="J342" s="120"/>
      <c r="K342" s="120"/>
      <c r="L342" s="129"/>
      <c r="M342" s="114"/>
      <c r="N342" s="122"/>
      <c r="O342" s="114"/>
    </row>
    <row r="343" spans="1:15" ht="15">
      <c r="A343" s="334" t="s">
        <v>0</v>
      </c>
      <c r="B343" s="335"/>
      <c r="C343" s="335"/>
      <c r="D343" s="335"/>
      <c r="E343" s="335"/>
      <c r="F343" s="335"/>
      <c r="G343" s="335"/>
      <c r="H343" s="335"/>
      <c r="I343" s="335"/>
      <c r="J343" s="335"/>
      <c r="K343" s="335"/>
      <c r="L343" s="335"/>
      <c r="M343" s="335"/>
      <c r="N343" s="335"/>
      <c r="O343" s="336"/>
    </row>
    <row r="344" spans="1:15" ht="15">
      <c r="A344" s="271"/>
      <c r="B344" s="272"/>
      <c r="C344" s="272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3"/>
    </row>
    <row r="345" spans="1:15" ht="15" customHeight="1">
      <c r="A345" s="271"/>
      <c r="B345" s="272"/>
      <c r="C345" s="272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3"/>
    </row>
    <row r="346" spans="1:15" ht="15" customHeight="1">
      <c r="A346" s="274" t="s">
        <v>136</v>
      </c>
      <c r="B346" s="275"/>
      <c r="C346" s="275"/>
      <c r="D346" s="275"/>
      <c r="E346" s="275"/>
      <c r="F346" s="275"/>
      <c r="G346" s="275"/>
      <c r="H346" s="275"/>
      <c r="I346" s="275"/>
      <c r="J346" s="275"/>
      <c r="K346" s="275"/>
      <c r="L346" s="275"/>
      <c r="M346" s="275"/>
      <c r="N346" s="275"/>
      <c r="O346" s="276"/>
    </row>
    <row r="347" spans="1:15" ht="15">
      <c r="A347" s="274" t="s">
        <v>137</v>
      </c>
      <c r="B347" s="275"/>
      <c r="C347" s="275"/>
      <c r="D347" s="275"/>
      <c r="E347" s="275"/>
      <c r="F347" s="275"/>
      <c r="G347" s="275"/>
      <c r="H347" s="275"/>
      <c r="I347" s="275"/>
      <c r="J347" s="275"/>
      <c r="K347" s="275"/>
      <c r="L347" s="275"/>
      <c r="M347" s="275"/>
      <c r="N347" s="275"/>
      <c r="O347" s="276"/>
    </row>
    <row r="348" spans="1:15" ht="15">
      <c r="A348" s="337" t="s">
        <v>3</v>
      </c>
      <c r="B348" s="338"/>
      <c r="C348" s="338"/>
      <c r="D348" s="338"/>
      <c r="E348" s="338"/>
      <c r="F348" s="338"/>
      <c r="G348" s="338"/>
      <c r="H348" s="338"/>
      <c r="I348" s="338"/>
      <c r="J348" s="338"/>
      <c r="K348" s="338"/>
      <c r="L348" s="338"/>
      <c r="M348" s="338"/>
      <c r="N348" s="338"/>
      <c r="O348" s="339"/>
    </row>
    <row r="349" spans="1:15" ht="16.5">
      <c r="A349" s="312" t="s">
        <v>237</v>
      </c>
      <c r="B349" s="313"/>
      <c r="C349" s="313"/>
      <c r="D349" s="313"/>
      <c r="E349" s="313"/>
      <c r="F349" s="313"/>
      <c r="G349" s="313"/>
      <c r="H349" s="313"/>
      <c r="I349" s="313"/>
      <c r="J349" s="313"/>
      <c r="K349" s="313"/>
      <c r="L349" s="313"/>
      <c r="M349" s="313"/>
      <c r="N349" s="313"/>
      <c r="O349" s="314"/>
    </row>
    <row r="350" spans="1:15" ht="16.5">
      <c r="A350" s="312" t="s">
        <v>5</v>
      </c>
      <c r="B350" s="313"/>
      <c r="C350" s="313"/>
      <c r="D350" s="313"/>
      <c r="E350" s="313"/>
      <c r="F350" s="313"/>
      <c r="G350" s="313"/>
      <c r="H350" s="313"/>
      <c r="I350" s="313"/>
      <c r="J350" s="313"/>
      <c r="K350" s="313"/>
      <c r="L350" s="313"/>
      <c r="M350" s="313"/>
      <c r="N350" s="313"/>
      <c r="O350" s="314"/>
    </row>
    <row r="351" spans="1:15" ht="15">
      <c r="A351" s="315" t="s">
        <v>6</v>
      </c>
      <c r="B351" s="316" t="s">
        <v>7</v>
      </c>
      <c r="C351" s="316" t="s">
        <v>176</v>
      </c>
      <c r="D351" s="316" t="s">
        <v>8</v>
      </c>
      <c r="E351" s="315" t="s">
        <v>161</v>
      </c>
      <c r="F351" s="315" t="s">
        <v>162</v>
      </c>
      <c r="G351" s="316" t="s">
        <v>11</v>
      </c>
      <c r="H351" s="316" t="s">
        <v>12</v>
      </c>
      <c r="I351" s="316" t="s">
        <v>13</v>
      </c>
      <c r="J351" s="316" t="s">
        <v>14</v>
      </c>
      <c r="K351" s="316" t="s">
        <v>15</v>
      </c>
      <c r="L351" s="317" t="s">
        <v>16</v>
      </c>
      <c r="M351" s="316" t="s">
        <v>17</v>
      </c>
      <c r="N351" s="316" t="s">
        <v>18</v>
      </c>
      <c r="O351" s="316" t="s">
        <v>19</v>
      </c>
    </row>
    <row r="352" spans="1:15" ht="15">
      <c r="A352" s="340"/>
      <c r="B352" s="341"/>
      <c r="C352" s="341"/>
      <c r="D352" s="341"/>
      <c r="E352" s="340"/>
      <c r="F352" s="340"/>
      <c r="G352" s="341"/>
      <c r="H352" s="341"/>
      <c r="I352" s="341"/>
      <c r="J352" s="341"/>
      <c r="K352" s="341"/>
      <c r="L352" s="342"/>
      <c r="M352" s="341"/>
      <c r="N352" s="269"/>
      <c r="O352" s="269"/>
    </row>
    <row r="353" spans="1:15" ht="15">
      <c r="A353" s="333">
        <v>1</v>
      </c>
      <c r="B353" s="319">
        <v>43371</v>
      </c>
      <c r="C353" s="333">
        <v>760</v>
      </c>
      <c r="D353" s="320" t="s">
        <v>183</v>
      </c>
      <c r="E353" s="333" t="s">
        <v>21</v>
      </c>
      <c r="F353" s="320" t="s">
        <v>186</v>
      </c>
      <c r="G353" s="320">
        <v>28</v>
      </c>
      <c r="H353" s="333">
        <v>18</v>
      </c>
      <c r="I353" s="333">
        <v>33</v>
      </c>
      <c r="J353" s="333">
        <v>38</v>
      </c>
      <c r="K353" s="333">
        <v>43</v>
      </c>
      <c r="L353" s="320">
        <v>32</v>
      </c>
      <c r="M353" s="333">
        <v>1200</v>
      </c>
      <c r="N353" s="343">
        <f>IF('[1]HNI OPTION CALLS'!E353="BUY",('[1]HNI OPTION CALLS'!L353-'[1]HNI OPTION CALLS'!G353)*('[1]HNI OPTION CALLS'!M353),('[1]HNI OPTION CALLS'!G353-'[1]HNI OPTION CALLS'!L353)*('[1]HNI OPTION CALLS'!M353))</f>
        <v>4800</v>
      </c>
      <c r="O353" s="344">
        <f>'[1]HNI OPTION CALLS'!N353/('[1]HNI OPTION CALLS'!M353)/'[1]HNI OPTION CALLS'!G353%</f>
        <v>14.285714285714285</v>
      </c>
    </row>
    <row r="354" spans="1:15" ht="15">
      <c r="A354" s="333">
        <v>2</v>
      </c>
      <c r="B354" s="319">
        <v>43370</v>
      </c>
      <c r="C354" s="333">
        <v>230</v>
      </c>
      <c r="D354" s="320" t="s">
        <v>183</v>
      </c>
      <c r="E354" s="333" t="s">
        <v>21</v>
      </c>
      <c r="F354" s="320" t="s">
        <v>84</v>
      </c>
      <c r="G354" s="320">
        <v>11</v>
      </c>
      <c r="H354" s="333">
        <v>4</v>
      </c>
      <c r="I354" s="333">
        <v>15</v>
      </c>
      <c r="J354" s="333">
        <v>19</v>
      </c>
      <c r="K354" s="333">
        <v>23</v>
      </c>
      <c r="L354" s="320">
        <v>14.6</v>
      </c>
      <c r="M354" s="333">
        <v>1500</v>
      </c>
      <c r="N354" s="343">
        <f>IF('[1]HNI OPTION CALLS'!E354="BUY",('[1]HNI OPTION CALLS'!L354-'[1]HNI OPTION CALLS'!G354)*('[1]HNI OPTION CALLS'!M354),('[1]HNI OPTION CALLS'!G354-'[1]HNI OPTION CALLS'!L354)*('[1]HNI OPTION CALLS'!M354))</f>
        <v>5399.999999999999</v>
      </c>
      <c r="O354" s="344">
        <f>'[1]HNI OPTION CALLS'!N354/('[1]HNI OPTION CALLS'!M354)/'[1]HNI OPTION CALLS'!G354%</f>
        <v>32.72727272727272</v>
      </c>
    </row>
    <row r="355" spans="1:15" ht="15">
      <c r="A355" s="333">
        <v>3</v>
      </c>
      <c r="B355" s="319">
        <v>43369</v>
      </c>
      <c r="C355" s="333">
        <v>240</v>
      </c>
      <c r="D355" s="333" t="s">
        <v>177</v>
      </c>
      <c r="E355" s="333" t="s">
        <v>21</v>
      </c>
      <c r="F355" s="320" t="s">
        <v>55</v>
      </c>
      <c r="G355" s="320">
        <v>10</v>
      </c>
      <c r="H355" s="333">
        <v>4</v>
      </c>
      <c r="I355" s="333">
        <v>13</v>
      </c>
      <c r="J355" s="333">
        <v>16</v>
      </c>
      <c r="K355" s="333">
        <v>19</v>
      </c>
      <c r="L355" s="320">
        <v>16</v>
      </c>
      <c r="M355" s="333">
        <v>1750</v>
      </c>
      <c r="N355" s="343">
        <f>IF('[1]HNI OPTION CALLS'!E355="BUY",('[1]HNI OPTION CALLS'!L355-'[1]HNI OPTION CALLS'!G355)*('[1]HNI OPTION CALLS'!M355),('[1]HNI OPTION CALLS'!G355-'[1]HNI OPTION CALLS'!L355)*('[1]HNI OPTION CALLS'!M355))</f>
        <v>10500</v>
      </c>
      <c r="O355" s="344">
        <f>'[1]HNI OPTION CALLS'!N355/('[1]HNI OPTION CALLS'!M355)/'[1]HNI OPTION CALLS'!G355%</f>
        <v>60</v>
      </c>
    </row>
    <row r="356" spans="1:15" ht="15">
      <c r="A356" s="333">
        <v>4</v>
      </c>
      <c r="B356" s="319">
        <v>43367</v>
      </c>
      <c r="C356" s="333">
        <v>760</v>
      </c>
      <c r="D356" s="333" t="s">
        <v>177</v>
      </c>
      <c r="E356" s="333" t="s">
        <v>21</v>
      </c>
      <c r="F356" s="320" t="s">
        <v>186</v>
      </c>
      <c r="G356" s="320">
        <v>13.5</v>
      </c>
      <c r="H356" s="333">
        <v>6</v>
      </c>
      <c r="I356" s="333">
        <v>18</v>
      </c>
      <c r="J356" s="333">
        <v>22</v>
      </c>
      <c r="K356" s="333">
        <v>26</v>
      </c>
      <c r="L356" s="320">
        <v>17.8</v>
      </c>
      <c r="M356" s="333">
        <v>1200</v>
      </c>
      <c r="N356" s="343">
        <f>IF('[1]HNI OPTION CALLS'!E356="BUY",('[1]HNI OPTION CALLS'!L356-'[1]HNI OPTION CALLS'!G356)*('[1]HNI OPTION CALLS'!M356),('[1]HNI OPTION CALLS'!G356-'[1]HNI OPTION CALLS'!L356)*('[1]HNI OPTION CALLS'!M356))</f>
        <v>5160.000000000001</v>
      </c>
      <c r="O356" s="344">
        <f>'[1]HNI OPTION CALLS'!N356/('[1]HNI OPTION CALLS'!M356)/'[1]HNI OPTION CALLS'!G356%</f>
        <v>31.851851851851855</v>
      </c>
    </row>
    <row r="357" spans="1:15" ht="15">
      <c r="A357" s="333">
        <v>5</v>
      </c>
      <c r="B357" s="319">
        <v>43357</v>
      </c>
      <c r="C357" s="333">
        <v>240</v>
      </c>
      <c r="D357" s="333" t="s">
        <v>177</v>
      </c>
      <c r="E357" s="333" t="s">
        <v>21</v>
      </c>
      <c r="F357" s="320" t="s">
        <v>133</v>
      </c>
      <c r="G357" s="320">
        <v>9</v>
      </c>
      <c r="H357" s="333">
        <v>4</v>
      </c>
      <c r="I357" s="333">
        <v>11.5</v>
      </c>
      <c r="J357" s="333">
        <v>14</v>
      </c>
      <c r="K357" s="333">
        <v>16.5</v>
      </c>
      <c r="L357" s="320">
        <v>11.5</v>
      </c>
      <c r="M357" s="333">
        <v>2000</v>
      </c>
      <c r="N357" s="343">
        <f>IF('[1]HNI OPTION CALLS'!E357="BUY",('[1]HNI OPTION CALLS'!L357-'[1]HNI OPTION CALLS'!G357)*('[1]HNI OPTION CALLS'!M357),('[1]HNI OPTION CALLS'!G357-'[1]HNI OPTION CALLS'!L357)*('[1]HNI OPTION CALLS'!M357))</f>
        <v>5000</v>
      </c>
      <c r="O357" s="344">
        <f>'[1]HNI OPTION CALLS'!N357/('[1]HNI OPTION CALLS'!M357)/'[1]HNI OPTION CALLS'!G357%</f>
        <v>27.77777777777778</v>
      </c>
    </row>
    <row r="358" spans="1:15" ht="15">
      <c r="A358" s="333">
        <v>6</v>
      </c>
      <c r="B358" s="319">
        <v>43357</v>
      </c>
      <c r="C358" s="333">
        <v>620</v>
      </c>
      <c r="D358" s="333" t="s">
        <v>177</v>
      </c>
      <c r="E358" s="333" t="s">
        <v>21</v>
      </c>
      <c r="F358" s="320" t="s">
        <v>238</v>
      </c>
      <c r="G358" s="320">
        <v>15</v>
      </c>
      <c r="H358" s="333">
        <v>7</v>
      </c>
      <c r="I358" s="333">
        <v>20</v>
      </c>
      <c r="J358" s="333">
        <v>25</v>
      </c>
      <c r="K358" s="333">
        <v>30</v>
      </c>
      <c r="L358" s="320">
        <v>20</v>
      </c>
      <c r="M358" s="333">
        <v>1061</v>
      </c>
      <c r="N358" s="343">
        <f>IF('[1]HNI OPTION CALLS'!E358="BUY",('[1]HNI OPTION CALLS'!L358-'[1]HNI OPTION CALLS'!G358)*('[1]HNI OPTION CALLS'!M358),('[1]HNI OPTION CALLS'!G358-'[1]HNI OPTION CALLS'!L358)*('[1]HNI OPTION CALLS'!M358))</f>
        <v>5305</v>
      </c>
      <c r="O358" s="344">
        <f>'[1]HNI OPTION CALLS'!N358/('[1]HNI OPTION CALLS'!M358)/'[1]HNI OPTION CALLS'!G358%</f>
        <v>33.333333333333336</v>
      </c>
    </row>
    <row r="359" spans="1:15" ht="15">
      <c r="A359" s="333">
        <v>7</v>
      </c>
      <c r="B359" s="319">
        <v>43354</v>
      </c>
      <c r="C359" s="333">
        <v>280</v>
      </c>
      <c r="D359" s="320" t="s">
        <v>183</v>
      </c>
      <c r="E359" s="333" t="s">
        <v>21</v>
      </c>
      <c r="F359" s="320" t="s">
        <v>92</v>
      </c>
      <c r="G359" s="320">
        <v>6</v>
      </c>
      <c r="H359" s="333">
        <v>2</v>
      </c>
      <c r="I359" s="333">
        <v>8</v>
      </c>
      <c r="J359" s="333">
        <v>10</v>
      </c>
      <c r="K359" s="333">
        <v>12</v>
      </c>
      <c r="L359" s="320">
        <v>2</v>
      </c>
      <c r="M359" s="333">
        <v>3000</v>
      </c>
      <c r="N359" s="343">
        <f>IF('[1]HNI OPTION CALLS'!E359="BUY",('[1]HNI OPTION CALLS'!L359-'[1]HNI OPTION CALLS'!G359)*('[1]HNI OPTION CALLS'!M359),('[1]HNI OPTION CALLS'!G359-'[1]HNI OPTION CALLS'!L359)*('[1]HNI OPTION CALLS'!M359))</f>
        <v>-12000</v>
      </c>
      <c r="O359" s="344">
        <f>'[1]HNI OPTION CALLS'!N359/('[1]HNI OPTION CALLS'!M359)/'[1]HNI OPTION CALLS'!G359%</f>
        <v>-66.66666666666667</v>
      </c>
    </row>
    <row r="360" spans="1:15" ht="15">
      <c r="A360" s="333">
        <v>8</v>
      </c>
      <c r="B360" s="319">
        <v>43350</v>
      </c>
      <c r="C360" s="333">
        <v>210</v>
      </c>
      <c r="D360" s="333" t="s">
        <v>177</v>
      </c>
      <c r="E360" s="333" t="s">
        <v>21</v>
      </c>
      <c r="F360" s="320" t="s">
        <v>187</v>
      </c>
      <c r="G360" s="320">
        <v>7</v>
      </c>
      <c r="H360" s="333">
        <v>3.5</v>
      </c>
      <c r="I360" s="333">
        <v>9</v>
      </c>
      <c r="J360" s="333">
        <v>11</v>
      </c>
      <c r="K360" s="333">
        <v>13</v>
      </c>
      <c r="L360" s="320">
        <v>3.5</v>
      </c>
      <c r="M360" s="333">
        <v>2500</v>
      </c>
      <c r="N360" s="343">
        <f>IF('[1]HNI OPTION CALLS'!E360="BUY",('[1]HNI OPTION CALLS'!L360-'[1]HNI OPTION CALLS'!G360)*('[1]HNI OPTION CALLS'!M360),('[1]HNI OPTION CALLS'!G360-'[1]HNI OPTION CALLS'!L360)*('[1]HNI OPTION CALLS'!M360))</f>
        <v>-8750</v>
      </c>
      <c r="O360" s="344">
        <f>'[1]HNI OPTION CALLS'!N360/('[1]HNI OPTION CALLS'!M360)/'[1]HNI OPTION CALLS'!G360%</f>
        <v>-49.99999999999999</v>
      </c>
    </row>
    <row r="361" spans="1:15" ht="15">
      <c r="A361" s="333">
        <v>9</v>
      </c>
      <c r="B361" s="319">
        <v>43349</v>
      </c>
      <c r="C361" s="333">
        <v>270</v>
      </c>
      <c r="D361" s="333" t="s">
        <v>177</v>
      </c>
      <c r="E361" s="333" t="s">
        <v>21</v>
      </c>
      <c r="F361" s="320" t="s">
        <v>84</v>
      </c>
      <c r="G361" s="320">
        <v>9.5</v>
      </c>
      <c r="H361" s="333">
        <v>3</v>
      </c>
      <c r="I361" s="333">
        <v>13</v>
      </c>
      <c r="J361" s="333">
        <v>16.5</v>
      </c>
      <c r="K361" s="333">
        <v>20</v>
      </c>
      <c r="L361" s="320">
        <v>16.5</v>
      </c>
      <c r="M361" s="333">
        <v>1500</v>
      </c>
      <c r="N361" s="343">
        <f>IF('[1]HNI OPTION CALLS'!E361="BUY",('[1]HNI OPTION CALLS'!L361-'[1]HNI OPTION CALLS'!G361)*('[1]HNI OPTION CALLS'!M361),('[1]HNI OPTION CALLS'!G361-'[1]HNI OPTION CALLS'!L361)*('[1]HNI OPTION CALLS'!M361))</f>
        <v>10500</v>
      </c>
      <c r="O361" s="344">
        <f>'[1]HNI OPTION CALLS'!N361/('[1]HNI OPTION CALLS'!M361)/'[1]HNI OPTION CALLS'!G361%</f>
        <v>73.6842105263158</v>
      </c>
    </row>
    <row r="362" spans="1:15" ht="15">
      <c r="A362" s="333">
        <v>10</v>
      </c>
      <c r="B362" s="319">
        <v>43349</v>
      </c>
      <c r="C362" s="333">
        <v>1900</v>
      </c>
      <c r="D362" s="333" t="s">
        <v>177</v>
      </c>
      <c r="E362" s="333" t="s">
        <v>21</v>
      </c>
      <c r="F362" s="320" t="s">
        <v>239</v>
      </c>
      <c r="G362" s="320">
        <v>29</v>
      </c>
      <c r="H362" s="333">
        <v>5</v>
      </c>
      <c r="I362" s="333">
        <v>50</v>
      </c>
      <c r="J362" s="333">
        <v>70</v>
      </c>
      <c r="K362" s="333">
        <v>90</v>
      </c>
      <c r="L362" s="320">
        <v>5</v>
      </c>
      <c r="M362" s="333">
        <v>300</v>
      </c>
      <c r="N362" s="343">
        <f>IF('[1]HNI OPTION CALLS'!E362="BUY",('[1]HNI OPTION CALLS'!L362-'[1]HNI OPTION CALLS'!G362)*('[1]HNI OPTION CALLS'!M362),('[1]HNI OPTION CALLS'!G362-'[1]HNI OPTION CALLS'!L362)*('[1]HNI OPTION CALLS'!M362))</f>
        <v>-7200</v>
      </c>
      <c r="O362" s="344">
        <f>'[1]HNI OPTION CALLS'!N362/('[1]HNI OPTION CALLS'!M362)/'[1]HNI OPTION CALLS'!G362%</f>
        <v>-82.75862068965517</v>
      </c>
    </row>
    <row r="363" spans="1:15" ht="15">
      <c r="A363" s="333">
        <v>11</v>
      </c>
      <c r="B363" s="319">
        <v>43348</v>
      </c>
      <c r="C363" s="333">
        <v>230</v>
      </c>
      <c r="D363" s="333" t="s">
        <v>177</v>
      </c>
      <c r="E363" s="333" t="s">
        <v>21</v>
      </c>
      <c r="F363" s="320" t="s">
        <v>55</v>
      </c>
      <c r="G363" s="333">
        <v>9.5</v>
      </c>
      <c r="H363" s="333">
        <v>4</v>
      </c>
      <c r="I363" s="333">
        <v>12.5</v>
      </c>
      <c r="J363" s="333">
        <v>15.5</v>
      </c>
      <c r="K363" s="333">
        <v>18.5</v>
      </c>
      <c r="L363" s="320">
        <v>4</v>
      </c>
      <c r="M363" s="333">
        <v>1750</v>
      </c>
      <c r="N363" s="343">
        <f>IF('[1]HNI OPTION CALLS'!E363="BUY",('[1]HNI OPTION CALLS'!L363-'[1]HNI OPTION CALLS'!G363)*('[1]HNI OPTION CALLS'!M363),('[1]HNI OPTION CALLS'!G363-'[1]HNI OPTION CALLS'!L363)*('[1]HNI OPTION CALLS'!M363))</f>
        <v>-9625</v>
      </c>
      <c r="O363" s="344">
        <f>'[1]HNI OPTION CALLS'!N363/('[1]HNI OPTION CALLS'!M363)/'[1]HNI OPTION CALLS'!G363%</f>
        <v>-57.89473684210526</v>
      </c>
    </row>
    <row r="364" spans="1:15" ht="16.5">
      <c r="A364" s="106" t="s">
        <v>25</v>
      </c>
      <c r="B364" s="107"/>
      <c r="C364" s="108"/>
      <c r="D364" s="109"/>
      <c r="E364" s="110"/>
      <c r="F364" s="110"/>
      <c r="G364" s="111"/>
      <c r="H364" s="112"/>
      <c r="I364" s="112"/>
      <c r="J364" s="112"/>
      <c r="K364" s="110"/>
      <c r="L364" s="113"/>
      <c r="M364" s="114"/>
      <c r="N364" s="114"/>
      <c r="O364" s="114"/>
    </row>
    <row r="365" spans="1:15" ht="16.5">
      <c r="A365" s="106" t="s">
        <v>26</v>
      </c>
      <c r="B365" s="107"/>
      <c r="C365" s="108"/>
      <c r="D365" s="109"/>
      <c r="E365" s="110"/>
      <c r="F365" s="110"/>
      <c r="G365" s="111"/>
      <c r="H365" s="110"/>
      <c r="I365" s="110"/>
      <c r="J365" s="110"/>
      <c r="K365" s="110"/>
      <c r="L365" s="113"/>
      <c r="M365" s="114"/>
      <c r="N365" s="114"/>
      <c r="O365" s="114"/>
    </row>
    <row r="366" spans="1:15" ht="16.5">
      <c r="A366" s="106" t="s">
        <v>26</v>
      </c>
      <c r="B366" s="107"/>
      <c r="C366" s="108"/>
      <c r="D366" s="109"/>
      <c r="E366" s="110"/>
      <c r="F366" s="110"/>
      <c r="G366" s="111"/>
      <c r="H366" s="110"/>
      <c r="I366" s="110"/>
      <c r="J366" s="110"/>
      <c r="K366" s="110"/>
      <c r="L366" s="114"/>
      <c r="M366" s="114"/>
      <c r="N366" s="114"/>
      <c r="O366" s="114"/>
    </row>
    <row r="367" spans="1:15" ht="17.25" thickBot="1">
      <c r="A367" s="73"/>
      <c r="B367" s="115"/>
      <c r="C367" s="115"/>
      <c r="D367" s="116"/>
      <c r="E367" s="116"/>
      <c r="F367" s="116"/>
      <c r="G367" s="117"/>
      <c r="H367" s="118"/>
      <c r="I367" s="119" t="s">
        <v>27</v>
      </c>
      <c r="J367" s="119"/>
      <c r="K367" s="120"/>
      <c r="L367" s="114"/>
      <c r="M367" s="121"/>
      <c r="N367" s="114"/>
      <c r="O367" s="114"/>
    </row>
    <row r="368" spans="1:15" ht="16.5">
      <c r="A368" s="122"/>
      <c r="B368" s="115"/>
      <c r="C368" s="115"/>
      <c r="D368" s="321" t="s">
        <v>28</v>
      </c>
      <c r="E368" s="322"/>
      <c r="F368" s="323">
        <v>11</v>
      </c>
      <c r="G368" s="324">
        <v>100</v>
      </c>
      <c r="H368" s="116">
        <v>11</v>
      </c>
      <c r="I368" s="123">
        <f>'[1]HNI OPTION CALLS'!H369/'[1]HNI OPTION CALLS'!H368%</f>
        <v>63.63636363636363</v>
      </c>
      <c r="J368" s="123"/>
      <c r="K368" s="123"/>
      <c r="L368" s="120"/>
      <c r="M368" s="114"/>
      <c r="N368" s="114"/>
      <c r="O368" s="114"/>
    </row>
    <row r="369" spans="1:15" ht="16.5">
      <c r="A369" s="122"/>
      <c r="B369" s="115"/>
      <c r="C369" s="115"/>
      <c r="D369" s="325" t="s">
        <v>29</v>
      </c>
      <c r="E369" s="326"/>
      <c r="F369" s="327">
        <v>7</v>
      </c>
      <c r="G369" s="328">
        <f>('[1]HNI OPTION CALLS'!F369/'[1]HNI OPTION CALLS'!F368)*100</f>
        <v>63.63636363636363</v>
      </c>
      <c r="H369" s="116">
        <v>7</v>
      </c>
      <c r="I369" s="120"/>
      <c r="J369" s="120"/>
      <c r="K369" s="116"/>
      <c r="L369" s="114"/>
      <c r="M369" s="114"/>
      <c r="N369" s="114"/>
      <c r="O369" s="114"/>
    </row>
    <row r="370" spans="1:15" ht="16.5">
      <c r="A370" s="124"/>
      <c r="B370" s="115"/>
      <c r="C370" s="115"/>
      <c r="D370" s="325" t="s">
        <v>31</v>
      </c>
      <c r="E370" s="326"/>
      <c r="F370" s="327">
        <v>0</v>
      </c>
      <c r="G370" s="328">
        <f>('[1]HNI OPTION CALLS'!F370/'[1]HNI OPTION CALLS'!F368)*100</f>
        <v>0</v>
      </c>
      <c r="H370" s="125"/>
      <c r="I370" s="116"/>
      <c r="J370" s="116"/>
      <c r="K370" s="116"/>
      <c r="L370" s="126"/>
      <c r="M370" s="114"/>
      <c r="N370" s="114"/>
      <c r="O370" s="114"/>
    </row>
    <row r="371" spans="1:15" ht="16.5">
      <c r="A371" s="124"/>
      <c r="B371" s="115"/>
      <c r="C371" s="115"/>
      <c r="D371" s="325" t="s">
        <v>32</v>
      </c>
      <c r="E371" s="326"/>
      <c r="F371" s="327">
        <v>0</v>
      </c>
      <c r="G371" s="328">
        <f>('[1]HNI OPTION CALLS'!F371/'[1]HNI OPTION CALLS'!F368)*100</f>
        <v>0</v>
      </c>
      <c r="H371" s="125"/>
      <c r="I371" s="116"/>
      <c r="J371" s="116"/>
      <c r="K371" s="116"/>
      <c r="L371" s="120"/>
      <c r="M371" s="114"/>
      <c r="N371" s="114"/>
      <c r="O371" s="114"/>
    </row>
    <row r="372" spans="1:15" ht="16.5">
      <c r="A372" s="124"/>
      <c r="B372" s="115"/>
      <c r="C372" s="115"/>
      <c r="D372" s="325" t="s">
        <v>33</v>
      </c>
      <c r="E372" s="326"/>
      <c r="F372" s="327">
        <v>4</v>
      </c>
      <c r="G372" s="328">
        <f>('[1]HNI OPTION CALLS'!F372/'[1]HNI OPTION CALLS'!F368)*100</f>
        <v>36.36363636363637</v>
      </c>
      <c r="H372" s="125"/>
      <c r="I372" s="116" t="s">
        <v>34</v>
      </c>
      <c r="J372" s="116"/>
      <c r="K372" s="120"/>
      <c r="L372" s="120"/>
      <c r="M372" s="114"/>
      <c r="N372" s="114"/>
      <c r="O372" s="114"/>
    </row>
    <row r="373" spans="1:15" ht="16.5">
      <c r="A373" s="124"/>
      <c r="B373" s="115"/>
      <c r="C373" s="115"/>
      <c r="D373" s="325" t="s">
        <v>35</v>
      </c>
      <c r="E373" s="326"/>
      <c r="F373" s="327">
        <v>0</v>
      </c>
      <c r="G373" s="328">
        <f>('[1]HNI OPTION CALLS'!F373/'[1]HNI OPTION CALLS'!F368)*100</f>
        <v>0</v>
      </c>
      <c r="H373" s="125"/>
      <c r="I373" s="116"/>
      <c r="J373" s="116"/>
      <c r="K373" s="120"/>
      <c r="L373" s="120"/>
      <c r="M373" s="114"/>
      <c r="N373" s="114"/>
      <c r="O373" s="114"/>
    </row>
    <row r="374" spans="1:15" ht="17.25" thickBot="1">
      <c r="A374" s="124"/>
      <c r="B374" s="115"/>
      <c r="C374" s="115"/>
      <c r="D374" s="329" t="s">
        <v>36</v>
      </c>
      <c r="E374" s="330"/>
      <c r="F374" s="331">
        <v>0</v>
      </c>
      <c r="G374" s="332">
        <f>('[1]HNI OPTION CALLS'!F374/'[1]HNI OPTION CALLS'!F368)*100</f>
        <v>0</v>
      </c>
      <c r="H374" s="125"/>
      <c r="I374" s="116"/>
      <c r="J374" s="116"/>
      <c r="K374" s="126"/>
      <c r="L374" s="126"/>
      <c r="M374" s="114"/>
      <c r="N374" s="114"/>
      <c r="O374" s="114"/>
    </row>
    <row r="375" spans="1:15" ht="16.5">
      <c r="A375" s="127" t="s">
        <v>37</v>
      </c>
      <c r="B375" s="115"/>
      <c r="C375" s="115"/>
      <c r="D375" s="122"/>
      <c r="E375" s="122"/>
      <c r="F375" s="116"/>
      <c r="G375" s="116"/>
      <c r="H375" s="128"/>
      <c r="I375" s="129"/>
      <c r="J375" s="114"/>
      <c r="K375" s="129"/>
      <c r="L375" s="114"/>
      <c r="M375" s="114"/>
      <c r="N375" s="114"/>
      <c r="O375" s="114"/>
    </row>
    <row r="376" spans="1:15" ht="16.5">
      <c r="A376" s="130" t="s">
        <v>38</v>
      </c>
      <c r="B376" s="115"/>
      <c r="C376" s="115"/>
      <c r="D376" s="131"/>
      <c r="E376" s="132"/>
      <c r="F376" s="122"/>
      <c r="G376" s="129"/>
      <c r="H376" s="128"/>
      <c r="I376" s="129"/>
      <c r="J376" s="129"/>
      <c r="K376" s="129"/>
      <c r="L376" s="116"/>
      <c r="M376" s="114"/>
      <c r="N376" s="114"/>
      <c r="O376" s="122"/>
    </row>
    <row r="377" spans="1:15" ht="16.5">
      <c r="A377" s="130" t="s">
        <v>39</v>
      </c>
      <c r="B377" s="115"/>
      <c r="C377" s="115"/>
      <c r="D377" s="122"/>
      <c r="E377" s="132"/>
      <c r="F377" s="122"/>
      <c r="G377" s="129"/>
      <c r="H377" s="128"/>
      <c r="I377" s="120"/>
      <c r="J377" s="120"/>
      <c r="K377" s="120"/>
      <c r="L377" s="116"/>
      <c r="M377" s="114"/>
      <c r="N377" s="114"/>
      <c r="O377" s="114"/>
    </row>
    <row r="378" spans="1:15" ht="16.5">
      <c r="A378" s="130" t="s">
        <v>40</v>
      </c>
      <c r="B378" s="131"/>
      <c r="C378" s="115"/>
      <c r="D378" s="122"/>
      <c r="E378" s="132"/>
      <c r="F378" s="122"/>
      <c r="G378" s="129"/>
      <c r="H378" s="118"/>
      <c r="I378" s="120"/>
      <c r="J378" s="120"/>
      <c r="K378" s="120"/>
      <c r="L378" s="116"/>
      <c r="M378" s="114"/>
      <c r="N378" s="133"/>
      <c r="O378" s="114"/>
    </row>
    <row r="379" spans="1:15" ht="16.5">
      <c r="A379" s="130" t="s">
        <v>41</v>
      </c>
      <c r="B379" s="124"/>
      <c r="C379" s="131"/>
      <c r="D379" s="122"/>
      <c r="E379" s="134"/>
      <c r="F379" s="129"/>
      <c r="G379" s="129"/>
      <c r="H379" s="118"/>
      <c r="I379" s="120"/>
      <c r="J379" s="120"/>
      <c r="K379" s="120"/>
      <c r="L379" s="129"/>
      <c r="M379" s="114"/>
      <c r="N379" s="122"/>
      <c r="O379" s="114"/>
    </row>
  </sheetData>
  <sheetProtection/>
  <mergeCells count="252">
    <mergeCell ref="D372:E372"/>
    <mergeCell ref="D373:E373"/>
    <mergeCell ref="D374:E374"/>
    <mergeCell ref="M351:M352"/>
    <mergeCell ref="N351:N352"/>
    <mergeCell ref="O351:O352"/>
    <mergeCell ref="D369:E369"/>
    <mergeCell ref="D370:E370"/>
    <mergeCell ref="D371:E371"/>
    <mergeCell ref="G351:G352"/>
    <mergeCell ref="H351:H352"/>
    <mergeCell ref="I351:I352"/>
    <mergeCell ref="J351:J352"/>
    <mergeCell ref="K351:K352"/>
    <mergeCell ref="L351:L352"/>
    <mergeCell ref="A347:O347"/>
    <mergeCell ref="A348:O348"/>
    <mergeCell ref="A349:O349"/>
    <mergeCell ref="A350:O350"/>
    <mergeCell ref="A351:A352"/>
    <mergeCell ref="B351:B352"/>
    <mergeCell ref="C351:C352"/>
    <mergeCell ref="D351:D352"/>
    <mergeCell ref="E351:E352"/>
    <mergeCell ref="F351:F352"/>
    <mergeCell ref="M312:M313"/>
    <mergeCell ref="N312:N313"/>
    <mergeCell ref="O312:O313"/>
    <mergeCell ref="D332:E332"/>
    <mergeCell ref="D333:E333"/>
    <mergeCell ref="D334:E334"/>
    <mergeCell ref="G312:G313"/>
    <mergeCell ref="H312:H313"/>
    <mergeCell ref="I312:I313"/>
    <mergeCell ref="J312:J313"/>
    <mergeCell ref="K312:K313"/>
    <mergeCell ref="L312:L313"/>
    <mergeCell ref="A308:O308"/>
    <mergeCell ref="A309:O309"/>
    <mergeCell ref="A310:O310"/>
    <mergeCell ref="A311:O311"/>
    <mergeCell ref="A312:A313"/>
    <mergeCell ref="B312:B313"/>
    <mergeCell ref="C312:C313"/>
    <mergeCell ref="D312:D313"/>
    <mergeCell ref="E312:E313"/>
    <mergeCell ref="F312:F313"/>
    <mergeCell ref="M269:M270"/>
    <mergeCell ref="N269:N270"/>
    <mergeCell ref="O269:O270"/>
    <mergeCell ref="D293:E293"/>
    <mergeCell ref="D294:E294"/>
    <mergeCell ref="D295:E295"/>
    <mergeCell ref="G269:G270"/>
    <mergeCell ref="H269:H270"/>
    <mergeCell ref="I269:I270"/>
    <mergeCell ref="J269:J270"/>
    <mergeCell ref="K269:K270"/>
    <mergeCell ref="L269:L270"/>
    <mergeCell ref="A265:O265"/>
    <mergeCell ref="A266:O266"/>
    <mergeCell ref="A267:O267"/>
    <mergeCell ref="A268:O268"/>
    <mergeCell ref="A269:A270"/>
    <mergeCell ref="B269:B270"/>
    <mergeCell ref="C269:C270"/>
    <mergeCell ref="D269:D270"/>
    <mergeCell ref="E269:E270"/>
    <mergeCell ref="F269:F270"/>
    <mergeCell ref="M230:M231"/>
    <mergeCell ref="N230:N231"/>
    <mergeCell ref="O230:O231"/>
    <mergeCell ref="D249:E249"/>
    <mergeCell ref="D250:E250"/>
    <mergeCell ref="D251:E251"/>
    <mergeCell ref="G230:G231"/>
    <mergeCell ref="H230:H231"/>
    <mergeCell ref="I230:I231"/>
    <mergeCell ref="J230:J231"/>
    <mergeCell ref="K230:K231"/>
    <mergeCell ref="L230:L231"/>
    <mergeCell ref="A226:O226"/>
    <mergeCell ref="A227:O227"/>
    <mergeCell ref="A228:O228"/>
    <mergeCell ref="A229:O229"/>
    <mergeCell ref="A230:A231"/>
    <mergeCell ref="B230:B231"/>
    <mergeCell ref="C230:C231"/>
    <mergeCell ref="D230:D231"/>
    <mergeCell ref="E230:E231"/>
    <mergeCell ref="F230:F231"/>
    <mergeCell ref="D213:E213"/>
    <mergeCell ref="D214:E214"/>
    <mergeCell ref="D215:E215"/>
    <mergeCell ref="D216:E216"/>
    <mergeCell ref="A222:O224"/>
    <mergeCell ref="A225:O225"/>
    <mergeCell ref="J180:J181"/>
    <mergeCell ref="K180:K181"/>
    <mergeCell ref="L180:L181"/>
    <mergeCell ref="M180:M181"/>
    <mergeCell ref="N180:N181"/>
    <mergeCell ref="O180:O181"/>
    <mergeCell ref="A179:O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D166:E166"/>
    <mergeCell ref="A172:O174"/>
    <mergeCell ref="A175:O175"/>
    <mergeCell ref="A176:O176"/>
    <mergeCell ref="A177:O177"/>
    <mergeCell ref="A178:O178"/>
    <mergeCell ref="M138:M139"/>
    <mergeCell ref="N138:N139"/>
    <mergeCell ref="O138:O139"/>
    <mergeCell ref="D161:E161"/>
    <mergeCell ref="D162:E162"/>
    <mergeCell ref="D163:E163"/>
    <mergeCell ref="G138:G139"/>
    <mergeCell ref="H138:H139"/>
    <mergeCell ref="I138:I139"/>
    <mergeCell ref="J138:J139"/>
    <mergeCell ref="K138:K139"/>
    <mergeCell ref="L138:L139"/>
    <mergeCell ref="A134:O134"/>
    <mergeCell ref="A135:O135"/>
    <mergeCell ref="A136:O136"/>
    <mergeCell ref="A137:O137"/>
    <mergeCell ref="A138:A139"/>
    <mergeCell ref="B138:B139"/>
    <mergeCell ref="C138:C139"/>
    <mergeCell ref="D138:D139"/>
    <mergeCell ref="E138:E139"/>
    <mergeCell ref="F138:F139"/>
    <mergeCell ref="D121:E121"/>
    <mergeCell ref="D122:E122"/>
    <mergeCell ref="D123:E123"/>
    <mergeCell ref="D124:E124"/>
    <mergeCell ref="A130:O132"/>
    <mergeCell ref="A133:O133"/>
    <mergeCell ref="J90:J91"/>
    <mergeCell ref="K90:K91"/>
    <mergeCell ref="L90:L91"/>
    <mergeCell ref="M90:M91"/>
    <mergeCell ref="N90:N91"/>
    <mergeCell ref="O90:O91"/>
    <mergeCell ref="A89:O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D76:E76"/>
    <mergeCell ref="A82:O84"/>
    <mergeCell ref="A85:O85"/>
    <mergeCell ref="A86:O86"/>
    <mergeCell ref="A87:O87"/>
    <mergeCell ref="A88:O88"/>
    <mergeCell ref="M47:M48"/>
    <mergeCell ref="N47:N48"/>
    <mergeCell ref="O47:O48"/>
    <mergeCell ref="D71:E71"/>
    <mergeCell ref="D72:E72"/>
    <mergeCell ref="D73:E73"/>
    <mergeCell ref="G47:G48"/>
    <mergeCell ref="H47:H48"/>
    <mergeCell ref="I47:I48"/>
    <mergeCell ref="J47:J48"/>
    <mergeCell ref="K47:K48"/>
    <mergeCell ref="L47:L48"/>
    <mergeCell ref="A43:O43"/>
    <mergeCell ref="A44:O44"/>
    <mergeCell ref="A45:O45"/>
    <mergeCell ref="A46:O46"/>
    <mergeCell ref="A47:A48"/>
    <mergeCell ref="B47:B48"/>
    <mergeCell ref="C47:C48"/>
    <mergeCell ref="D47:D48"/>
    <mergeCell ref="E47:E48"/>
    <mergeCell ref="F47:F48"/>
    <mergeCell ref="D28:E28"/>
    <mergeCell ref="D29:E29"/>
    <mergeCell ref="D30:E30"/>
    <mergeCell ref="D31:E31"/>
    <mergeCell ref="D32:E32"/>
    <mergeCell ref="D33:E33"/>
    <mergeCell ref="A39:O41"/>
    <mergeCell ref="A2:O4"/>
    <mergeCell ref="A5:O5"/>
    <mergeCell ref="A6:O6"/>
    <mergeCell ref="A7:O7"/>
    <mergeCell ref="A8:O8"/>
    <mergeCell ref="A9:O9"/>
    <mergeCell ref="K10:K11"/>
    <mergeCell ref="L10:L11"/>
    <mergeCell ref="A10:A11"/>
    <mergeCell ref="B10:B11"/>
    <mergeCell ref="C10:C11"/>
    <mergeCell ref="D10:D11"/>
    <mergeCell ref="E10:E11"/>
    <mergeCell ref="F10:F11"/>
    <mergeCell ref="M10:M11"/>
    <mergeCell ref="N10:N11"/>
    <mergeCell ref="O10:O11"/>
    <mergeCell ref="G10:G11"/>
    <mergeCell ref="H10:H11"/>
    <mergeCell ref="I10:I11"/>
    <mergeCell ref="J10:J11"/>
    <mergeCell ref="D27:E27"/>
    <mergeCell ref="A42:O42"/>
    <mergeCell ref="D70:E70"/>
    <mergeCell ref="D74:E74"/>
    <mergeCell ref="D75:E75"/>
    <mergeCell ref="D118:E118"/>
    <mergeCell ref="D119:E119"/>
    <mergeCell ref="D120:E120"/>
    <mergeCell ref="D160:E160"/>
    <mergeCell ref="D164:E164"/>
    <mergeCell ref="D165:E165"/>
    <mergeCell ref="D210:E210"/>
    <mergeCell ref="D211:E211"/>
    <mergeCell ref="D212:E212"/>
    <mergeCell ref="D248:E248"/>
    <mergeCell ref="D252:E252"/>
    <mergeCell ref="D253:E253"/>
    <mergeCell ref="D254:E254"/>
    <mergeCell ref="A261:O263"/>
    <mergeCell ref="A264:O264"/>
    <mergeCell ref="D292:E292"/>
    <mergeCell ref="D296:E296"/>
    <mergeCell ref="D297:E297"/>
    <mergeCell ref="D298:E298"/>
    <mergeCell ref="A304:O306"/>
    <mergeCell ref="A307:O307"/>
    <mergeCell ref="D331:E331"/>
    <mergeCell ref="D335:E335"/>
    <mergeCell ref="D336:E336"/>
    <mergeCell ref="D337:E337"/>
    <mergeCell ref="A343:O345"/>
    <mergeCell ref="A346:O346"/>
    <mergeCell ref="D368:E368"/>
  </mergeCells>
  <conditionalFormatting sqref="O330:O342 O291:O305 O209:O222 O347:O363 O308:O326 O248:O287 O226:O243 O159:O205 O117:O155 O69:O113 O35:O65 O12:O22">
    <cfRule type="cellIs" priority="7" dxfId="12" operator="lessThan">
      <formula>0</formula>
    </cfRule>
    <cfRule type="cellIs" priority="8" dxfId="13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2017-08-02T13:26:00Z</dcterms:created>
  <dcterms:modified xsi:type="dcterms:W3CDTF">2019-05-18T07:48:39Z</dcterms:modified>
  <cp:category/>
  <cp:version/>
  <cp:contentType/>
  <cp:contentStatus/>
</cp:coreProperties>
</file>