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2"/>
  </bookViews>
  <sheets>
    <sheet name="SMART MONEY  CASH CALLS" sheetId="1" r:id="rId1"/>
    <sheet name="SMART MONEY FUTURE CALLS" sheetId="2" r:id="rId2"/>
    <sheet name="SMART MONEY OPTION CAL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<sst xmlns="http://schemas.openxmlformats.org/spreadsheetml/2006/main" count="1883" uniqueCount="211">
  <si>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</si>
  <si>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</si>
  <si>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</si>
  <si>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</si>
  <si>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</si>
  <si>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</si>
  <si>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</si>
  <si>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</si>
  <si>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</si>
  <si>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</si>
  <si>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</si>
  <si>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</si>
  <si>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</si>
  <si>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</si>
  <si>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</si>
  <si>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</si>
  <si>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</si>
  <si>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</si>
  <si>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</si>
  <si>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</si>
  <si>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</si>
  <si>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</si>
  <si>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</si>
  <si>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</si>
  <si>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</si>
  <si>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</si>
  <si>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</si>
  <si>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</si>
  <si>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</si>
  <si>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</si>
  <si>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</si>
  <si>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</si>
  <si>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</si>
  <si>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</si>
  <si>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</si>
  <si>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</si>
  <si>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</si>
  <si>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</si>
  <si>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</si>
  <si>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</si>
  <si>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</si>
  <si>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</si>
  <si>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</si>
  <si>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</si>
  <si>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</si>
  <si>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</si>
  <si>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</si>
  <si>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</si>
  <si>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</si>
  <si>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</si>
  <si>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</si>
  <si>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</si>
  <si>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</si>
  <si>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</si>
  <si>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</si>
  <si>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</si>
  <si>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</si>
  <si>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</si>
  <si>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</si>
  <si>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</si>
  <si>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</si>
  <si>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</si>
  <si>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</si>
  <si>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</si>
  <si>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</si>
  <si>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</si>
  <si>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</si>
  <si>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</si>
  <si>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</si>
  <si>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</si>
  <si>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</si>
  <si>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</si>
  <si>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</si>
  <si>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</si>
  <si>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</si>
  <si>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</si>
  <si>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</si>
  <si>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</si>
  <si>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</si>
  <si>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</si>
  <si>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</si>
  <si>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</si>
  <si>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</si>
  <si>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</si>
  <si>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</si>
  <si>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</si>
  <si>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</si>
  <si>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</si>
  <si>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</si>
  <si>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</si>
  <si>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</si>
  <si>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</si>
  <si>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</si>
  <si>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</si>
  <si>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</si>
  <si>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</si>
  <si>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</si>
  <si>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</si>
  <si>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</si>
  <si>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</si>
  <si>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</si>
  <si>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</si>
  <si>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</si>
  <si>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</si>
  <si>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</si>
  <si>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</si>
  <si>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</si>
  <si>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</si>
  <si>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</si>
  <si>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</si>
  <si>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</si>
  <si>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</si>
  <si>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</si>
  <si>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</si>
  <si>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</si>
  <si>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</si>
  <si>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</si>
  <si>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</si>
  <si>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</si>
  <si>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</si>
  <si>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</si>
  <si>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</si>
  <si>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</si>
  <si>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</si>
  <si>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</si>
  <si>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</si>
  <si>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</si>
  <si>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</si>
  <si>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</si>
  <si>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</si>
  <si>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</si>
  <si>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</si>
  <si>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</si>
  <si>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CAN BANK</t>
  </si>
  <si>
    <t>SMART MONEY Daily Call Performance Report  JULY – 2018</t>
  </si>
  <si>
    <t>NCC</t>
  </si>
  <si>
    <t>SMART MONEY Daily Call Performance Report  AUGUST – 2018</t>
  </si>
  <si>
    <t>2 nd floor 201-202 Radha Krishna Apartment,Block “A”,Manorama Ganj, M.G. Road, Indore (M.P.) PIN : 452010.</t>
  </si>
  <si>
    <t>PH: +91-7987573460,+91-8878924480</t>
  </si>
  <si>
    <t>EQUITY CASH Daily Call Performance Report NOVEMBER 2018</t>
  </si>
  <si>
    <t>HNI-CASH</t>
  </si>
  <si>
    <t>UJJIVAN FINANCE</t>
  </si>
  <si>
    <t>GODREJ CONSUMER</t>
  </si>
  <si>
    <t>GODFREY PHILIPS</t>
  </si>
  <si>
    <t xml:space="preserve">PIRAMAL ENTERPRICE </t>
  </si>
  <si>
    <t>ESCORT</t>
  </si>
  <si>
    <t>EQUITY CASH Daily Call Performance Report OCTOBER 2018</t>
  </si>
  <si>
    <t>HCL TECH</t>
  </si>
  <si>
    <t>DIVIS LAB</t>
  </si>
  <si>
    <t>UNITED SPIRIT</t>
  </si>
  <si>
    <t>GRUH FINANCE</t>
  </si>
  <si>
    <t>WOCK PHARMA</t>
  </si>
  <si>
    <t>INDIABULL HOUSING</t>
  </si>
  <si>
    <t>JK PAPER</t>
  </si>
  <si>
    <t>MRPL</t>
  </si>
  <si>
    <t>DREDGING</t>
  </si>
  <si>
    <t>EQUITY CASH Daily Call Performance Report SEPTEMBER 2018</t>
  </si>
  <si>
    <t>UPL</t>
  </si>
  <si>
    <t>DABUR</t>
  </si>
  <si>
    <t>TATA COMM</t>
  </si>
  <si>
    <t>MINDTREE</t>
  </si>
  <si>
    <t>EQUITY FUTURES Daily Call Performance Report  NOVEMBER– 2018</t>
  </si>
  <si>
    <t>Buy / Sell</t>
  </si>
  <si>
    <t>Scrip</t>
  </si>
  <si>
    <t>HNI- FUTURE</t>
  </si>
  <si>
    <t>VODAFONEIDEA</t>
  </si>
  <si>
    <t>PFC</t>
  </si>
  <si>
    <t>RELIANCEIND.</t>
  </si>
  <si>
    <t>GLENMARK PHARMA</t>
  </si>
  <si>
    <t>EQUITY FUTURES Daily Call Performance Report  OCTOBER– 2018</t>
  </si>
  <si>
    <t>ADANIENT</t>
  </si>
  <si>
    <t>NIITTECH</t>
  </si>
  <si>
    <t>BANK BARODA</t>
  </si>
  <si>
    <t>INDIA BULL HOUSING</t>
  </si>
  <si>
    <t>EQUITY FUTURES Daily Call Performance Report  SEPTEMBER– 2018</t>
  </si>
  <si>
    <t xml:space="preserve">ARVIND </t>
  </si>
  <si>
    <t>EQUITY OPTION Daily Call Performance Report NOVEMBER– 2018</t>
  </si>
  <si>
    <t>STRIKE PRICE</t>
  </si>
  <si>
    <t>HNI-CALL</t>
  </si>
  <si>
    <t>BPCL</t>
  </si>
  <si>
    <t>EQUITY OPTION Daily Call Performance Report OCTOBER– 2018</t>
  </si>
  <si>
    <t>HEXAWARE TECH</t>
  </si>
  <si>
    <t>BANK INDIA</t>
  </si>
  <si>
    <t>UNION BANK</t>
  </si>
  <si>
    <t>HNI-PUT</t>
  </si>
  <si>
    <t>ASIAN PAINT</t>
  </si>
  <si>
    <t>HINDALCO</t>
  </si>
  <si>
    <t>EQUITY OPTION Daily Call Performance Report SEPTEMBER– 2018</t>
  </si>
  <si>
    <t>TECH MAHINDRA</t>
  </si>
  <si>
    <t>TATASTEEL</t>
  </si>
  <si>
    <t>DLF</t>
  </si>
  <si>
    <t>INDUSIND BANK</t>
  </si>
  <si>
    <t xml:space="preserve">CAPITAL FIRST </t>
  </si>
  <si>
    <t>BHARTI AIRTEL</t>
  </si>
  <si>
    <t>DABUR INDIA</t>
  </si>
  <si>
    <t xml:space="preserve">IDFC BANK </t>
  </si>
  <si>
    <t>IDFC BANK</t>
  </si>
  <si>
    <t>CASTROL INDIA</t>
  </si>
  <si>
    <t>BALKRISHNA IND.</t>
  </si>
  <si>
    <t>GUJRAT STATE FERT</t>
  </si>
  <si>
    <t>EQUITY OPTION Daily Call Performance Report DECEMBER– 2018</t>
  </si>
  <si>
    <t>ADANIPORT</t>
  </si>
  <si>
    <t>EQUITY FUTURES Daily Call Performance Report  DECEMBER– 2018</t>
  </si>
  <si>
    <t>EQUITY CASH Daily Call Performance Report DECEMBER 2018</t>
  </si>
  <si>
    <t>JUBILIANTFOOD</t>
  </si>
  <si>
    <t>RADICO KHETAN</t>
  </si>
  <si>
    <t>BATA INDIA</t>
  </si>
  <si>
    <t>INDIABULLHOUSING</t>
  </si>
  <si>
    <t>WIPRO</t>
  </si>
  <si>
    <t>JOLD</t>
  </si>
  <si>
    <t>JETAIRWAYS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</si>
</sst>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1"/>
      <color rgb="FF002060"/>
      <name val="Calibri"/>
      <family val="2"/>
    </font>
    <font>
      <b/>
      <sz val="12"/>
      <color rgb="FFFF0000"/>
      <name val="Arial Narrow"/>
      <family val="2"/>
    </font>
    <font>
      <b/>
      <sz val="12"/>
      <color rgb="FF000000"/>
      <name val="Arial Narrow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Arial Narrow"/>
      <family val="2"/>
    </font>
    <font>
      <b/>
      <sz val="12"/>
      <color rgb="FF993300"/>
      <name val="Arial Black"/>
      <family val="2"/>
    </font>
    <font>
      <b/>
      <sz val="11"/>
      <color rgb="FF993300"/>
      <name val="Arial Black"/>
      <family val="2"/>
    </font>
    <font>
      <b/>
      <sz val="11"/>
      <color rgb="FFFFFF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>
        <color rgb="FF5C616C"/>
      </left>
      <right style="medium">
        <color rgb="FF5C616C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63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65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16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172" fontId="63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2" fontId="69" fillId="0" borderId="0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2" fontId="66" fillId="0" borderId="0" xfId="0" applyNumberFormat="1" applyFont="1" applyBorder="1" applyAlignment="1">
      <alignment horizontal="center"/>
    </xf>
    <xf numFmtId="2" fontId="70" fillId="0" borderId="0" xfId="0" applyNumberFormat="1" applyFont="1" applyAlignment="1">
      <alignment horizontal="center"/>
    </xf>
    <xf numFmtId="2" fontId="71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66" fillId="0" borderId="0" xfId="0" applyNumberFormat="1" applyFont="1" applyAlignment="1">
      <alignment horizontal="center"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0" fontId="71" fillId="0" borderId="0" xfId="0" applyFont="1" applyBorder="1" applyAlignment="1">
      <alignment horizontal="center"/>
    </xf>
    <xf numFmtId="2" fontId="72" fillId="0" borderId="0" xfId="0" applyNumberFormat="1" applyFont="1" applyAlignment="1">
      <alignment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2" fillId="0" borderId="0" xfId="0" applyNumberFormat="1" applyFont="1" applyAlignment="1">
      <alignment horizontal="center"/>
    </xf>
    <xf numFmtId="0" fontId="6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73" fillId="0" borderId="0" xfId="0" applyNumberFormat="1" applyFont="1" applyAlignment="1">
      <alignment/>
    </xf>
    <xf numFmtId="2" fontId="68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74" fillId="0" borderId="0" xfId="0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0" fontId="0" fillId="0" borderId="0" xfId="0" applyFont="1" applyAlignment="1">
      <alignment/>
    </xf>
    <xf numFmtId="20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5" fillId="0" borderId="0" xfId="0" applyNumberFormat="1" applyFont="1" applyAlignment="1">
      <alignment horizontal="center"/>
    </xf>
    <xf numFmtId="2" fontId="7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center"/>
    </xf>
    <xf numFmtId="2" fontId="62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2" fontId="75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3" fillId="0" borderId="0" xfId="0" applyNumberFormat="1" applyFont="1" applyAlignment="1">
      <alignment horizontal="right"/>
    </xf>
    <xf numFmtId="16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172" fontId="63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 vertical="center"/>
    </xf>
    <xf numFmtId="172" fontId="65" fillId="0" borderId="26" xfId="0" applyNumberFormat="1" applyFont="1" applyBorder="1" applyAlignment="1">
      <alignment horizontal="center"/>
    </xf>
    <xf numFmtId="172" fontId="64" fillId="0" borderId="26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2" fontId="8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2" fontId="5" fillId="34" borderId="33" xfId="0" applyNumberFormat="1" applyFont="1" applyFill="1" applyBorder="1" applyAlignment="1">
      <alignment horizontal="center"/>
    </xf>
    <xf numFmtId="2" fontId="5" fillId="34" borderId="3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2" fontId="8" fillId="33" borderId="30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44" xfId="0" applyNumberFormat="1" applyFont="1" applyFill="1" applyBorder="1" applyAlignment="1">
      <alignment horizontal="center"/>
    </xf>
    <xf numFmtId="2" fontId="5" fillId="34" borderId="45" xfId="0" applyNumberFormat="1" applyFont="1" applyFill="1" applyBorder="1" applyAlignment="1">
      <alignment horizontal="center"/>
    </xf>
    <xf numFmtId="2" fontId="5" fillId="34" borderId="46" xfId="0" applyNumberFormat="1" applyFont="1" applyFill="1" applyBorder="1" applyAlignment="1">
      <alignment horizontal="center"/>
    </xf>
    <xf numFmtId="2" fontId="5" fillId="34" borderId="47" xfId="0" applyNumberFormat="1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2" fontId="77" fillId="35" borderId="55" xfId="0" applyNumberFormat="1" applyFont="1" applyFill="1" applyBorder="1" applyAlignment="1">
      <alignment horizontal="center" vertical="center" wrapText="1"/>
    </xf>
    <xf numFmtId="2" fontId="77" fillId="35" borderId="18" xfId="0" applyNumberFormat="1" applyFont="1" applyFill="1" applyBorder="1" applyAlignment="1">
      <alignment horizontal="center" vertical="center" wrapText="1"/>
    </xf>
    <xf numFmtId="2" fontId="77" fillId="35" borderId="18" xfId="0" applyNumberFormat="1" applyFont="1" applyFill="1" applyBorder="1" applyAlignment="1">
      <alignment horizontal="center" vertical="center"/>
    </xf>
    <xf numFmtId="2" fontId="77" fillId="35" borderId="55" xfId="0" applyNumberFormat="1" applyFont="1" applyFill="1" applyBorder="1" applyAlignment="1">
      <alignment horizontal="center" vertical="center"/>
    </xf>
    <xf numFmtId="0" fontId="77" fillId="35" borderId="55" xfId="0" applyFont="1" applyFill="1" applyBorder="1" applyAlignment="1">
      <alignment horizontal="center" vertical="center" wrapText="1"/>
    </xf>
    <xf numFmtId="0" fontId="78" fillId="0" borderId="56" xfId="0" applyFont="1" applyBorder="1" applyAlignment="1">
      <alignment horizontal="center"/>
    </xf>
    <xf numFmtId="2" fontId="5" fillId="36" borderId="57" xfId="0" applyNumberFormat="1" applyFont="1" applyFill="1" applyBorder="1" applyAlignment="1">
      <alignment horizontal="center"/>
    </xf>
    <xf numFmtId="2" fontId="5" fillId="36" borderId="58" xfId="0" applyNumberFormat="1" applyFont="1" applyFill="1" applyBorder="1" applyAlignment="1">
      <alignment horizontal="center"/>
    </xf>
    <xf numFmtId="0" fontId="77" fillId="35" borderId="18" xfId="0" applyFont="1" applyFill="1" applyBorder="1" applyAlignment="1">
      <alignment horizontal="center"/>
    </xf>
    <xf numFmtId="2" fontId="22" fillId="36" borderId="59" xfId="0" applyNumberFormat="1" applyFont="1" applyFill="1" applyBorder="1" applyAlignment="1">
      <alignment horizontal="center"/>
    </xf>
    <xf numFmtId="2" fontId="22" fillId="36" borderId="60" xfId="0" applyNumberFormat="1" applyFont="1" applyFill="1" applyBorder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6" borderId="61" xfId="0" applyNumberFormat="1" applyFont="1" applyFill="1" applyBorder="1" applyAlignment="1">
      <alignment horizontal="center"/>
    </xf>
    <xf numFmtId="2" fontId="22" fillId="36" borderId="26" xfId="0" applyNumberFormat="1" applyFont="1" applyFill="1" applyBorder="1" applyAlignment="1">
      <alignment horizontal="center"/>
    </xf>
    <xf numFmtId="0" fontId="78" fillId="0" borderId="56" xfId="0" applyFont="1" applyBorder="1" applyAlignment="1">
      <alignment horizontal="center"/>
    </xf>
    <xf numFmtId="2" fontId="5" fillId="36" borderId="58" xfId="0" applyNumberFormat="1" applyFont="1" applyFill="1" applyBorder="1" applyAlignment="1">
      <alignment horizontal="center"/>
    </xf>
    <xf numFmtId="0" fontId="77" fillId="35" borderId="18" xfId="0" applyFont="1" applyFill="1" applyBorder="1" applyAlignment="1">
      <alignment horizontal="center"/>
    </xf>
    <xf numFmtId="0" fontId="77" fillId="35" borderId="55" xfId="0" applyFont="1" applyFill="1" applyBorder="1" applyAlignment="1">
      <alignment horizontal="center" vertical="center" wrapText="1"/>
    </xf>
    <xf numFmtId="2" fontId="77" fillId="35" borderId="55" xfId="0" applyNumberFormat="1" applyFont="1" applyFill="1" applyBorder="1" applyAlignment="1">
      <alignment horizontal="center" vertical="center" wrapText="1"/>
    </xf>
    <xf numFmtId="2" fontId="77" fillId="35" borderId="18" xfId="0" applyNumberFormat="1" applyFont="1" applyFill="1" applyBorder="1" applyAlignment="1">
      <alignment horizontal="center" vertical="center" wrapText="1"/>
    </xf>
    <xf numFmtId="2" fontId="77" fillId="35" borderId="18" xfId="0" applyNumberFormat="1" applyFont="1" applyFill="1" applyBorder="1" applyAlignment="1">
      <alignment horizontal="center" vertical="center"/>
    </xf>
    <xf numFmtId="2" fontId="77" fillId="35" borderId="5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6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172" fontId="63" fillId="0" borderId="18" xfId="0" applyNumberFormat="1" applyFont="1" applyBorder="1" applyAlignment="1">
      <alignment horizontal="center"/>
    </xf>
    <xf numFmtId="172" fontId="64" fillId="0" borderId="18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2" fontId="16" fillId="0" borderId="21" xfId="0" applyNumberFormat="1" applyFont="1" applyBorder="1" applyAlignment="1">
      <alignment/>
    </xf>
    <xf numFmtId="2" fontId="16" fillId="0" borderId="22" xfId="0" applyNumberFormat="1" applyFont="1" applyBorder="1" applyAlignment="1">
      <alignment/>
    </xf>
    <xf numFmtId="0" fontId="16" fillId="0" borderId="53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2" fontId="16" fillId="0" borderId="23" xfId="0" applyNumberFormat="1" applyFont="1" applyBorder="1" applyAlignment="1">
      <alignment/>
    </xf>
    <xf numFmtId="0" fontId="16" fillId="0" borderId="54" xfId="0" applyFont="1" applyBorder="1" applyAlignment="1">
      <alignment horizontal="center"/>
    </xf>
    <xf numFmtId="2" fontId="16" fillId="0" borderId="24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79" fillId="0" borderId="56" xfId="0" applyFont="1" applyBorder="1" applyAlignment="1">
      <alignment horizontal="center"/>
    </xf>
    <xf numFmtId="2" fontId="22" fillId="36" borderId="58" xfId="0" applyNumberFormat="1" applyFont="1" applyFill="1" applyBorder="1" applyAlignment="1">
      <alignment horizontal="center"/>
    </xf>
    <xf numFmtId="0" fontId="80" fillId="35" borderId="18" xfId="0" applyFont="1" applyFill="1" applyBorder="1" applyAlignment="1">
      <alignment horizontal="center"/>
    </xf>
    <xf numFmtId="0" fontId="80" fillId="35" borderId="55" xfId="0" applyFont="1" applyFill="1" applyBorder="1" applyAlignment="1">
      <alignment horizontal="center" vertical="center" wrapText="1"/>
    </xf>
    <xf numFmtId="2" fontId="80" fillId="35" borderId="55" xfId="0" applyNumberFormat="1" applyFont="1" applyFill="1" applyBorder="1" applyAlignment="1">
      <alignment horizontal="center" vertical="center" wrapText="1"/>
    </xf>
    <xf numFmtId="2" fontId="80" fillId="35" borderId="18" xfId="0" applyNumberFormat="1" applyFont="1" applyFill="1" applyBorder="1" applyAlignment="1">
      <alignment horizontal="center" vertical="center" wrapText="1"/>
    </xf>
    <xf numFmtId="2" fontId="80" fillId="35" borderId="18" xfId="0" applyNumberFormat="1" applyFont="1" applyFill="1" applyBorder="1" applyAlignment="1">
      <alignment horizontal="center" vertical="center"/>
    </xf>
    <xf numFmtId="2" fontId="80" fillId="35" borderId="55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76" fillId="0" borderId="18" xfId="0" applyNumberFormat="1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2" fontId="23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23" fillId="0" borderId="53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2" fontId="23" fillId="0" borderId="18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0" fontId="23" fillId="0" borderId="54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2" fontId="23" fillId="0" borderId="24" xfId="0" applyNumberFormat="1" applyFont="1" applyBorder="1" applyAlignment="1">
      <alignment/>
    </xf>
    <xf numFmtId="2" fontId="23" fillId="0" borderId="25" xfId="0" applyNumberFormat="1" applyFont="1" applyBorder="1" applyAlignment="1">
      <alignment/>
    </xf>
    <xf numFmtId="0" fontId="79" fillId="0" borderId="5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QUITY%20OPTION%20CAL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L OPTION CALLS"/>
      <sheetName val="HNI OPTION CALLS"/>
      <sheetName val="BTST OPTION CALLS"/>
    </sheetNames>
    <sheetDataSet>
      <sheetData sheetId="1">
        <row r="12">
          <cell r="E12" t="str">
            <v>BUY</v>
          </cell>
          <cell r="G12">
            <v>15</v>
          </cell>
          <cell r="L12">
            <v>18.4</v>
          </cell>
          <cell r="M12">
            <v>1200</v>
          </cell>
          <cell r="N12">
            <v>4079.999999999998</v>
          </cell>
        </row>
        <row r="13">
          <cell r="E13" t="str">
            <v>BUY</v>
          </cell>
          <cell r="G13">
            <v>4</v>
          </cell>
          <cell r="L13">
            <v>5</v>
          </cell>
          <cell r="M13">
            <v>5500</v>
          </cell>
          <cell r="N13">
            <v>5500</v>
          </cell>
        </row>
        <row r="14">
          <cell r="E14" t="str">
            <v>BUY</v>
          </cell>
          <cell r="G14">
            <v>23</v>
          </cell>
          <cell r="L14">
            <v>14</v>
          </cell>
          <cell r="M14">
            <v>1100</v>
          </cell>
          <cell r="N14">
            <v>-9900</v>
          </cell>
        </row>
        <row r="15">
          <cell r="E15" t="str">
            <v>BUY</v>
          </cell>
          <cell r="G15">
            <v>8</v>
          </cell>
          <cell r="L15">
            <v>10</v>
          </cell>
          <cell r="M15">
            <v>2400</v>
          </cell>
          <cell r="N15">
            <v>4800</v>
          </cell>
        </row>
        <row r="16">
          <cell r="E16" t="str">
            <v>BUY</v>
          </cell>
          <cell r="G16">
            <v>3</v>
          </cell>
          <cell r="L16">
            <v>3.8</v>
          </cell>
          <cell r="M16">
            <v>7500</v>
          </cell>
          <cell r="N16">
            <v>5999.999999999999</v>
          </cell>
        </row>
        <row r="21">
          <cell r="F21">
            <v>5</v>
          </cell>
          <cell r="H21">
            <v>5</v>
          </cell>
        </row>
        <row r="22">
          <cell r="F22">
            <v>4</v>
          </cell>
          <cell r="H22">
            <v>4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</v>
          </cell>
        </row>
        <row r="26">
          <cell r="F26">
            <v>0</v>
          </cell>
        </row>
        <row r="27">
          <cell r="F27">
            <v>0</v>
          </cell>
        </row>
        <row r="44">
          <cell r="E44" t="str">
            <v>BUY</v>
          </cell>
          <cell r="G44">
            <v>14</v>
          </cell>
          <cell r="L44">
            <v>16</v>
          </cell>
          <cell r="M44">
            <v>2500</v>
          </cell>
          <cell r="N44">
            <v>5000</v>
          </cell>
        </row>
        <row r="45">
          <cell r="E45" t="str">
            <v>BUY</v>
          </cell>
          <cell r="G45">
            <v>50</v>
          </cell>
          <cell r="L45">
            <v>58</v>
          </cell>
          <cell r="M45">
            <v>750</v>
          </cell>
          <cell r="N45">
            <v>6000</v>
          </cell>
        </row>
        <row r="46">
          <cell r="E46" t="str">
            <v>BUY</v>
          </cell>
          <cell r="G46">
            <v>100</v>
          </cell>
          <cell r="L46">
            <v>120</v>
          </cell>
          <cell r="M46">
            <v>250</v>
          </cell>
          <cell r="N46">
            <v>5000</v>
          </cell>
        </row>
        <row r="47">
          <cell r="E47" t="str">
            <v>BUY</v>
          </cell>
          <cell r="G47">
            <v>3.5</v>
          </cell>
          <cell r="L47">
            <v>4.5</v>
          </cell>
          <cell r="M47">
            <v>5500</v>
          </cell>
          <cell r="N47">
            <v>5500</v>
          </cell>
        </row>
        <row r="48">
          <cell r="E48" t="str">
            <v>BUY</v>
          </cell>
          <cell r="G48">
            <v>19</v>
          </cell>
          <cell r="L48">
            <v>24</v>
          </cell>
          <cell r="M48">
            <v>1200</v>
          </cell>
          <cell r="N48">
            <v>6000</v>
          </cell>
        </row>
        <row r="49">
          <cell r="E49" t="str">
            <v>BUY</v>
          </cell>
          <cell r="G49">
            <v>4</v>
          </cell>
          <cell r="L49">
            <v>6</v>
          </cell>
          <cell r="M49">
            <v>2500</v>
          </cell>
          <cell r="N49">
            <v>5000</v>
          </cell>
        </row>
        <row r="50">
          <cell r="E50" t="str">
            <v>BUY</v>
          </cell>
          <cell r="G50">
            <v>5</v>
          </cell>
          <cell r="L50">
            <v>9</v>
          </cell>
          <cell r="M50">
            <v>1250</v>
          </cell>
          <cell r="N50">
            <v>5000</v>
          </cell>
        </row>
        <row r="51">
          <cell r="E51" t="str">
            <v>BUY</v>
          </cell>
          <cell r="G51">
            <v>1</v>
          </cell>
          <cell r="L51">
            <v>2.5</v>
          </cell>
          <cell r="M51">
            <v>11000</v>
          </cell>
          <cell r="N51">
            <v>16500</v>
          </cell>
        </row>
        <row r="52">
          <cell r="E52" t="str">
            <v>BUY</v>
          </cell>
          <cell r="G52">
            <v>2</v>
          </cell>
          <cell r="L52">
            <v>0.5</v>
          </cell>
          <cell r="M52">
            <v>6000</v>
          </cell>
          <cell r="N52">
            <v>-9000</v>
          </cell>
        </row>
        <row r="53">
          <cell r="E53" t="str">
            <v>BUY</v>
          </cell>
          <cell r="G53">
            <v>5.5</v>
          </cell>
          <cell r="L53">
            <v>1</v>
          </cell>
          <cell r="M53">
            <v>1500</v>
          </cell>
          <cell r="N53">
            <v>-6750</v>
          </cell>
        </row>
        <row r="54">
          <cell r="E54" t="str">
            <v>BUY</v>
          </cell>
          <cell r="G54">
            <v>11</v>
          </cell>
          <cell r="L54">
            <v>14</v>
          </cell>
          <cell r="M54">
            <v>1800</v>
          </cell>
          <cell r="N54">
            <v>5400</v>
          </cell>
        </row>
        <row r="55">
          <cell r="E55" t="str">
            <v>BUY</v>
          </cell>
          <cell r="G55">
            <v>14</v>
          </cell>
          <cell r="L55">
            <v>18</v>
          </cell>
          <cell r="M55">
            <v>1200</v>
          </cell>
          <cell r="N55">
            <v>4800</v>
          </cell>
        </row>
        <row r="56">
          <cell r="E56" t="str">
            <v>BUY</v>
          </cell>
          <cell r="G56">
            <v>10.5</v>
          </cell>
          <cell r="L56">
            <v>15</v>
          </cell>
          <cell r="M56">
            <v>1100</v>
          </cell>
          <cell r="N56">
            <v>4950</v>
          </cell>
        </row>
        <row r="57">
          <cell r="E57" t="str">
            <v>BUY</v>
          </cell>
          <cell r="G57">
            <v>8.5</v>
          </cell>
          <cell r="L57">
            <v>10</v>
          </cell>
          <cell r="M57">
            <v>2750</v>
          </cell>
          <cell r="N57">
            <v>4125</v>
          </cell>
        </row>
        <row r="58">
          <cell r="E58" t="str">
            <v>BUY</v>
          </cell>
          <cell r="G58">
            <v>9</v>
          </cell>
          <cell r="L58">
            <v>10.5</v>
          </cell>
          <cell r="M58">
            <v>3000</v>
          </cell>
          <cell r="N58">
            <v>4500</v>
          </cell>
        </row>
        <row r="59">
          <cell r="E59" t="str">
            <v>BUY</v>
          </cell>
          <cell r="G59">
            <v>23</v>
          </cell>
          <cell r="L59">
            <v>38</v>
          </cell>
          <cell r="M59">
            <v>1061</v>
          </cell>
          <cell r="N59">
            <v>15915</v>
          </cell>
        </row>
        <row r="60">
          <cell r="E60" t="str">
            <v>BUY</v>
          </cell>
          <cell r="G60">
            <v>28</v>
          </cell>
          <cell r="L60">
            <v>32</v>
          </cell>
          <cell r="M60">
            <v>1200</v>
          </cell>
          <cell r="N60">
            <v>4800</v>
          </cell>
        </row>
        <row r="65">
          <cell r="F65">
            <v>17</v>
          </cell>
          <cell r="H65">
            <v>17</v>
          </cell>
        </row>
        <row r="66">
          <cell r="F66">
            <v>15</v>
          </cell>
          <cell r="H66">
            <v>15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2</v>
          </cell>
        </row>
        <row r="71">
          <cell r="F71">
            <v>0</v>
          </cell>
        </row>
        <row r="87">
          <cell r="E87" t="str">
            <v>BUY</v>
          </cell>
          <cell r="G87">
            <v>27</v>
          </cell>
          <cell r="L87">
            <v>21</v>
          </cell>
          <cell r="M87">
            <v>700</v>
          </cell>
          <cell r="N87">
            <v>-4200</v>
          </cell>
        </row>
        <row r="88">
          <cell r="E88" t="str">
            <v>BUY</v>
          </cell>
          <cell r="G88">
            <v>5</v>
          </cell>
          <cell r="L88">
            <v>3</v>
          </cell>
          <cell r="M88">
            <v>6000</v>
          </cell>
          <cell r="N88">
            <v>-12000</v>
          </cell>
        </row>
        <row r="89">
          <cell r="E89" t="str">
            <v>BUY</v>
          </cell>
          <cell r="G89">
            <v>27</v>
          </cell>
          <cell r="L89">
            <v>19</v>
          </cell>
          <cell r="M89">
            <v>1061</v>
          </cell>
          <cell r="N89">
            <v>-8488</v>
          </cell>
        </row>
        <row r="90">
          <cell r="E90" t="str">
            <v>BUY</v>
          </cell>
          <cell r="G90">
            <v>115</v>
          </cell>
          <cell r="L90">
            <v>135</v>
          </cell>
          <cell r="M90">
            <v>250</v>
          </cell>
          <cell r="N90">
            <v>5000</v>
          </cell>
        </row>
        <row r="91">
          <cell r="E91" t="str">
            <v>BUY</v>
          </cell>
          <cell r="G91">
            <v>5</v>
          </cell>
          <cell r="L91">
            <v>5.8</v>
          </cell>
          <cell r="M91">
            <v>6000</v>
          </cell>
          <cell r="N91">
            <v>4799.999999999999</v>
          </cell>
        </row>
        <row r="92">
          <cell r="E92" t="str">
            <v>BUY</v>
          </cell>
          <cell r="G92">
            <v>28</v>
          </cell>
          <cell r="L92">
            <v>9</v>
          </cell>
          <cell r="M92">
            <v>500</v>
          </cell>
          <cell r="N92">
            <v>-9500</v>
          </cell>
        </row>
        <row r="93">
          <cell r="E93" t="str">
            <v>BUY</v>
          </cell>
          <cell r="G93">
            <v>22.5</v>
          </cell>
          <cell r="L93">
            <v>8</v>
          </cell>
          <cell r="M93">
            <v>600</v>
          </cell>
          <cell r="N93">
            <v>-8700</v>
          </cell>
        </row>
        <row r="94">
          <cell r="E94" t="str">
            <v>BUY</v>
          </cell>
          <cell r="G94">
            <v>54.5</v>
          </cell>
          <cell r="L94">
            <v>75</v>
          </cell>
          <cell r="M94">
            <v>500</v>
          </cell>
          <cell r="N94">
            <v>10250</v>
          </cell>
        </row>
        <row r="95">
          <cell r="E95" t="str">
            <v>BUY</v>
          </cell>
          <cell r="G95">
            <v>9.5</v>
          </cell>
          <cell r="L95">
            <v>12.95</v>
          </cell>
          <cell r="M95">
            <v>1200</v>
          </cell>
          <cell r="N95">
            <v>4139.999999999999</v>
          </cell>
        </row>
        <row r="96">
          <cell r="E96" t="str">
            <v>BUY</v>
          </cell>
          <cell r="G96">
            <v>15</v>
          </cell>
          <cell r="L96">
            <v>25.5</v>
          </cell>
          <cell r="M96">
            <v>1500</v>
          </cell>
          <cell r="N96">
            <v>15750</v>
          </cell>
        </row>
        <row r="97">
          <cell r="E97" t="str">
            <v>BUY</v>
          </cell>
          <cell r="G97">
            <v>20</v>
          </cell>
          <cell r="L97">
            <v>25</v>
          </cell>
          <cell r="M97">
            <v>1500</v>
          </cell>
          <cell r="N97">
            <v>7500</v>
          </cell>
        </row>
        <row r="98">
          <cell r="E98" t="str">
            <v>BUY</v>
          </cell>
          <cell r="G98">
            <v>30</v>
          </cell>
          <cell r="L98">
            <v>44</v>
          </cell>
          <cell r="M98">
            <v>700</v>
          </cell>
          <cell r="N98">
            <v>9800</v>
          </cell>
        </row>
        <row r="99">
          <cell r="E99" t="str">
            <v>BUY</v>
          </cell>
          <cell r="G99">
            <v>11</v>
          </cell>
          <cell r="L99">
            <v>12.5</v>
          </cell>
          <cell r="M99">
            <v>3500</v>
          </cell>
          <cell r="N99">
            <v>5250</v>
          </cell>
        </row>
        <row r="104">
          <cell r="F104">
            <v>13</v>
          </cell>
          <cell r="H104">
            <v>13</v>
          </cell>
        </row>
        <row r="105">
          <cell r="F105">
            <v>8</v>
          </cell>
          <cell r="H105">
            <v>8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5</v>
          </cell>
        </row>
        <row r="109">
          <cell r="F109">
            <v>0</v>
          </cell>
        </row>
        <row r="110">
          <cell r="F110">
            <v>0</v>
          </cell>
        </row>
        <row r="126">
          <cell r="E126" t="str">
            <v>BUY</v>
          </cell>
          <cell r="G126">
            <v>28</v>
          </cell>
          <cell r="L126">
            <v>32</v>
          </cell>
          <cell r="M126">
            <v>1200</v>
          </cell>
          <cell r="N126">
            <v>4800</v>
          </cell>
        </row>
        <row r="127">
          <cell r="E127" t="str">
            <v>BUY</v>
          </cell>
          <cell r="G127">
            <v>11</v>
          </cell>
          <cell r="L127">
            <v>14.6</v>
          </cell>
          <cell r="M127">
            <v>1500</v>
          </cell>
          <cell r="N127">
            <v>5399.999999999999</v>
          </cell>
        </row>
        <row r="128">
          <cell r="E128" t="str">
            <v>BUY</v>
          </cell>
          <cell r="G128">
            <v>10</v>
          </cell>
          <cell r="L128">
            <v>16</v>
          </cell>
          <cell r="M128">
            <v>1750</v>
          </cell>
          <cell r="N128">
            <v>10500</v>
          </cell>
        </row>
        <row r="129">
          <cell r="E129" t="str">
            <v>BUY</v>
          </cell>
          <cell r="G129">
            <v>13.5</v>
          </cell>
          <cell r="L129">
            <v>17.8</v>
          </cell>
          <cell r="M129">
            <v>1200</v>
          </cell>
          <cell r="N129">
            <v>5160.000000000001</v>
          </cell>
        </row>
        <row r="130">
          <cell r="E130" t="str">
            <v>BUY</v>
          </cell>
          <cell r="G130">
            <v>9</v>
          </cell>
          <cell r="L130">
            <v>11.5</v>
          </cell>
          <cell r="M130">
            <v>2000</v>
          </cell>
          <cell r="N130">
            <v>5000</v>
          </cell>
        </row>
        <row r="131">
          <cell r="E131" t="str">
            <v>BUY</v>
          </cell>
          <cell r="G131">
            <v>15</v>
          </cell>
          <cell r="L131">
            <v>20</v>
          </cell>
          <cell r="M131">
            <v>1061</v>
          </cell>
          <cell r="N131">
            <v>5305</v>
          </cell>
        </row>
        <row r="132">
          <cell r="E132" t="str">
            <v>BUY</v>
          </cell>
          <cell r="G132">
            <v>6</v>
          </cell>
          <cell r="L132">
            <v>2</v>
          </cell>
          <cell r="M132">
            <v>3000</v>
          </cell>
          <cell r="N132">
            <v>-12000</v>
          </cell>
        </row>
        <row r="133">
          <cell r="E133" t="str">
            <v>BUY</v>
          </cell>
          <cell r="G133">
            <v>7</v>
          </cell>
          <cell r="L133">
            <v>3.5</v>
          </cell>
          <cell r="M133">
            <v>2500</v>
          </cell>
          <cell r="N133">
            <v>-8750</v>
          </cell>
        </row>
        <row r="134">
          <cell r="E134" t="str">
            <v>BUY</v>
          </cell>
          <cell r="G134">
            <v>9.5</v>
          </cell>
          <cell r="L134">
            <v>16.5</v>
          </cell>
          <cell r="M134">
            <v>1500</v>
          </cell>
          <cell r="N134">
            <v>10500</v>
          </cell>
        </row>
        <row r="135">
          <cell r="E135" t="str">
            <v>BUY</v>
          </cell>
          <cell r="G135">
            <v>29</v>
          </cell>
          <cell r="L135">
            <v>5</v>
          </cell>
          <cell r="M135">
            <v>300</v>
          </cell>
          <cell r="N135">
            <v>-7200</v>
          </cell>
        </row>
        <row r="136">
          <cell r="E136" t="str">
            <v>BUY</v>
          </cell>
          <cell r="G136">
            <v>9.5</v>
          </cell>
          <cell r="L136">
            <v>4</v>
          </cell>
          <cell r="M136">
            <v>1750</v>
          </cell>
          <cell r="N136">
            <v>-9625</v>
          </cell>
        </row>
        <row r="141">
          <cell r="F141">
            <v>11</v>
          </cell>
          <cell r="H141">
            <v>11</v>
          </cell>
        </row>
        <row r="142">
          <cell r="F142">
            <v>7</v>
          </cell>
          <cell r="H142">
            <v>7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4</v>
          </cell>
        </row>
        <row r="146">
          <cell r="F146">
            <v>0</v>
          </cell>
        </row>
        <row r="147">
          <cell r="F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692"/>
  <sheetViews>
    <sheetView zoomScalePageLayoutView="0" workbookViewId="0" topLeftCell="A1">
      <selection activeCell="N19" sqref="N19:O19"/>
    </sheetView>
  </sheetViews>
  <sheetFormatPr defaultColWidth="9.140625" defaultRowHeight="15" customHeight="1"/>
  <cols>
    <col min="1" max="1" width="7.8515625" style="1" customWidth="1"/>
    <col min="2" max="2" width="11.421875" style="1" customWidth="1"/>
    <col min="3" max="3" width="11.57421875" style="1" customWidth="1"/>
    <col min="4" max="4" width="10.2812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5" customHeight="1">
      <c r="A5" s="160" t="s">
        <v>137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5" customHeight="1">
      <c r="A6" s="160" t="s">
        <v>138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 thickBot="1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" customHeight="1">
      <c r="A8" s="162" t="s">
        <v>203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ht="15" customHeight="1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ht="15" customHeight="1">
      <c r="A10" s="156" t="s">
        <v>6</v>
      </c>
      <c r="B10" s="157" t="s">
        <v>7</v>
      </c>
      <c r="C10" s="153" t="s">
        <v>8</v>
      </c>
      <c r="D10" s="156" t="s">
        <v>9</v>
      </c>
      <c r="E10" s="153" t="s">
        <v>10</v>
      </c>
      <c r="F10" s="153" t="s">
        <v>11</v>
      </c>
      <c r="G10" s="153" t="s">
        <v>12</v>
      </c>
      <c r="H10" s="153" t="s">
        <v>13</v>
      </c>
      <c r="I10" s="153" t="s">
        <v>14</v>
      </c>
      <c r="J10" s="153" t="s">
        <v>15</v>
      </c>
      <c r="K10" s="155" t="s">
        <v>16</v>
      </c>
      <c r="L10" s="153" t="s">
        <v>17</v>
      </c>
      <c r="M10" s="153" t="s">
        <v>18</v>
      </c>
      <c r="N10" s="153" t="s">
        <v>19</v>
      </c>
    </row>
    <row r="11" spans="1:14" ht="15" customHeight="1">
      <c r="A11" s="156"/>
      <c r="B11" s="158"/>
      <c r="C11" s="153"/>
      <c r="D11" s="156"/>
      <c r="E11" s="157"/>
      <c r="F11" s="153"/>
      <c r="G11" s="153"/>
      <c r="H11" s="153"/>
      <c r="I11" s="153"/>
      <c r="J11" s="153"/>
      <c r="K11" s="155"/>
      <c r="L11" s="153"/>
      <c r="M11" s="153"/>
      <c r="N11" s="153"/>
    </row>
    <row r="12" spans="1:14" ht="15" customHeight="1">
      <c r="A12" s="57">
        <v>1</v>
      </c>
      <c r="B12" s="52">
        <v>43447</v>
      </c>
      <c r="C12" s="57" t="s">
        <v>140</v>
      </c>
      <c r="D12" s="57" t="s">
        <v>21</v>
      </c>
      <c r="E12" s="57" t="s">
        <v>88</v>
      </c>
      <c r="F12" s="58">
        <v>690</v>
      </c>
      <c r="G12" s="58">
        <v>665</v>
      </c>
      <c r="H12" s="58">
        <v>704</v>
      </c>
      <c r="I12" s="58">
        <v>718</v>
      </c>
      <c r="J12" s="58">
        <v>733</v>
      </c>
      <c r="K12" s="58">
        <v>704</v>
      </c>
      <c r="L12" s="53">
        <f aca="true" t="shared" si="0" ref="L12:L18">100000/F12</f>
        <v>144.92753623188406</v>
      </c>
      <c r="M12" s="54">
        <f aca="true" t="shared" si="1" ref="M12:M18">IF(D12="BUY",(K12-F12)*(L12),(F12-K12)*(L12))</f>
        <v>2028.985507246377</v>
      </c>
      <c r="N12" s="55">
        <f aca="true" t="shared" si="2" ref="N12:N18">M12/(L12)/F12%</f>
        <v>2.0289855072463765</v>
      </c>
    </row>
    <row r="13" spans="1:14" ht="15" customHeight="1">
      <c r="A13" s="57">
        <v>2</v>
      </c>
      <c r="B13" s="52">
        <v>43446</v>
      </c>
      <c r="C13" s="57" t="s">
        <v>140</v>
      </c>
      <c r="D13" s="57" t="s">
        <v>21</v>
      </c>
      <c r="E13" s="57" t="s">
        <v>52</v>
      </c>
      <c r="F13" s="58">
        <v>187</v>
      </c>
      <c r="G13" s="58">
        <v>181</v>
      </c>
      <c r="H13" s="58">
        <v>190</v>
      </c>
      <c r="I13" s="58">
        <v>193</v>
      </c>
      <c r="J13" s="58">
        <v>196</v>
      </c>
      <c r="K13" s="58">
        <v>193</v>
      </c>
      <c r="L13" s="53">
        <f>100000/F13</f>
        <v>534.75935828877</v>
      </c>
      <c r="M13" s="54">
        <f t="shared" si="1"/>
        <v>3208.5561497326203</v>
      </c>
      <c r="N13" s="55">
        <f t="shared" si="2"/>
        <v>3.2085561497326203</v>
      </c>
    </row>
    <row r="14" spans="1:14" ht="15" customHeight="1">
      <c r="A14" s="57">
        <v>3</v>
      </c>
      <c r="B14" s="52">
        <v>43441</v>
      </c>
      <c r="C14" s="57" t="s">
        <v>140</v>
      </c>
      <c r="D14" s="57" t="s">
        <v>21</v>
      </c>
      <c r="E14" s="57" t="s">
        <v>206</v>
      </c>
      <c r="F14" s="58">
        <v>1077</v>
      </c>
      <c r="G14" s="58">
        <v>1049</v>
      </c>
      <c r="H14" s="58">
        <v>1077</v>
      </c>
      <c r="I14" s="58">
        <v>1087</v>
      </c>
      <c r="J14" s="58">
        <v>1097</v>
      </c>
      <c r="K14" s="58">
        <v>1049</v>
      </c>
      <c r="L14" s="53">
        <f t="shared" si="0"/>
        <v>92.85051067780873</v>
      </c>
      <c r="M14" s="54">
        <f t="shared" si="1"/>
        <v>-2599.8142989786443</v>
      </c>
      <c r="N14" s="55">
        <f t="shared" si="2"/>
        <v>-2.5998142989786444</v>
      </c>
    </row>
    <row r="15" spans="1:14" ht="15" customHeight="1">
      <c r="A15" s="57">
        <v>4</v>
      </c>
      <c r="B15" s="52">
        <v>43440</v>
      </c>
      <c r="C15" s="57" t="s">
        <v>140</v>
      </c>
      <c r="D15" s="57" t="s">
        <v>53</v>
      </c>
      <c r="E15" s="57" t="s">
        <v>129</v>
      </c>
      <c r="F15" s="58">
        <v>209</v>
      </c>
      <c r="G15" s="58">
        <v>215</v>
      </c>
      <c r="H15" s="58">
        <v>205</v>
      </c>
      <c r="I15" s="58">
        <v>201</v>
      </c>
      <c r="J15" s="58">
        <v>197</v>
      </c>
      <c r="K15" s="58">
        <v>207</v>
      </c>
      <c r="L15" s="53">
        <f t="shared" si="0"/>
        <v>478.4688995215311</v>
      </c>
      <c r="M15" s="54">
        <f t="shared" si="1"/>
        <v>956.9377990430622</v>
      </c>
      <c r="N15" s="55">
        <f t="shared" si="2"/>
        <v>0.9569377990430623</v>
      </c>
    </row>
    <row r="16" spans="1:14" ht="15" customHeight="1">
      <c r="A16" s="57">
        <v>5</v>
      </c>
      <c r="B16" s="52">
        <v>43439</v>
      </c>
      <c r="C16" s="57" t="s">
        <v>140</v>
      </c>
      <c r="D16" s="57" t="s">
        <v>53</v>
      </c>
      <c r="E16" s="57" t="s">
        <v>43</v>
      </c>
      <c r="F16" s="58">
        <v>429</v>
      </c>
      <c r="G16" s="58">
        <v>444</v>
      </c>
      <c r="H16" s="58">
        <v>423</v>
      </c>
      <c r="I16" s="58">
        <v>415</v>
      </c>
      <c r="J16" s="58">
        <v>407</v>
      </c>
      <c r="K16" s="58">
        <v>415</v>
      </c>
      <c r="L16" s="53">
        <f t="shared" si="0"/>
        <v>233.1002331002331</v>
      </c>
      <c r="M16" s="54">
        <f t="shared" si="1"/>
        <v>3263.4032634032637</v>
      </c>
      <c r="N16" s="55">
        <f t="shared" si="2"/>
        <v>3.2634032634032635</v>
      </c>
    </row>
    <row r="17" spans="1:14" ht="15" customHeight="1">
      <c r="A17" s="57">
        <v>6</v>
      </c>
      <c r="B17" s="52">
        <v>43438</v>
      </c>
      <c r="C17" s="57" t="s">
        <v>140</v>
      </c>
      <c r="D17" s="57" t="s">
        <v>21</v>
      </c>
      <c r="E17" s="57" t="s">
        <v>207</v>
      </c>
      <c r="F17" s="58">
        <v>815</v>
      </c>
      <c r="G17" s="58">
        <v>785</v>
      </c>
      <c r="H17" s="58">
        <v>830</v>
      </c>
      <c r="I17" s="58">
        <v>845</v>
      </c>
      <c r="J17" s="58">
        <v>860</v>
      </c>
      <c r="K17" s="58">
        <v>785</v>
      </c>
      <c r="L17" s="53">
        <f t="shared" si="0"/>
        <v>122.69938650306749</v>
      </c>
      <c r="M17" s="54">
        <f t="shared" si="1"/>
        <v>-3680.9815950920247</v>
      </c>
      <c r="N17" s="55">
        <f t="shared" si="2"/>
        <v>-3.680981595092024</v>
      </c>
    </row>
    <row r="18" spans="1:14" ht="15" customHeight="1">
      <c r="A18" s="57">
        <v>7</v>
      </c>
      <c r="B18" s="52">
        <v>43437</v>
      </c>
      <c r="C18" s="57" t="s">
        <v>140</v>
      </c>
      <c r="D18" s="57" t="s">
        <v>21</v>
      </c>
      <c r="E18" s="57" t="s">
        <v>204</v>
      </c>
      <c r="F18" s="58">
        <v>1330</v>
      </c>
      <c r="G18" s="58">
        <v>1295</v>
      </c>
      <c r="H18" s="58">
        <v>1350</v>
      </c>
      <c r="I18" s="58">
        <v>1370</v>
      </c>
      <c r="J18" s="58">
        <v>1390</v>
      </c>
      <c r="K18" s="58">
        <v>1350</v>
      </c>
      <c r="L18" s="53">
        <f t="shared" si="0"/>
        <v>75.18796992481202</v>
      </c>
      <c r="M18" s="54">
        <f t="shared" si="1"/>
        <v>1503.7593984962405</v>
      </c>
      <c r="N18" s="55">
        <f t="shared" si="2"/>
        <v>1.5037593984962405</v>
      </c>
    </row>
    <row r="19" spans="1:14" ht="15" customHeight="1">
      <c r="A19" s="9" t="s">
        <v>26</v>
      </c>
      <c r="B19" s="19"/>
      <c r="C19" s="11"/>
      <c r="D19" s="12"/>
      <c r="E19" s="13"/>
      <c r="F19" s="13"/>
      <c r="G19" s="14"/>
      <c r="H19" s="13"/>
      <c r="I19" s="13"/>
      <c r="J19" s="13"/>
      <c r="K19" s="16"/>
      <c r="L19" s="17"/>
      <c r="N19"/>
    </row>
    <row r="20" spans="1:14" ht="15" customHeight="1">
      <c r="A20" s="9" t="s">
        <v>26</v>
      </c>
      <c r="B20" s="19"/>
      <c r="C20" s="20"/>
      <c r="D20" s="21"/>
      <c r="E20" s="22"/>
      <c r="F20" s="22"/>
      <c r="G20" s="23"/>
      <c r="H20" s="22"/>
      <c r="I20" s="22"/>
      <c r="J20" s="22"/>
      <c r="K20" s="22"/>
      <c r="L20"/>
      <c r="N20"/>
    </row>
    <row r="21" spans="1:14" ht="15" customHeight="1">
      <c r="A21"/>
      <c r="B21"/>
      <c r="C21"/>
      <c r="D21"/>
      <c r="E21"/>
      <c r="F21"/>
      <c r="G21"/>
      <c r="H21"/>
      <c r="I21"/>
      <c r="J21"/>
      <c r="K21"/>
      <c r="L21" s="17"/>
      <c r="M21"/>
      <c r="N21"/>
    </row>
    <row r="22" spans="1:14" ht="15" customHeight="1" thickBot="1">
      <c r="A22"/>
      <c r="B22"/>
      <c r="C22" s="22"/>
      <c r="D22" s="22"/>
      <c r="E22" s="22"/>
      <c r="F22" s="25"/>
      <c r="G22" s="26"/>
      <c r="H22" s="27" t="s">
        <v>27</v>
      </c>
      <c r="I22" s="27"/>
      <c r="J22"/>
      <c r="K22"/>
      <c r="L22"/>
      <c r="M22"/>
      <c r="N22"/>
    </row>
    <row r="23" spans="1:14" ht="15" customHeight="1">
      <c r="A23"/>
      <c r="B23"/>
      <c r="C23" s="154" t="s">
        <v>28</v>
      </c>
      <c r="D23" s="154"/>
      <c r="E23" s="29">
        <v>7</v>
      </c>
      <c r="F23" s="30">
        <f>F24+F25+F26+F27+F28+F29</f>
        <v>100</v>
      </c>
      <c r="G23" s="31">
        <v>7</v>
      </c>
      <c r="H23" s="32">
        <f>G24/G23%</f>
        <v>71.42857142857142</v>
      </c>
      <c r="I23" s="32"/>
      <c r="J23"/>
      <c r="K23"/>
      <c r="L23"/>
      <c r="M23"/>
      <c r="N23"/>
    </row>
    <row r="24" spans="1:14" ht="15" customHeight="1">
      <c r="A24"/>
      <c r="B24"/>
      <c r="C24" s="151" t="s">
        <v>29</v>
      </c>
      <c r="D24" s="151"/>
      <c r="E24" s="33">
        <v>5</v>
      </c>
      <c r="F24" s="34">
        <f>(E24/E23)*100</f>
        <v>71.42857142857143</v>
      </c>
      <c r="G24" s="31">
        <v>5</v>
      </c>
      <c r="H24" s="28"/>
      <c r="I24" s="28"/>
      <c r="J24"/>
      <c r="K24"/>
      <c r="L24"/>
      <c r="M24"/>
      <c r="N24"/>
    </row>
    <row r="25" spans="1:14" ht="15" customHeight="1">
      <c r="A25"/>
      <c r="B25"/>
      <c r="C25" s="151" t="s">
        <v>31</v>
      </c>
      <c r="D25" s="151"/>
      <c r="E25" s="33">
        <v>0</v>
      </c>
      <c r="F25" s="34">
        <f>(E25/E23)*100</f>
        <v>0</v>
      </c>
      <c r="G25" s="36"/>
      <c r="H25" s="31"/>
      <c r="I25" s="31"/>
      <c r="J25"/>
      <c r="K25"/>
      <c r="L25"/>
      <c r="M25"/>
      <c r="N25"/>
    </row>
    <row r="26" spans="1:14" ht="15" customHeight="1">
      <c r="A26"/>
      <c r="B26"/>
      <c r="C26" s="151" t="s">
        <v>32</v>
      </c>
      <c r="D26" s="151"/>
      <c r="E26" s="33">
        <v>0</v>
      </c>
      <c r="F26" s="34">
        <f>(E26/E23)*100</f>
        <v>0</v>
      </c>
      <c r="G26" s="36"/>
      <c r="H26" s="31"/>
      <c r="I26" s="31"/>
      <c r="J26"/>
      <c r="K26"/>
      <c r="L26"/>
      <c r="M26"/>
      <c r="N26"/>
    </row>
    <row r="27" spans="1:14" ht="15" customHeight="1">
      <c r="A27"/>
      <c r="B27"/>
      <c r="C27" s="151" t="s">
        <v>33</v>
      </c>
      <c r="D27" s="151"/>
      <c r="E27" s="33">
        <v>2</v>
      </c>
      <c r="F27" s="34">
        <f>(E27/E23)*100</f>
        <v>28.57142857142857</v>
      </c>
      <c r="G27" s="36"/>
      <c r="H27" s="22" t="s">
        <v>34</v>
      </c>
      <c r="I27" s="22"/>
      <c r="J27"/>
      <c r="K27"/>
      <c r="L27"/>
      <c r="M27"/>
      <c r="N27"/>
    </row>
    <row r="28" spans="1:14" ht="15" customHeight="1">
      <c r="A28"/>
      <c r="B28"/>
      <c r="C28" s="151" t="s">
        <v>35</v>
      </c>
      <c r="D28" s="151"/>
      <c r="E28" s="33">
        <v>0</v>
      </c>
      <c r="F28" s="34">
        <f>(E28/E23)*100</f>
        <v>0</v>
      </c>
      <c r="G28" s="36"/>
      <c r="H28" s="22"/>
      <c r="I28" s="22"/>
      <c r="J28"/>
      <c r="K28"/>
      <c r="L28"/>
      <c r="M28"/>
      <c r="N28"/>
    </row>
    <row r="29" spans="1:14" ht="15" customHeight="1" thickBot="1">
      <c r="A29"/>
      <c r="B29"/>
      <c r="C29" s="152" t="s">
        <v>36</v>
      </c>
      <c r="D29" s="152"/>
      <c r="E29" s="38"/>
      <c r="F29" s="39">
        <f>(E29/E23)*100</f>
        <v>0</v>
      </c>
      <c r="G29" s="36"/>
      <c r="H29" s="22"/>
      <c r="I29" s="22"/>
      <c r="J29"/>
      <c r="K29"/>
      <c r="L29"/>
      <c r="M29"/>
      <c r="N29"/>
    </row>
    <row r="30" spans="1:14" ht="15" customHeight="1">
      <c r="A30" s="41" t="s">
        <v>37</v>
      </c>
      <c r="B30" s="10"/>
      <c r="C30" s="11"/>
      <c r="D30" s="11"/>
      <c r="E30" s="13"/>
      <c r="F30" s="13"/>
      <c r="G30" s="42"/>
      <c r="H30" s="43"/>
      <c r="I30" s="43"/>
      <c r="J30" s="43"/>
      <c r="K30" s="13"/>
      <c r="L30" s="17"/>
      <c r="M30"/>
      <c r="N30" s="40"/>
    </row>
    <row r="31" spans="1:14" ht="15" customHeight="1">
      <c r="A31" s="12" t="s">
        <v>38</v>
      </c>
      <c r="B31" s="10"/>
      <c r="C31" s="44"/>
      <c r="D31" s="45"/>
      <c r="E31" s="46"/>
      <c r="F31" s="43"/>
      <c r="G31" s="42"/>
      <c r="H31" s="43"/>
      <c r="I31" s="43"/>
      <c r="J31" s="43"/>
      <c r="K31" s="13"/>
      <c r="L31" s="17"/>
      <c r="M31" s="24"/>
      <c r="N31" s="24"/>
    </row>
    <row r="32" spans="1:14" ht="15" customHeight="1">
      <c r="A32" s="12" t="s">
        <v>39</v>
      </c>
      <c r="B32" s="10"/>
      <c r="C32" s="11"/>
      <c r="D32" s="45"/>
      <c r="E32" s="46"/>
      <c r="F32" s="43"/>
      <c r="G32" s="42"/>
      <c r="H32" s="47"/>
      <c r="I32" s="47"/>
      <c r="J32" s="47"/>
      <c r="K32" s="13"/>
      <c r="L32" s="17"/>
      <c r="M32"/>
      <c r="N32" s="17"/>
    </row>
    <row r="33" spans="1:14" ht="15" customHeight="1">
      <c r="A33" s="12" t="s">
        <v>40</v>
      </c>
      <c r="B33" s="44"/>
      <c r="C33" s="11"/>
      <c r="D33" s="45"/>
      <c r="E33" s="46"/>
      <c r="F33" s="43"/>
      <c r="G33" s="48"/>
      <c r="H33" s="47"/>
      <c r="I33" s="47"/>
      <c r="J33" s="47"/>
      <c r="K33" s="13"/>
      <c r="L33" s="17"/>
      <c r="M33"/>
      <c r="N33" s="17"/>
    </row>
    <row r="34" spans="1:14" ht="15" customHeight="1">
      <c r="A34" s="12" t="s">
        <v>41</v>
      </c>
      <c r="B34" s="35"/>
      <c r="C34" s="11"/>
      <c r="D34" s="49"/>
      <c r="E34" s="43"/>
      <c r="F34" s="43"/>
      <c r="G34" s="48"/>
      <c r="H34" s="47"/>
      <c r="I34" s="47"/>
      <c r="J34" s="47"/>
      <c r="K34" s="43"/>
      <c r="L34" s="17"/>
      <c r="M34" s="17"/>
      <c r="N34" s="17"/>
    </row>
    <row r="35" spans="1:14" ht="15" customHeight="1" thickBot="1">
      <c r="A35" s="12" t="s">
        <v>41</v>
      </c>
      <c r="B35" s="35"/>
      <c r="C35" s="11"/>
      <c r="D35" s="49"/>
      <c r="E35" s="43"/>
      <c r="F35" s="43"/>
      <c r="G35" s="48"/>
      <c r="H35" s="47"/>
      <c r="I35" s="47"/>
      <c r="J35" s="47"/>
      <c r="K35" s="43"/>
      <c r="L35" s="17"/>
      <c r="M35" s="17"/>
      <c r="N35" s="17"/>
    </row>
    <row r="36" spans="1:14" ht="15" customHeight="1" thickBot="1">
      <c r="A36" s="159" t="s">
        <v>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14" ht="15" customHeight="1" thickBo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1:14" ht="1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ht="15" customHeight="1">
      <c r="A39" s="160" t="s">
        <v>137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t="15" customHeight="1">
      <c r="A40" s="160" t="s">
        <v>138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ht="15" customHeight="1" thickBot="1">
      <c r="A41" s="161" t="s">
        <v>3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5" customHeight="1">
      <c r="A42" s="162" t="s">
        <v>139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</row>
    <row r="43" spans="1:14" ht="15" customHeight="1">
      <c r="A43" s="162" t="s">
        <v>5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</row>
    <row r="44" spans="1:14" ht="15" customHeight="1">
      <c r="A44" s="156" t="s">
        <v>6</v>
      </c>
      <c r="B44" s="157" t="s">
        <v>7</v>
      </c>
      <c r="C44" s="153" t="s">
        <v>8</v>
      </c>
      <c r="D44" s="156" t="s">
        <v>9</v>
      </c>
      <c r="E44" s="153" t="s">
        <v>10</v>
      </c>
      <c r="F44" s="153" t="s">
        <v>11</v>
      </c>
      <c r="G44" s="153" t="s">
        <v>12</v>
      </c>
      <c r="H44" s="153" t="s">
        <v>13</v>
      </c>
      <c r="I44" s="153" t="s">
        <v>14</v>
      </c>
      <c r="J44" s="153" t="s">
        <v>15</v>
      </c>
      <c r="K44" s="155" t="s">
        <v>16</v>
      </c>
      <c r="L44" s="153" t="s">
        <v>17</v>
      </c>
      <c r="M44" s="153" t="s">
        <v>18</v>
      </c>
      <c r="N44" s="153" t="s">
        <v>19</v>
      </c>
    </row>
    <row r="45" spans="1:14" ht="15" customHeight="1">
      <c r="A45" s="156"/>
      <c r="B45" s="158"/>
      <c r="C45" s="153"/>
      <c r="D45" s="156"/>
      <c r="E45" s="157"/>
      <c r="F45" s="153"/>
      <c r="G45" s="153"/>
      <c r="H45" s="153"/>
      <c r="I45" s="153"/>
      <c r="J45" s="153"/>
      <c r="K45" s="155"/>
      <c r="L45" s="153"/>
      <c r="M45" s="153"/>
      <c r="N45" s="153"/>
    </row>
    <row r="46" spans="1:16" ht="16.5" customHeight="1">
      <c r="A46" s="57">
        <v>1</v>
      </c>
      <c r="B46" s="52">
        <v>43434</v>
      </c>
      <c r="C46" s="57" t="s">
        <v>140</v>
      </c>
      <c r="D46" s="57" t="s">
        <v>21</v>
      </c>
      <c r="E46" s="57" t="s">
        <v>205</v>
      </c>
      <c r="F46" s="58">
        <v>405</v>
      </c>
      <c r="G46" s="58">
        <v>390</v>
      </c>
      <c r="H46" s="58">
        <v>415</v>
      </c>
      <c r="I46" s="58">
        <v>425</v>
      </c>
      <c r="J46" s="58">
        <v>435</v>
      </c>
      <c r="K46" s="58">
        <v>415</v>
      </c>
      <c r="L46" s="53">
        <f>100000/F46</f>
        <v>246.91358024691357</v>
      </c>
      <c r="M46" s="54">
        <f>IF(D46="BUY",(K46-F46)*(L46),(F46-K46)*(L46))</f>
        <v>2469.135802469136</v>
      </c>
      <c r="N46" s="55">
        <f>M46/(L46)/F46%</f>
        <v>2.469135802469136</v>
      </c>
      <c r="P46"/>
    </row>
    <row r="47" spans="1:14" ht="15" customHeight="1">
      <c r="A47" s="57">
        <v>2</v>
      </c>
      <c r="B47" s="52">
        <v>43433</v>
      </c>
      <c r="C47" s="57" t="s">
        <v>140</v>
      </c>
      <c r="D47" s="57" t="s">
        <v>21</v>
      </c>
      <c r="E47" s="57" t="s">
        <v>197</v>
      </c>
      <c r="F47" s="58">
        <v>159</v>
      </c>
      <c r="G47" s="58">
        <v>153</v>
      </c>
      <c r="H47" s="58">
        <v>162</v>
      </c>
      <c r="I47" s="58">
        <v>165</v>
      </c>
      <c r="J47" s="58">
        <v>167</v>
      </c>
      <c r="K47" s="58">
        <v>153</v>
      </c>
      <c r="L47" s="53">
        <f>100000/F47</f>
        <v>628.930817610063</v>
      </c>
      <c r="M47" s="54">
        <f>IF(D47="BUY",(K47-F47)*(L47),(F47-K47)*(L47))</f>
        <v>-3773.5849056603774</v>
      </c>
      <c r="N47" s="55">
        <f>M47/(L47)/F47%</f>
        <v>-3.773584905660377</v>
      </c>
    </row>
    <row r="48" spans="1:14" ht="15" customHeight="1">
      <c r="A48" s="57">
        <v>3</v>
      </c>
      <c r="B48" s="52">
        <v>43433</v>
      </c>
      <c r="C48" s="57" t="s">
        <v>140</v>
      </c>
      <c r="D48" s="57" t="s">
        <v>21</v>
      </c>
      <c r="E48" s="57" t="s">
        <v>170</v>
      </c>
      <c r="F48" s="58">
        <v>170</v>
      </c>
      <c r="G48" s="58">
        <v>164</v>
      </c>
      <c r="H48" s="58">
        <v>173</v>
      </c>
      <c r="I48" s="58">
        <v>176</v>
      </c>
      <c r="J48" s="58">
        <v>179</v>
      </c>
      <c r="K48" s="58">
        <v>173</v>
      </c>
      <c r="L48" s="53">
        <f>100000/F48</f>
        <v>588.2352941176471</v>
      </c>
      <c r="M48" s="54">
        <f>IF(D48="BUY",(K48-F48)*(L48),(F48-K48)*(L48))</f>
        <v>1764.7058823529412</v>
      </c>
      <c r="N48" s="55">
        <f>M48/(L48)/F48%</f>
        <v>1.7647058823529411</v>
      </c>
    </row>
    <row r="49" spans="1:14" ht="15" customHeight="1">
      <c r="A49" s="57">
        <v>4</v>
      </c>
      <c r="B49" s="52">
        <v>43432</v>
      </c>
      <c r="C49" s="57" t="s">
        <v>140</v>
      </c>
      <c r="D49" s="57" t="s">
        <v>21</v>
      </c>
      <c r="E49" s="57" t="s">
        <v>171</v>
      </c>
      <c r="F49" s="58">
        <v>1120</v>
      </c>
      <c r="G49" s="58">
        <v>1085</v>
      </c>
      <c r="H49" s="58">
        <v>1140</v>
      </c>
      <c r="I49" s="58">
        <v>1160</v>
      </c>
      <c r="J49" s="58">
        <v>1180</v>
      </c>
      <c r="K49" s="58">
        <v>1085</v>
      </c>
      <c r="L49" s="53">
        <f aca="true" t="shared" si="3" ref="L49:L64">100000/F49</f>
        <v>89.28571428571429</v>
      </c>
      <c r="M49" s="54">
        <f>IF(D49="BUY",(K49-F49)*(L49),(F49-K49)*(L49))</f>
        <v>-3125</v>
      </c>
      <c r="N49" s="55">
        <f>M49/(L49)/F49%</f>
        <v>-3.125</v>
      </c>
    </row>
    <row r="50" spans="1:14" ht="15" customHeight="1">
      <c r="A50" s="57">
        <v>5</v>
      </c>
      <c r="B50" s="52">
        <v>43431</v>
      </c>
      <c r="C50" s="57" t="s">
        <v>140</v>
      </c>
      <c r="D50" s="57" t="s">
        <v>21</v>
      </c>
      <c r="E50" s="57" t="s">
        <v>198</v>
      </c>
      <c r="F50" s="58">
        <v>980</v>
      </c>
      <c r="G50" s="58">
        <v>950</v>
      </c>
      <c r="H50" s="58">
        <v>1000</v>
      </c>
      <c r="I50" s="58">
        <v>1020</v>
      </c>
      <c r="J50" s="58">
        <v>1040</v>
      </c>
      <c r="K50" s="58">
        <v>1000</v>
      </c>
      <c r="L50" s="53">
        <f t="shared" si="3"/>
        <v>102.04081632653062</v>
      </c>
      <c r="M50" s="54">
        <f>IF(D50="BUY",(K50-F50)*(L50),(F50-K50)*(L50))</f>
        <v>2040.8163265306123</v>
      </c>
      <c r="N50" s="55">
        <f>M50/(L50)/F50%</f>
        <v>2.0408163265306123</v>
      </c>
    </row>
    <row r="51" spans="1:14" ht="15" customHeight="1">
      <c r="A51" s="57">
        <v>6</v>
      </c>
      <c r="B51" s="52">
        <v>43430</v>
      </c>
      <c r="C51" s="57" t="s">
        <v>140</v>
      </c>
      <c r="D51" s="57" t="s">
        <v>21</v>
      </c>
      <c r="E51" s="57" t="s">
        <v>194</v>
      </c>
      <c r="F51" s="58">
        <v>413</v>
      </c>
      <c r="G51" s="58">
        <v>390</v>
      </c>
      <c r="H51" s="58">
        <v>420</v>
      </c>
      <c r="I51" s="58">
        <v>427</v>
      </c>
      <c r="J51" s="58">
        <v>434</v>
      </c>
      <c r="K51" s="58">
        <v>420</v>
      </c>
      <c r="L51" s="53">
        <f t="shared" si="3"/>
        <v>242.13075060532688</v>
      </c>
      <c r="M51" s="54">
        <f aca="true" t="shared" si="4" ref="M51:M64">IF(D51="BUY",(K51-F51)*(L51),(F51-K51)*(L51))</f>
        <v>1694.915254237288</v>
      </c>
      <c r="N51" s="55">
        <f aca="true" t="shared" si="5" ref="N51:N64">M51/(L51)/F51%</f>
        <v>1.6949152542372883</v>
      </c>
    </row>
    <row r="52" spans="1:14" ht="15" customHeight="1">
      <c r="A52" s="57">
        <v>7</v>
      </c>
      <c r="B52" s="52">
        <v>43426</v>
      </c>
      <c r="C52" s="57" t="s">
        <v>140</v>
      </c>
      <c r="D52" s="57" t="s">
        <v>21</v>
      </c>
      <c r="E52" s="57" t="s">
        <v>192</v>
      </c>
      <c r="F52" s="58">
        <v>533</v>
      </c>
      <c r="G52" s="58">
        <v>515</v>
      </c>
      <c r="H52" s="58">
        <v>543</v>
      </c>
      <c r="I52" s="58">
        <v>553</v>
      </c>
      <c r="J52" s="58">
        <v>563</v>
      </c>
      <c r="K52" s="58">
        <v>543</v>
      </c>
      <c r="L52" s="53">
        <f t="shared" si="3"/>
        <v>187.6172607879925</v>
      </c>
      <c r="M52" s="54">
        <f t="shared" si="4"/>
        <v>1876.1726078799252</v>
      </c>
      <c r="N52" s="55">
        <f t="shared" si="5"/>
        <v>1.876172607879925</v>
      </c>
    </row>
    <row r="53" spans="1:14" ht="15" customHeight="1">
      <c r="A53" s="57">
        <v>8</v>
      </c>
      <c r="B53" s="52">
        <v>43425</v>
      </c>
      <c r="C53" s="57" t="s">
        <v>140</v>
      </c>
      <c r="D53" s="57" t="s">
        <v>21</v>
      </c>
      <c r="E53" s="57" t="s">
        <v>121</v>
      </c>
      <c r="F53" s="58">
        <v>2415</v>
      </c>
      <c r="G53" s="58">
        <v>2365</v>
      </c>
      <c r="H53" s="58">
        <v>2445</v>
      </c>
      <c r="I53" s="58">
        <v>2475</v>
      </c>
      <c r="J53" s="58">
        <v>2505</v>
      </c>
      <c r="K53" s="58">
        <v>2445</v>
      </c>
      <c r="L53" s="53">
        <f t="shared" si="3"/>
        <v>41.40786749482402</v>
      </c>
      <c r="M53" s="54">
        <f t="shared" si="4"/>
        <v>1242.2360248447205</v>
      </c>
      <c r="N53" s="55">
        <f t="shared" si="5"/>
        <v>1.2422360248447206</v>
      </c>
    </row>
    <row r="54" spans="1:14" ht="15" customHeight="1">
      <c r="A54" s="57">
        <v>9</v>
      </c>
      <c r="B54" s="52">
        <v>43425</v>
      </c>
      <c r="C54" s="57" t="s">
        <v>140</v>
      </c>
      <c r="D54" s="57" t="s">
        <v>21</v>
      </c>
      <c r="E54" s="57" t="s">
        <v>190</v>
      </c>
      <c r="F54" s="58">
        <v>182</v>
      </c>
      <c r="G54" s="58">
        <v>175</v>
      </c>
      <c r="H54" s="58">
        <v>186</v>
      </c>
      <c r="I54" s="58">
        <v>190</v>
      </c>
      <c r="J54" s="58">
        <v>194</v>
      </c>
      <c r="K54" s="58">
        <v>175</v>
      </c>
      <c r="L54" s="53">
        <f t="shared" si="3"/>
        <v>549.4505494505495</v>
      </c>
      <c r="M54" s="54">
        <f t="shared" si="4"/>
        <v>-3846.1538461538466</v>
      </c>
      <c r="N54" s="55">
        <f t="shared" si="5"/>
        <v>-3.846153846153846</v>
      </c>
    </row>
    <row r="55" spans="1:14" ht="15" customHeight="1">
      <c r="A55" s="57">
        <v>10</v>
      </c>
      <c r="B55" s="52">
        <v>43424</v>
      </c>
      <c r="C55" s="57" t="s">
        <v>140</v>
      </c>
      <c r="D55" s="57" t="s">
        <v>21</v>
      </c>
      <c r="E55" s="57" t="s">
        <v>193</v>
      </c>
      <c r="F55" s="58">
        <v>339</v>
      </c>
      <c r="G55" s="58">
        <v>328</v>
      </c>
      <c r="H55" s="58">
        <v>345</v>
      </c>
      <c r="I55" s="58">
        <v>351</v>
      </c>
      <c r="J55" s="58">
        <v>357</v>
      </c>
      <c r="K55" s="58">
        <v>328</v>
      </c>
      <c r="L55" s="53">
        <f t="shared" si="3"/>
        <v>294.9852507374631</v>
      </c>
      <c r="M55" s="54">
        <f t="shared" si="4"/>
        <v>-3244.837758112094</v>
      </c>
      <c r="N55" s="55">
        <f t="shared" si="5"/>
        <v>-3.2448377581120944</v>
      </c>
    </row>
    <row r="56" spans="1:14" ht="15" customHeight="1">
      <c r="A56" s="57">
        <v>11</v>
      </c>
      <c r="B56" s="52">
        <v>43423</v>
      </c>
      <c r="C56" s="57" t="s">
        <v>140</v>
      </c>
      <c r="D56" s="57" t="s">
        <v>21</v>
      </c>
      <c r="E56" s="57" t="s">
        <v>194</v>
      </c>
      <c r="F56" s="58">
        <v>405</v>
      </c>
      <c r="G56" s="58">
        <v>391</v>
      </c>
      <c r="H56" s="58">
        <v>412</v>
      </c>
      <c r="I56" s="58">
        <v>420</v>
      </c>
      <c r="J56" s="58">
        <v>428</v>
      </c>
      <c r="K56" s="58">
        <v>412</v>
      </c>
      <c r="L56" s="53">
        <f t="shared" si="3"/>
        <v>246.91358024691357</v>
      </c>
      <c r="M56" s="54">
        <f t="shared" si="4"/>
        <v>1728.395061728395</v>
      </c>
      <c r="N56" s="55">
        <f t="shared" si="5"/>
        <v>1.7283950617283952</v>
      </c>
    </row>
    <row r="57" spans="1:14" ht="15" customHeight="1">
      <c r="A57" s="57">
        <v>12</v>
      </c>
      <c r="B57" s="52">
        <v>43420</v>
      </c>
      <c r="C57" s="57" t="s">
        <v>140</v>
      </c>
      <c r="D57" s="57" t="s">
        <v>21</v>
      </c>
      <c r="E57" s="57" t="s">
        <v>92</v>
      </c>
      <c r="F57" s="58">
        <v>289</v>
      </c>
      <c r="G57" s="58">
        <v>280</v>
      </c>
      <c r="H57" s="58">
        <v>294</v>
      </c>
      <c r="I57" s="58">
        <v>299</v>
      </c>
      <c r="J57" s="58">
        <v>302</v>
      </c>
      <c r="K57" s="58">
        <v>293.6</v>
      </c>
      <c r="L57" s="53">
        <f t="shared" si="3"/>
        <v>346.02076124567475</v>
      </c>
      <c r="M57" s="54">
        <f t="shared" si="4"/>
        <v>1591.6955017301118</v>
      </c>
      <c r="N57" s="55">
        <f t="shared" si="5"/>
        <v>1.5916955017301115</v>
      </c>
    </row>
    <row r="58" spans="1:14" ht="15" customHeight="1">
      <c r="A58" s="57">
        <v>13</v>
      </c>
      <c r="B58" s="52">
        <v>43419</v>
      </c>
      <c r="C58" s="57" t="s">
        <v>140</v>
      </c>
      <c r="D58" s="57" t="s">
        <v>21</v>
      </c>
      <c r="E58" s="57" t="s">
        <v>141</v>
      </c>
      <c r="F58" s="58">
        <v>220</v>
      </c>
      <c r="G58" s="58">
        <v>230</v>
      </c>
      <c r="H58" s="58">
        <v>225</v>
      </c>
      <c r="I58" s="58">
        <v>230</v>
      </c>
      <c r="J58" s="58">
        <v>235</v>
      </c>
      <c r="K58" s="58">
        <v>235</v>
      </c>
      <c r="L58" s="53">
        <f t="shared" si="3"/>
        <v>454.54545454545456</v>
      </c>
      <c r="M58" s="54">
        <f t="shared" si="4"/>
        <v>6818.181818181818</v>
      </c>
      <c r="N58" s="55">
        <f t="shared" si="5"/>
        <v>6.8181818181818175</v>
      </c>
    </row>
    <row r="59" spans="1:14" ht="15" customHeight="1">
      <c r="A59" s="57">
        <v>14</v>
      </c>
      <c r="B59" s="52">
        <v>43418</v>
      </c>
      <c r="C59" s="57" t="s">
        <v>140</v>
      </c>
      <c r="D59" s="57" t="s">
        <v>21</v>
      </c>
      <c r="E59" s="57" t="s">
        <v>142</v>
      </c>
      <c r="F59" s="58">
        <v>714</v>
      </c>
      <c r="G59" s="58">
        <v>690</v>
      </c>
      <c r="H59" s="58">
        <v>726</v>
      </c>
      <c r="I59" s="58">
        <v>738</v>
      </c>
      <c r="J59" s="58">
        <v>750</v>
      </c>
      <c r="K59" s="58">
        <v>725.5</v>
      </c>
      <c r="L59" s="53">
        <f t="shared" si="3"/>
        <v>140.0560224089636</v>
      </c>
      <c r="M59" s="54">
        <f t="shared" si="4"/>
        <v>1610.6442577030814</v>
      </c>
      <c r="N59" s="55">
        <f t="shared" si="5"/>
        <v>1.6106442577030813</v>
      </c>
    </row>
    <row r="60" spans="1:14" ht="15" customHeight="1">
      <c r="A60" s="57">
        <v>15</v>
      </c>
      <c r="B60" s="52">
        <v>43417</v>
      </c>
      <c r="C60" s="57" t="s">
        <v>140</v>
      </c>
      <c r="D60" s="57" t="s">
        <v>21</v>
      </c>
      <c r="E60" s="57" t="s">
        <v>131</v>
      </c>
      <c r="F60" s="58">
        <v>218.5</v>
      </c>
      <c r="G60" s="58">
        <v>211</v>
      </c>
      <c r="H60" s="58">
        <v>223</v>
      </c>
      <c r="I60" s="58">
        <v>227</v>
      </c>
      <c r="J60" s="58">
        <v>231</v>
      </c>
      <c r="K60" s="58">
        <v>222</v>
      </c>
      <c r="L60" s="53">
        <f t="shared" si="3"/>
        <v>457.66590389016017</v>
      </c>
      <c r="M60" s="54">
        <f t="shared" si="4"/>
        <v>1601.8306636155605</v>
      </c>
      <c r="N60" s="55">
        <f t="shared" si="5"/>
        <v>1.6018306636155606</v>
      </c>
    </row>
    <row r="61" spans="1:14" ht="15" customHeight="1">
      <c r="A61" s="57">
        <v>16</v>
      </c>
      <c r="B61" s="52">
        <v>43413</v>
      </c>
      <c r="C61" s="57" t="s">
        <v>140</v>
      </c>
      <c r="D61" s="57" t="s">
        <v>21</v>
      </c>
      <c r="E61" s="57" t="s">
        <v>143</v>
      </c>
      <c r="F61" s="58">
        <v>820</v>
      </c>
      <c r="G61" s="58">
        <v>795</v>
      </c>
      <c r="H61" s="58">
        <v>835</v>
      </c>
      <c r="I61" s="58">
        <v>850</v>
      </c>
      <c r="J61" s="58">
        <v>865</v>
      </c>
      <c r="K61" s="58">
        <v>865</v>
      </c>
      <c r="L61" s="53">
        <f t="shared" si="3"/>
        <v>121.95121951219512</v>
      </c>
      <c r="M61" s="54">
        <f t="shared" si="4"/>
        <v>5487.804878048781</v>
      </c>
      <c r="N61" s="55">
        <f t="shared" si="5"/>
        <v>5.487804878048781</v>
      </c>
    </row>
    <row r="62" spans="1:14" ht="15" customHeight="1">
      <c r="A62" s="57">
        <v>17</v>
      </c>
      <c r="B62" s="52">
        <v>43409</v>
      </c>
      <c r="C62" s="57" t="s">
        <v>140</v>
      </c>
      <c r="D62" s="57" t="s">
        <v>21</v>
      </c>
      <c r="E62" s="57" t="s">
        <v>144</v>
      </c>
      <c r="F62" s="58">
        <v>2206</v>
      </c>
      <c r="G62" s="58">
        <v>2140</v>
      </c>
      <c r="H62" s="58">
        <v>2246</v>
      </c>
      <c r="I62" s="58">
        <v>2286</v>
      </c>
      <c r="J62" s="58">
        <v>2326</v>
      </c>
      <c r="K62" s="58">
        <v>2245</v>
      </c>
      <c r="L62" s="53">
        <f t="shared" si="3"/>
        <v>45.33091568449683</v>
      </c>
      <c r="M62" s="54">
        <f t="shared" si="4"/>
        <v>1767.9057116953763</v>
      </c>
      <c r="N62" s="55">
        <f t="shared" si="5"/>
        <v>1.7679057116953762</v>
      </c>
    </row>
    <row r="63" spans="1:14" ht="15" customHeight="1">
      <c r="A63" s="57">
        <v>18</v>
      </c>
      <c r="B63" s="52">
        <v>43406</v>
      </c>
      <c r="C63" s="57" t="s">
        <v>140</v>
      </c>
      <c r="D63" s="57" t="s">
        <v>21</v>
      </c>
      <c r="E63" s="57" t="s">
        <v>199</v>
      </c>
      <c r="F63" s="58">
        <v>116</v>
      </c>
      <c r="G63" s="58">
        <v>112</v>
      </c>
      <c r="H63" s="58">
        <v>118.5</v>
      </c>
      <c r="I63" s="58">
        <v>121</v>
      </c>
      <c r="J63" s="58">
        <v>123</v>
      </c>
      <c r="K63" s="58">
        <v>118.5</v>
      </c>
      <c r="L63" s="53">
        <f t="shared" si="3"/>
        <v>862.0689655172414</v>
      </c>
      <c r="M63" s="54">
        <f t="shared" si="4"/>
        <v>2155.1724137931033</v>
      </c>
      <c r="N63" s="55">
        <f t="shared" si="5"/>
        <v>2.155172413793103</v>
      </c>
    </row>
    <row r="64" spans="1:14" ht="15" customHeight="1">
      <c r="A64" s="57">
        <v>19</v>
      </c>
      <c r="B64" s="52">
        <v>43405</v>
      </c>
      <c r="C64" s="57" t="s">
        <v>140</v>
      </c>
      <c r="D64" s="57" t="s">
        <v>21</v>
      </c>
      <c r="E64" s="57" t="s">
        <v>145</v>
      </c>
      <c r="F64" s="58">
        <v>688</v>
      </c>
      <c r="G64" s="58">
        <v>663</v>
      </c>
      <c r="H64" s="58">
        <v>703</v>
      </c>
      <c r="I64" s="58">
        <v>718</v>
      </c>
      <c r="J64" s="58">
        <v>733</v>
      </c>
      <c r="K64" s="58">
        <v>663</v>
      </c>
      <c r="L64" s="53">
        <f t="shared" si="3"/>
        <v>145.34883720930233</v>
      </c>
      <c r="M64" s="54">
        <f t="shared" si="4"/>
        <v>-3633.720930232558</v>
      </c>
      <c r="N64" s="55">
        <f t="shared" si="5"/>
        <v>-3.6337209302325584</v>
      </c>
    </row>
    <row r="65" spans="1:14" ht="15" customHeight="1">
      <c r="A65" s="9" t="s">
        <v>26</v>
      </c>
      <c r="B65" s="19"/>
      <c r="C65" s="11"/>
      <c r="D65" s="12"/>
      <c r="E65" s="13"/>
      <c r="F65" s="13"/>
      <c r="G65" s="14"/>
      <c r="H65" s="13"/>
      <c r="I65" s="13"/>
      <c r="J65" s="13"/>
      <c r="K65" s="16"/>
      <c r="L65" s="17"/>
      <c r="N65"/>
    </row>
    <row r="66" spans="1:14" ht="15" customHeight="1">
      <c r="A66" s="9" t="s">
        <v>26</v>
      </c>
      <c r="B66" s="19"/>
      <c r="C66" s="20"/>
      <c r="D66" s="21"/>
      <c r="E66" s="22"/>
      <c r="F66" s="22"/>
      <c r="G66" s="23"/>
      <c r="H66" s="22"/>
      <c r="I66" s="22"/>
      <c r="J66" s="22"/>
      <c r="K66" s="22"/>
      <c r="L66"/>
      <c r="M66"/>
      <c r="N66"/>
    </row>
    <row r="67" spans="1:14" ht="15" customHeight="1">
      <c r="A67"/>
      <c r="B67"/>
      <c r="C67"/>
      <c r="D67"/>
      <c r="E67"/>
      <c r="F67"/>
      <c r="G67"/>
      <c r="H67"/>
      <c r="I67"/>
      <c r="J67"/>
      <c r="K67"/>
      <c r="L67" s="17"/>
      <c r="M67"/>
      <c r="N67"/>
    </row>
    <row r="68" spans="1:14" ht="15" customHeight="1" thickBot="1">
      <c r="A68"/>
      <c r="B68"/>
      <c r="C68" s="22"/>
      <c r="D68" s="22"/>
      <c r="E68" s="22"/>
      <c r="F68" s="25"/>
      <c r="G68" s="26"/>
      <c r="H68" s="27" t="s">
        <v>27</v>
      </c>
      <c r="I68" s="27"/>
      <c r="J68"/>
      <c r="K68"/>
      <c r="L68"/>
      <c r="M68"/>
      <c r="N68"/>
    </row>
    <row r="69" spans="1:14" ht="15" customHeight="1">
      <c r="A69"/>
      <c r="B69"/>
      <c r="C69" s="154" t="s">
        <v>28</v>
      </c>
      <c r="D69" s="154"/>
      <c r="E69" s="29">
        <v>19</v>
      </c>
      <c r="F69" s="30">
        <f>F70+F71+F72+F73+F74+F75</f>
        <v>99.99999999999999</v>
      </c>
      <c r="G69" s="31">
        <v>19</v>
      </c>
      <c r="H69" s="32">
        <f>G70/G69%</f>
        <v>73.6842105263158</v>
      </c>
      <c r="I69" s="32"/>
      <c r="J69"/>
      <c r="K69"/>
      <c r="L69"/>
      <c r="M69"/>
      <c r="N69"/>
    </row>
    <row r="70" spans="1:14" ht="15" customHeight="1">
      <c r="A70"/>
      <c r="B70"/>
      <c r="C70" s="151" t="s">
        <v>29</v>
      </c>
      <c r="D70" s="151"/>
      <c r="E70" s="33">
        <v>14</v>
      </c>
      <c r="F70" s="34">
        <f>(E70/E69)*100</f>
        <v>73.68421052631578</v>
      </c>
      <c r="G70" s="31">
        <v>14</v>
      </c>
      <c r="H70" s="28"/>
      <c r="I70" s="28"/>
      <c r="J70"/>
      <c r="K70"/>
      <c r="L70"/>
      <c r="M70"/>
      <c r="N70"/>
    </row>
    <row r="71" spans="1:14" ht="15" customHeight="1">
      <c r="A71"/>
      <c r="B71"/>
      <c r="C71" s="151" t="s">
        <v>31</v>
      </c>
      <c r="D71" s="151"/>
      <c r="E71" s="33">
        <v>0</v>
      </c>
      <c r="F71" s="34">
        <f>(E71/E69)*100</f>
        <v>0</v>
      </c>
      <c r="G71" s="36"/>
      <c r="H71" s="31"/>
      <c r="I71" s="31"/>
      <c r="J71"/>
      <c r="K71"/>
      <c r="L71"/>
      <c r="M71"/>
      <c r="N71"/>
    </row>
    <row r="72" spans="1:14" ht="15" customHeight="1">
      <c r="A72"/>
      <c r="B72"/>
      <c r="C72" s="151" t="s">
        <v>32</v>
      </c>
      <c r="D72" s="151"/>
      <c r="E72" s="33">
        <v>0</v>
      </c>
      <c r="F72" s="34">
        <f>(E72/E69)*100</f>
        <v>0</v>
      </c>
      <c r="G72" s="36"/>
      <c r="H72" s="31"/>
      <c r="I72" s="31"/>
      <c r="J72"/>
      <c r="K72"/>
      <c r="L72"/>
      <c r="M72"/>
      <c r="N72"/>
    </row>
    <row r="73" spans="1:14" ht="15" customHeight="1">
      <c r="A73"/>
      <c r="B73"/>
      <c r="C73" s="151" t="s">
        <v>33</v>
      </c>
      <c r="D73" s="151"/>
      <c r="E73" s="33">
        <v>5</v>
      </c>
      <c r="F73" s="34">
        <f>(E73/E69)*100</f>
        <v>26.31578947368421</v>
      </c>
      <c r="G73" s="36"/>
      <c r="H73" s="22" t="s">
        <v>34</v>
      </c>
      <c r="I73" s="22"/>
      <c r="J73"/>
      <c r="K73"/>
      <c r="L73"/>
      <c r="M73"/>
      <c r="N73"/>
    </row>
    <row r="74" spans="1:14" ht="15" customHeight="1">
      <c r="A74"/>
      <c r="B74"/>
      <c r="C74" s="151" t="s">
        <v>35</v>
      </c>
      <c r="D74" s="151"/>
      <c r="E74" s="33">
        <v>0</v>
      </c>
      <c r="F74" s="34">
        <f>(E74/E69)*100</f>
        <v>0</v>
      </c>
      <c r="G74" s="36"/>
      <c r="H74" s="22"/>
      <c r="I74" s="22"/>
      <c r="J74"/>
      <c r="K74"/>
      <c r="L74"/>
      <c r="M74"/>
      <c r="N74"/>
    </row>
    <row r="75" spans="1:14" ht="15" customHeight="1" thickBot="1">
      <c r="A75"/>
      <c r="B75"/>
      <c r="C75" s="152" t="s">
        <v>36</v>
      </c>
      <c r="D75" s="152"/>
      <c r="E75" s="38"/>
      <c r="F75" s="39">
        <f>(E75/E69)*100</f>
        <v>0</v>
      </c>
      <c r="G75" s="36"/>
      <c r="H75" s="22"/>
      <c r="I75" s="22"/>
      <c r="J75"/>
      <c r="K75"/>
      <c r="L75"/>
      <c r="M75"/>
      <c r="N75"/>
    </row>
    <row r="76" spans="1:14" ht="15" customHeight="1">
      <c r="A76" s="41" t="s">
        <v>37</v>
      </c>
      <c r="B76" s="10"/>
      <c r="C76" s="11"/>
      <c r="D76" s="11"/>
      <c r="E76" s="13"/>
      <c r="F76" s="13"/>
      <c r="G76" s="42"/>
      <c r="H76" s="43"/>
      <c r="I76" s="43"/>
      <c r="J76" s="43"/>
      <c r="K76" s="13"/>
      <c r="L76" s="17"/>
      <c r="M76"/>
      <c r="N76" s="40"/>
    </row>
    <row r="77" spans="1:14" ht="15" customHeight="1">
      <c r="A77" s="12" t="s">
        <v>38</v>
      </c>
      <c r="B77" s="10"/>
      <c r="C77" s="44"/>
      <c r="D77" s="45"/>
      <c r="E77" s="46"/>
      <c r="F77" s="43"/>
      <c r="G77" s="42"/>
      <c r="H77" s="43"/>
      <c r="I77" s="43"/>
      <c r="J77" s="43"/>
      <c r="K77" s="13"/>
      <c r="L77" s="17"/>
      <c r="M77" s="24"/>
      <c r="N77" s="24"/>
    </row>
    <row r="78" spans="1:14" ht="15" customHeight="1">
      <c r="A78" s="12" t="s">
        <v>39</v>
      </c>
      <c r="B78" s="10"/>
      <c r="C78" s="11"/>
      <c r="D78" s="45"/>
      <c r="E78" s="46"/>
      <c r="F78" s="43"/>
      <c r="G78" s="42"/>
      <c r="H78" s="47"/>
      <c r="I78" s="47"/>
      <c r="J78" s="47"/>
      <c r="K78" s="13"/>
      <c r="L78" s="17"/>
      <c r="M78"/>
      <c r="N78" s="17"/>
    </row>
    <row r="79" spans="1:14" ht="15" customHeight="1">
      <c r="A79" s="12" t="s">
        <v>40</v>
      </c>
      <c r="B79" s="44"/>
      <c r="C79" s="11"/>
      <c r="D79" s="45"/>
      <c r="E79" s="46"/>
      <c r="F79" s="43"/>
      <c r="G79" s="48"/>
      <c r="H79" s="47"/>
      <c r="I79" s="47"/>
      <c r="J79" s="47"/>
      <c r="K79" s="13"/>
      <c r="L79" s="17"/>
      <c r="M79"/>
      <c r="N79" s="17"/>
    </row>
    <row r="80" spans="1:14" ht="15" customHeight="1">
      <c r="A80" s="12" t="s">
        <v>41</v>
      </c>
      <c r="B80" s="35"/>
      <c r="C80" s="11"/>
      <c r="D80" s="49"/>
      <c r="E80" s="43"/>
      <c r="F80" s="43"/>
      <c r="G80" s="48"/>
      <c r="H80" s="47"/>
      <c r="I80" s="47"/>
      <c r="J80" s="47"/>
      <c r="K80" s="43"/>
      <c r="L80" s="17"/>
      <c r="M80" s="17"/>
      <c r="N80" s="17"/>
    </row>
    <row r="81" spans="1:14" ht="15" customHeight="1" thickBot="1">
      <c r="A81" s="12" t="s">
        <v>41</v>
      </c>
      <c r="B81" s="35"/>
      <c r="C81" s="11"/>
      <c r="D81" s="49"/>
      <c r="E81" s="43"/>
      <c r="F81" s="43"/>
      <c r="G81" s="48"/>
      <c r="H81" s="47"/>
      <c r="I81" s="47"/>
      <c r="J81" s="47"/>
      <c r="K81" s="43"/>
      <c r="L81" s="17"/>
      <c r="M81" s="17"/>
      <c r="N81" s="17"/>
    </row>
    <row r="82" spans="1:14" ht="15" customHeight="1" thickBot="1">
      <c r="A82" s="159" t="s">
        <v>0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5" customHeight="1" thickBo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  <row r="85" spans="1:14" ht="15" customHeight="1">
      <c r="A85" s="160" t="s">
        <v>137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</row>
    <row r="86" spans="1:14" ht="15" customHeight="1">
      <c r="A86" s="160" t="s">
        <v>138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</row>
    <row r="87" spans="1:14" ht="15" customHeight="1" thickBot="1">
      <c r="A87" s="161" t="s">
        <v>3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</row>
    <row r="88" spans="1:14" ht="15" customHeight="1">
      <c r="A88" s="162" t="s">
        <v>146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</row>
    <row r="89" spans="1:14" ht="15" customHeight="1">
      <c r="A89" s="162" t="s">
        <v>5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</row>
    <row r="90" spans="1:14" ht="15" customHeight="1">
      <c r="A90" s="156" t="s">
        <v>6</v>
      </c>
      <c r="B90" s="157" t="s">
        <v>7</v>
      </c>
      <c r="C90" s="153" t="s">
        <v>8</v>
      </c>
      <c r="D90" s="156" t="s">
        <v>9</v>
      </c>
      <c r="E90" s="153" t="s">
        <v>10</v>
      </c>
      <c r="F90" s="153" t="s">
        <v>11</v>
      </c>
      <c r="G90" s="153" t="s">
        <v>12</v>
      </c>
      <c r="H90" s="153" t="s">
        <v>13</v>
      </c>
      <c r="I90" s="153" t="s">
        <v>14</v>
      </c>
      <c r="J90" s="153" t="s">
        <v>15</v>
      </c>
      <c r="K90" s="155" t="s">
        <v>16</v>
      </c>
      <c r="L90" s="153" t="s">
        <v>17</v>
      </c>
      <c r="M90" s="153" t="s">
        <v>18</v>
      </c>
      <c r="N90" s="153" t="s">
        <v>19</v>
      </c>
    </row>
    <row r="91" spans="1:14" ht="15" customHeight="1">
      <c r="A91" s="156"/>
      <c r="B91" s="158"/>
      <c r="C91" s="153"/>
      <c r="D91" s="156"/>
      <c r="E91" s="157"/>
      <c r="F91" s="153"/>
      <c r="G91" s="153"/>
      <c r="H91" s="153"/>
      <c r="I91" s="153"/>
      <c r="J91" s="153"/>
      <c r="K91" s="155"/>
      <c r="L91" s="153"/>
      <c r="M91" s="153"/>
      <c r="N91" s="153"/>
    </row>
    <row r="92" spans="1:14" ht="15" customHeight="1">
      <c r="A92" s="57">
        <v>1</v>
      </c>
      <c r="B92" s="52">
        <v>43404</v>
      </c>
      <c r="C92" s="57" t="s">
        <v>140</v>
      </c>
      <c r="D92" s="57" t="s">
        <v>21</v>
      </c>
      <c r="E92" s="57" t="s">
        <v>147</v>
      </c>
      <c r="F92" s="58">
        <v>1030</v>
      </c>
      <c r="G92" s="58">
        <v>995</v>
      </c>
      <c r="H92" s="58">
        <v>1050</v>
      </c>
      <c r="I92" s="58">
        <v>1070</v>
      </c>
      <c r="J92" s="58">
        <v>1090</v>
      </c>
      <c r="K92" s="58">
        <v>1050</v>
      </c>
      <c r="L92" s="53">
        <f>100000/F92</f>
        <v>97.0873786407767</v>
      </c>
      <c r="M92" s="54">
        <f>IF(D92="BUY",(K92-F92)*(L92),(F92-K92)*(L92))</f>
        <v>1941.747572815534</v>
      </c>
      <c r="N92" s="55">
        <f>M92/(L92)/F92%</f>
        <v>1.9417475728155338</v>
      </c>
    </row>
    <row r="93" spans="1:14" ht="15" customHeight="1">
      <c r="A93" s="57">
        <v>2</v>
      </c>
      <c r="B93" s="52">
        <v>43403</v>
      </c>
      <c r="C93" s="57" t="s">
        <v>140</v>
      </c>
      <c r="D93" s="57" t="s">
        <v>21</v>
      </c>
      <c r="E93" s="57" t="s">
        <v>148</v>
      </c>
      <c r="F93" s="58">
        <v>1480</v>
      </c>
      <c r="G93" s="58">
        <v>1440</v>
      </c>
      <c r="H93" s="58">
        <v>1505</v>
      </c>
      <c r="I93" s="58">
        <v>1530</v>
      </c>
      <c r="J93" s="58">
        <v>1555</v>
      </c>
      <c r="K93" s="58">
        <v>1505</v>
      </c>
      <c r="L93" s="53">
        <f>100000/F93</f>
        <v>67.56756756756756</v>
      </c>
      <c r="M93" s="54">
        <f>IF(D93="BUY",(K93-F93)*(L93),(F93-K93)*(L93))</f>
        <v>1689.1891891891892</v>
      </c>
      <c r="N93" s="55">
        <f>M93/(L93)/F93%</f>
        <v>1.689189189189189</v>
      </c>
    </row>
    <row r="94" spans="1:14" ht="15" customHeight="1">
      <c r="A94" s="57">
        <v>3</v>
      </c>
      <c r="B94" s="52">
        <v>43403</v>
      </c>
      <c r="C94" s="57" t="s">
        <v>140</v>
      </c>
      <c r="D94" s="57" t="s">
        <v>21</v>
      </c>
      <c r="E94" s="57" t="s">
        <v>149</v>
      </c>
      <c r="F94" s="58">
        <v>553</v>
      </c>
      <c r="G94" s="58">
        <v>536</v>
      </c>
      <c r="H94" s="58">
        <v>563</v>
      </c>
      <c r="I94" s="58">
        <v>573</v>
      </c>
      <c r="J94" s="58">
        <v>583</v>
      </c>
      <c r="K94" s="58">
        <v>563</v>
      </c>
      <c r="L94" s="53">
        <f>100000/F94</f>
        <v>180.83182640144665</v>
      </c>
      <c r="M94" s="54">
        <f>IF(D94="BUY",(K94-F94)*(L94),(F94-K94)*(L94))</f>
        <v>1808.3182640144664</v>
      </c>
      <c r="N94" s="55">
        <f>M94/(L94)/F94%</f>
        <v>1.8083182640144664</v>
      </c>
    </row>
    <row r="95" spans="1:14" ht="15" customHeight="1">
      <c r="A95" s="57">
        <v>4</v>
      </c>
      <c r="B95" s="52">
        <v>43402</v>
      </c>
      <c r="C95" s="57" t="s">
        <v>140</v>
      </c>
      <c r="D95" s="57" t="s">
        <v>21</v>
      </c>
      <c r="E95" s="57" t="s">
        <v>133</v>
      </c>
      <c r="F95" s="58">
        <v>230</v>
      </c>
      <c r="G95" s="58">
        <v>221</v>
      </c>
      <c r="H95" s="58">
        <v>235</v>
      </c>
      <c r="I95" s="58">
        <v>340</v>
      </c>
      <c r="J95" s="58">
        <v>245</v>
      </c>
      <c r="K95" s="58">
        <v>240</v>
      </c>
      <c r="L95" s="53">
        <f>100000/F95</f>
        <v>434.7826086956522</v>
      </c>
      <c r="M95" s="54">
        <f>IF(D95="BUY",(K95-F95)*(L95),(F95-K95)*(L95))</f>
        <v>4347.826086956522</v>
      </c>
      <c r="N95" s="55">
        <f>M95/(L95)/F95%</f>
        <v>4.347826086956522</v>
      </c>
    </row>
    <row r="96" spans="1:14" ht="15" customHeight="1">
      <c r="A96" s="57">
        <v>5</v>
      </c>
      <c r="B96" s="52">
        <v>43399</v>
      </c>
      <c r="C96" s="57" t="s">
        <v>140</v>
      </c>
      <c r="D96" s="57" t="s">
        <v>21</v>
      </c>
      <c r="E96" s="57" t="s">
        <v>108</v>
      </c>
      <c r="F96" s="58">
        <v>101</v>
      </c>
      <c r="G96" s="58">
        <v>96</v>
      </c>
      <c r="H96" s="58">
        <v>103.5</v>
      </c>
      <c r="I96" s="58">
        <v>106</v>
      </c>
      <c r="J96" s="58">
        <v>108.5</v>
      </c>
      <c r="K96" s="58">
        <v>108</v>
      </c>
      <c r="L96" s="53">
        <f aca="true" t="shared" si="6" ref="L96:L101">100000/F96</f>
        <v>990.0990099009902</v>
      </c>
      <c r="M96" s="54">
        <f>IF(D96="BUY",(K96-F96)*(L96),(F96-K96)*(L96))</f>
        <v>6930.693069306931</v>
      </c>
      <c r="N96" s="55">
        <f>M96/(L96)/F96%</f>
        <v>6.930693069306931</v>
      </c>
    </row>
    <row r="97" spans="1:14" ht="15" customHeight="1">
      <c r="A97" s="57">
        <v>6</v>
      </c>
      <c r="B97" s="52">
        <v>43398</v>
      </c>
      <c r="C97" s="57" t="s">
        <v>140</v>
      </c>
      <c r="D97" s="57" t="s">
        <v>21</v>
      </c>
      <c r="E97" s="57" t="s">
        <v>150</v>
      </c>
      <c r="F97" s="58">
        <v>278</v>
      </c>
      <c r="G97" s="58">
        <v>267</v>
      </c>
      <c r="H97" s="58">
        <v>284</v>
      </c>
      <c r="I97" s="58">
        <v>290</v>
      </c>
      <c r="J97" s="58">
        <v>296</v>
      </c>
      <c r="K97" s="58">
        <v>267</v>
      </c>
      <c r="L97" s="53">
        <f t="shared" si="6"/>
        <v>359.71223021582733</v>
      </c>
      <c r="M97" s="54">
        <f aca="true" t="shared" si="7" ref="M97:M106">IF(D97="BUY",(K97-F97)*(L97),(F97-K97)*(L97))</f>
        <v>-3956.8345323741005</v>
      </c>
      <c r="N97" s="55">
        <f aca="true" t="shared" si="8" ref="N97:N106">M97/(L97)/F97%</f>
        <v>-3.956834532374101</v>
      </c>
    </row>
    <row r="98" spans="1:14" ht="15" customHeight="1">
      <c r="A98" s="57">
        <v>7</v>
      </c>
      <c r="B98" s="52">
        <v>43397</v>
      </c>
      <c r="C98" s="57" t="s">
        <v>140</v>
      </c>
      <c r="D98" s="57" t="s">
        <v>21</v>
      </c>
      <c r="E98" s="57" t="s">
        <v>121</v>
      </c>
      <c r="F98" s="58">
        <v>2310</v>
      </c>
      <c r="G98" s="58">
        <v>2265</v>
      </c>
      <c r="H98" s="58">
        <v>2340</v>
      </c>
      <c r="I98" s="58">
        <v>2370</v>
      </c>
      <c r="J98" s="58">
        <v>2400</v>
      </c>
      <c r="K98" s="58">
        <v>2339</v>
      </c>
      <c r="L98" s="53">
        <f t="shared" si="6"/>
        <v>43.29004329004329</v>
      </c>
      <c r="M98" s="54">
        <f t="shared" si="7"/>
        <v>1255.4112554112555</v>
      </c>
      <c r="N98" s="55">
        <f t="shared" si="8"/>
        <v>1.2554112554112553</v>
      </c>
    </row>
    <row r="99" spans="1:14" ht="15" customHeight="1">
      <c r="A99" s="57">
        <v>8</v>
      </c>
      <c r="B99" s="52">
        <v>43397</v>
      </c>
      <c r="C99" s="57" t="s">
        <v>140</v>
      </c>
      <c r="D99" s="57" t="s">
        <v>53</v>
      </c>
      <c r="E99" s="57" t="s">
        <v>151</v>
      </c>
      <c r="F99" s="58">
        <v>450</v>
      </c>
      <c r="G99" s="58">
        <v>464</v>
      </c>
      <c r="H99" s="58">
        <v>442</v>
      </c>
      <c r="I99" s="58">
        <v>434</v>
      </c>
      <c r="J99" s="58">
        <v>426</v>
      </c>
      <c r="K99" s="58">
        <v>464</v>
      </c>
      <c r="L99" s="53">
        <f t="shared" si="6"/>
        <v>222.22222222222223</v>
      </c>
      <c r="M99" s="54">
        <f t="shared" si="7"/>
        <v>-3111.1111111111113</v>
      </c>
      <c r="N99" s="55">
        <f t="shared" si="8"/>
        <v>-3.111111111111111</v>
      </c>
    </row>
    <row r="100" spans="1:14" ht="15" customHeight="1">
      <c r="A100" s="57">
        <v>9</v>
      </c>
      <c r="B100" s="52">
        <v>43396</v>
      </c>
      <c r="C100" s="57" t="s">
        <v>140</v>
      </c>
      <c r="D100" s="57" t="s">
        <v>53</v>
      </c>
      <c r="E100" s="57" t="s">
        <v>151</v>
      </c>
      <c r="F100" s="58">
        <v>461</v>
      </c>
      <c r="G100" s="58">
        <v>474</v>
      </c>
      <c r="H100" s="58">
        <v>453</v>
      </c>
      <c r="I100" s="58">
        <v>445</v>
      </c>
      <c r="J100" s="58">
        <v>437</v>
      </c>
      <c r="K100" s="58">
        <v>453</v>
      </c>
      <c r="L100" s="53">
        <f t="shared" si="6"/>
        <v>216.91973969631238</v>
      </c>
      <c r="M100" s="54">
        <f t="shared" si="7"/>
        <v>1735.357917570499</v>
      </c>
      <c r="N100" s="55">
        <f t="shared" si="8"/>
        <v>1.7353579175704987</v>
      </c>
    </row>
    <row r="101" spans="1:14" ht="15" customHeight="1">
      <c r="A101" s="57">
        <v>10</v>
      </c>
      <c r="B101" s="52">
        <v>43392</v>
      </c>
      <c r="C101" s="57" t="s">
        <v>140</v>
      </c>
      <c r="D101" s="57" t="s">
        <v>53</v>
      </c>
      <c r="E101" s="57" t="s">
        <v>152</v>
      </c>
      <c r="F101" s="58">
        <v>685</v>
      </c>
      <c r="G101" s="58">
        <v>705</v>
      </c>
      <c r="H101" s="58">
        <v>673</v>
      </c>
      <c r="I101" s="58">
        <v>660</v>
      </c>
      <c r="J101" s="58">
        <v>648</v>
      </c>
      <c r="K101" s="58">
        <v>648</v>
      </c>
      <c r="L101" s="53">
        <f t="shared" si="6"/>
        <v>145.98540145985402</v>
      </c>
      <c r="M101" s="54">
        <f t="shared" si="7"/>
        <v>5401.459854014599</v>
      </c>
      <c r="N101" s="55">
        <f t="shared" si="8"/>
        <v>5.401459854014599</v>
      </c>
    </row>
    <row r="102" spans="1:14" ht="15" customHeight="1">
      <c r="A102" s="57">
        <v>11</v>
      </c>
      <c r="B102" s="52">
        <v>43389</v>
      </c>
      <c r="C102" s="57" t="s">
        <v>140</v>
      </c>
      <c r="D102" s="57" t="s">
        <v>21</v>
      </c>
      <c r="E102" s="57" t="s">
        <v>153</v>
      </c>
      <c r="F102" s="58">
        <v>170</v>
      </c>
      <c r="G102" s="58">
        <v>165</v>
      </c>
      <c r="H102" s="58">
        <v>173</v>
      </c>
      <c r="I102" s="58">
        <v>176</v>
      </c>
      <c r="J102" s="58">
        <v>179</v>
      </c>
      <c r="K102" s="58">
        <v>173</v>
      </c>
      <c r="L102" s="53">
        <f>100000/F102</f>
        <v>588.2352941176471</v>
      </c>
      <c r="M102" s="54">
        <f t="shared" si="7"/>
        <v>1764.7058823529412</v>
      </c>
      <c r="N102" s="55">
        <f t="shared" si="8"/>
        <v>1.7647058823529411</v>
      </c>
    </row>
    <row r="103" spans="1:14" ht="15" customHeight="1">
      <c r="A103" s="57">
        <v>12</v>
      </c>
      <c r="B103" s="52">
        <v>43385</v>
      </c>
      <c r="C103" s="57" t="s">
        <v>140</v>
      </c>
      <c r="D103" s="57" t="s">
        <v>21</v>
      </c>
      <c r="E103" s="57" t="s">
        <v>154</v>
      </c>
      <c r="F103" s="58">
        <v>81.5</v>
      </c>
      <c r="G103" s="58">
        <v>75</v>
      </c>
      <c r="H103" s="58">
        <v>84</v>
      </c>
      <c r="I103" s="58">
        <v>86.5</v>
      </c>
      <c r="J103" s="58">
        <v>89</v>
      </c>
      <c r="K103" s="58">
        <v>84</v>
      </c>
      <c r="L103" s="53">
        <f>100000/F103</f>
        <v>1226.993865030675</v>
      </c>
      <c r="M103" s="54">
        <f t="shared" si="7"/>
        <v>3067.4846625766872</v>
      </c>
      <c r="N103" s="55">
        <f t="shared" si="8"/>
        <v>3.067484662576687</v>
      </c>
    </row>
    <row r="104" spans="1:14" ht="15" customHeight="1">
      <c r="A104" s="57">
        <v>13</v>
      </c>
      <c r="B104" s="52">
        <v>43384</v>
      </c>
      <c r="C104" s="57" t="s">
        <v>140</v>
      </c>
      <c r="D104" s="57" t="s">
        <v>21</v>
      </c>
      <c r="E104" s="57" t="s">
        <v>155</v>
      </c>
      <c r="F104" s="58">
        <v>332</v>
      </c>
      <c r="G104" s="58">
        <v>317</v>
      </c>
      <c r="H104" s="58">
        <v>338</v>
      </c>
      <c r="I104" s="58">
        <v>344</v>
      </c>
      <c r="J104" s="58">
        <v>350</v>
      </c>
      <c r="K104" s="58">
        <v>344</v>
      </c>
      <c r="L104" s="53">
        <f>100000/F104</f>
        <v>301.2048192771084</v>
      </c>
      <c r="M104" s="54">
        <f t="shared" si="7"/>
        <v>3614.457831325301</v>
      </c>
      <c r="N104" s="55">
        <f t="shared" si="8"/>
        <v>3.6144578313253013</v>
      </c>
    </row>
    <row r="105" spans="1:14" ht="15" customHeight="1">
      <c r="A105" s="57">
        <v>14</v>
      </c>
      <c r="B105" s="52">
        <v>43377</v>
      </c>
      <c r="C105" s="57" t="s">
        <v>140</v>
      </c>
      <c r="D105" s="57" t="s">
        <v>53</v>
      </c>
      <c r="E105" s="57" t="s">
        <v>63</v>
      </c>
      <c r="F105" s="58">
        <v>1130</v>
      </c>
      <c r="G105" s="58">
        <v>1162</v>
      </c>
      <c r="H105" s="58">
        <v>1110</v>
      </c>
      <c r="I105" s="58">
        <v>1090</v>
      </c>
      <c r="J105" s="58">
        <v>1070</v>
      </c>
      <c r="K105" s="58">
        <v>1070</v>
      </c>
      <c r="L105" s="53">
        <f>100000/F105</f>
        <v>88.49557522123894</v>
      </c>
      <c r="M105" s="54">
        <f t="shared" si="7"/>
        <v>5309.734513274336</v>
      </c>
      <c r="N105" s="55">
        <f t="shared" si="8"/>
        <v>5.309734513274336</v>
      </c>
    </row>
    <row r="106" spans="1:14" ht="15" customHeight="1">
      <c r="A106" s="57">
        <v>15</v>
      </c>
      <c r="B106" s="52">
        <v>43376</v>
      </c>
      <c r="C106" s="57" t="s">
        <v>140</v>
      </c>
      <c r="D106" s="57" t="s">
        <v>21</v>
      </c>
      <c r="E106" s="57" t="s">
        <v>135</v>
      </c>
      <c r="F106" s="58">
        <v>77</v>
      </c>
      <c r="G106" s="58">
        <v>73.5</v>
      </c>
      <c r="H106" s="58">
        <v>79</v>
      </c>
      <c r="I106" s="58">
        <v>81</v>
      </c>
      <c r="J106" s="58">
        <v>83</v>
      </c>
      <c r="K106" s="58">
        <v>73.5</v>
      </c>
      <c r="L106" s="53">
        <f>100000/F106</f>
        <v>1298.7012987012988</v>
      </c>
      <c r="M106" s="54">
        <f t="shared" si="7"/>
        <v>-4545.454545454546</v>
      </c>
      <c r="N106" s="55">
        <f t="shared" si="8"/>
        <v>-4.545454545454545</v>
      </c>
    </row>
    <row r="107" spans="1:14" ht="15" customHeight="1">
      <c r="A107" s="9" t="s">
        <v>26</v>
      </c>
      <c r="B107" s="19"/>
      <c r="C107" s="11"/>
      <c r="D107" s="12"/>
      <c r="E107" s="13"/>
      <c r="F107" s="13"/>
      <c r="G107" s="14"/>
      <c r="H107" s="13"/>
      <c r="I107" s="13"/>
      <c r="J107" s="13"/>
      <c r="K107" s="16"/>
      <c r="L107" s="17"/>
      <c r="N107"/>
    </row>
    <row r="108" spans="1:14" ht="15" customHeight="1">
      <c r="A108" s="9" t="s">
        <v>26</v>
      </c>
      <c r="B108" s="19"/>
      <c r="C108" s="20"/>
      <c r="D108" s="21"/>
      <c r="E108" s="22"/>
      <c r="F108" s="22"/>
      <c r="G108" s="23"/>
      <c r="H108" s="22"/>
      <c r="I108" s="22"/>
      <c r="J108" s="22"/>
      <c r="K108" s="22"/>
      <c r="L108"/>
      <c r="M108"/>
      <c r="N108"/>
    </row>
    <row r="109" spans="1:14" ht="15" customHeight="1">
      <c r="A109"/>
      <c r="B109"/>
      <c r="C109"/>
      <c r="D109"/>
      <c r="E109"/>
      <c r="F109"/>
      <c r="G109"/>
      <c r="H109"/>
      <c r="I109"/>
      <c r="J109"/>
      <c r="K109"/>
      <c r="L109" s="17"/>
      <c r="M109"/>
      <c r="N109"/>
    </row>
    <row r="110" spans="1:14" ht="15" customHeight="1" thickBot="1">
      <c r="A110"/>
      <c r="B110"/>
      <c r="C110" s="22"/>
      <c r="D110" s="22"/>
      <c r="E110" s="22"/>
      <c r="F110" s="25"/>
      <c r="G110" s="26"/>
      <c r="H110" s="27" t="s">
        <v>27</v>
      </c>
      <c r="I110" s="27"/>
      <c r="J110"/>
      <c r="K110"/>
      <c r="L110"/>
      <c r="M110"/>
      <c r="N110"/>
    </row>
    <row r="111" spans="1:14" ht="15" customHeight="1">
      <c r="A111"/>
      <c r="B111"/>
      <c r="C111" s="154" t="s">
        <v>28</v>
      </c>
      <c r="D111" s="154"/>
      <c r="E111" s="29">
        <v>15</v>
      </c>
      <c r="F111" s="30">
        <f>F112+F113+F114+F115+F116+F117</f>
        <v>100</v>
      </c>
      <c r="G111" s="31">
        <v>15</v>
      </c>
      <c r="H111" s="32">
        <f>G112/G111%</f>
        <v>80</v>
      </c>
      <c r="I111" s="32"/>
      <c r="J111"/>
      <c r="K111"/>
      <c r="L111"/>
      <c r="M111"/>
      <c r="N111"/>
    </row>
    <row r="112" spans="1:14" ht="15" customHeight="1">
      <c r="A112"/>
      <c r="B112"/>
      <c r="C112" s="151" t="s">
        <v>29</v>
      </c>
      <c r="D112" s="151"/>
      <c r="E112" s="33">
        <v>12</v>
      </c>
      <c r="F112" s="34">
        <f>(E112/E111)*100</f>
        <v>80</v>
      </c>
      <c r="G112" s="31">
        <v>12</v>
      </c>
      <c r="H112" s="28"/>
      <c r="I112" s="28"/>
      <c r="J112"/>
      <c r="K112"/>
      <c r="L112"/>
      <c r="M112"/>
      <c r="N112"/>
    </row>
    <row r="113" spans="1:14" ht="15" customHeight="1">
      <c r="A113"/>
      <c r="B113"/>
      <c r="C113" s="151" t="s">
        <v>31</v>
      </c>
      <c r="D113" s="151"/>
      <c r="E113" s="33">
        <v>0</v>
      </c>
      <c r="F113" s="34">
        <f>(E113/E111)*100</f>
        <v>0</v>
      </c>
      <c r="G113" s="36"/>
      <c r="H113" s="31"/>
      <c r="I113" s="31"/>
      <c r="J113"/>
      <c r="K113"/>
      <c r="L113"/>
      <c r="M113"/>
      <c r="N113"/>
    </row>
    <row r="114" spans="1:14" ht="15" customHeight="1">
      <c r="A114"/>
      <c r="B114"/>
      <c r="C114" s="151" t="s">
        <v>32</v>
      </c>
      <c r="D114" s="151"/>
      <c r="E114" s="33">
        <v>0</v>
      </c>
      <c r="F114" s="34">
        <f>(E114/E111)*100</f>
        <v>0</v>
      </c>
      <c r="G114" s="36"/>
      <c r="H114" s="31"/>
      <c r="I114" s="31"/>
      <c r="J114"/>
      <c r="K114"/>
      <c r="L114"/>
      <c r="M114"/>
      <c r="N114"/>
    </row>
    <row r="115" spans="1:14" ht="15" customHeight="1">
      <c r="A115"/>
      <c r="B115"/>
      <c r="C115" s="151" t="s">
        <v>33</v>
      </c>
      <c r="D115" s="151"/>
      <c r="E115" s="33">
        <v>3</v>
      </c>
      <c r="F115" s="34">
        <f>(E115/E111)*100</f>
        <v>20</v>
      </c>
      <c r="G115" s="36"/>
      <c r="H115" s="22" t="s">
        <v>34</v>
      </c>
      <c r="I115" s="22"/>
      <c r="J115"/>
      <c r="K115"/>
      <c r="L115"/>
      <c r="M115"/>
      <c r="N115"/>
    </row>
    <row r="116" spans="1:14" ht="15" customHeight="1">
      <c r="A116"/>
      <c r="B116"/>
      <c r="C116" s="151" t="s">
        <v>35</v>
      </c>
      <c r="D116" s="151"/>
      <c r="E116" s="33">
        <v>0</v>
      </c>
      <c r="F116" s="34">
        <f>(E116/E111)*100</f>
        <v>0</v>
      </c>
      <c r="G116" s="36"/>
      <c r="H116" s="22"/>
      <c r="I116" s="22"/>
      <c r="J116"/>
      <c r="K116"/>
      <c r="L116"/>
      <c r="M116"/>
      <c r="N116"/>
    </row>
    <row r="117" spans="1:14" ht="15" customHeight="1" thickBot="1">
      <c r="A117"/>
      <c r="B117"/>
      <c r="C117" s="152" t="s">
        <v>36</v>
      </c>
      <c r="D117" s="152"/>
      <c r="E117" s="38"/>
      <c r="F117" s="39">
        <f>(E117/E111)*100</f>
        <v>0</v>
      </c>
      <c r="G117" s="36"/>
      <c r="H117" s="22"/>
      <c r="I117" s="22"/>
      <c r="J117"/>
      <c r="K117"/>
      <c r="L117"/>
      <c r="M117"/>
      <c r="N117"/>
    </row>
    <row r="118" spans="1:14" ht="15" customHeight="1">
      <c r="A118" s="41" t="s">
        <v>37</v>
      </c>
      <c r="B118" s="10"/>
      <c r="C118" s="11"/>
      <c r="D118" s="11"/>
      <c r="E118" s="13"/>
      <c r="F118" s="13"/>
      <c r="G118" s="42"/>
      <c r="H118" s="43"/>
      <c r="I118" s="43"/>
      <c r="J118" s="43"/>
      <c r="K118" s="13"/>
      <c r="L118" s="17"/>
      <c r="M118"/>
      <c r="N118" s="40"/>
    </row>
    <row r="119" spans="1:14" ht="15" customHeight="1">
      <c r="A119" s="12" t="s">
        <v>38</v>
      </c>
      <c r="B119" s="10"/>
      <c r="C119" s="44"/>
      <c r="D119" s="45"/>
      <c r="E119" s="46"/>
      <c r="F119" s="43"/>
      <c r="G119" s="42"/>
      <c r="H119" s="43"/>
      <c r="I119" s="43"/>
      <c r="J119" s="43"/>
      <c r="K119" s="13"/>
      <c r="L119" s="17"/>
      <c r="M119" s="24"/>
      <c r="N119" s="24"/>
    </row>
    <row r="120" spans="1:14" ht="15" customHeight="1">
      <c r="A120" s="12" t="s">
        <v>39</v>
      </c>
      <c r="B120" s="10"/>
      <c r="C120" s="11"/>
      <c r="D120" s="45"/>
      <c r="E120" s="46"/>
      <c r="F120" s="43"/>
      <c r="G120" s="42"/>
      <c r="H120" s="47"/>
      <c r="I120" s="47"/>
      <c r="J120" s="47"/>
      <c r="K120" s="13"/>
      <c r="L120" s="17"/>
      <c r="M120"/>
      <c r="N120" s="17"/>
    </row>
    <row r="121" spans="1:14" ht="15" customHeight="1">
      <c r="A121" s="12" t="s">
        <v>40</v>
      </c>
      <c r="B121" s="44"/>
      <c r="C121" s="11"/>
      <c r="D121" s="45"/>
      <c r="E121" s="46"/>
      <c r="F121" s="43"/>
      <c r="G121" s="48"/>
      <c r="H121" s="47"/>
      <c r="I121" s="47"/>
      <c r="J121" s="47"/>
      <c r="K121" s="13"/>
      <c r="L121" s="17"/>
      <c r="M121"/>
      <c r="N121" s="17"/>
    </row>
    <row r="122" spans="1:14" ht="15" customHeight="1">
      <c r="A122" s="12" t="s">
        <v>41</v>
      </c>
      <c r="B122" s="35"/>
      <c r="C122" s="11"/>
      <c r="D122" s="49"/>
      <c r="E122" s="43"/>
      <c r="F122" s="43"/>
      <c r="G122" s="48"/>
      <c r="H122" s="47"/>
      <c r="I122" s="47"/>
      <c r="J122" s="47"/>
      <c r="K122" s="43"/>
      <c r="L122" s="17"/>
      <c r="M122" s="17"/>
      <c r="N122" s="17"/>
    </row>
    <row r="123" spans="1:14" ht="15" customHeight="1">
      <c r="A123" s="12" t="s">
        <v>41</v>
      </c>
      <c r="B123" s="35"/>
      <c r="C123" s="11"/>
      <c r="D123" s="49"/>
      <c r="E123" s="43"/>
      <c r="F123" s="43"/>
      <c r="G123" s="48"/>
      <c r="H123" s="47"/>
      <c r="I123" s="47"/>
      <c r="J123" s="47"/>
      <c r="K123" s="43"/>
      <c r="L123" s="17"/>
      <c r="M123" s="17"/>
      <c r="N123" s="17"/>
    </row>
    <row r="124" spans="1:14" ht="15" customHeight="1" thickBo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5" customHeight="1" thickBot="1">
      <c r="A125" s="159" t="s">
        <v>0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</row>
    <row r="126" spans="1:14" ht="15" customHeight="1" thickBo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</row>
    <row r="127" spans="1:14" ht="1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</row>
    <row r="128" spans="1:14" ht="15" customHeight="1">
      <c r="A128" s="160" t="s">
        <v>137</v>
      </c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</row>
    <row r="129" spans="1:14" ht="15" customHeight="1">
      <c r="A129" s="160" t="s">
        <v>138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</row>
    <row r="130" spans="1:14" ht="15" customHeight="1" thickBot="1">
      <c r="A130" s="161" t="s">
        <v>3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</row>
    <row r="131" spans="1:14" ht="15" customHeight="1">
      <c r="A131" s="162" t="s">
        <v>156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</row>
    <row r="132" spans="1:14" ht="15" customHeight="1">
      <c r="A132" s="162" t="s">
        <v>5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</row>
    <row r="133" spans="1:14" ht="15" customHeight="1">
      <c r="A133" s="156" t="s">
        <v>6</v>
      </c>
      <c r="B133" s="157" t="s">
        <v>7</v>
      </c>
      <c r="C133" s="153" t="s">
        <v>8</v>
      </c>
      <c r="D133" s="156" t="s">
        <v>9</v>
      </c>
      <c r="E133" s="153" t="s">
        <v>10</v>
      </c>
      <c r="F133" s="153" t="s">
        <v>11</v>
      </c>
      <c r="G133" s="153" t="s">
        <v>12</v>
      </c>
      <c r="H133" s="153" t="s">
        <v>13</v>
      </c>
      <c r="I133" s="153" t="s">
        <v>14</v>
      </c>
      <c r="J133" s="153" t="s">
        <v>15</v>
      </c>
      <c r="K133" s="155" t="s">
        <v>16</v>
      </c>
      <c r="L133" s="153" t="s">
        <v>17</v>
      </c>
      <c r="M133" s="153" t="s">
        <v>18</v>
      </c>
      <c r="N133" s="153" t="s">
        <v>19</v>
      </c>
    </row>
    <row r="134" spans="1:14" ht="15" customHeight="1">
      <c r="A134" s="156"/>
      <c r="B134" s="158"/>
      <c r="C134" s="153"/>
      <c r="D134" s="156"/>
      <c r="E134" s="157"/>
      <c r="F134" s="153"/>
      <c r="G134" s="153"/>
      <c r="H134" s="153"/>
      <c r="I134" s="153"/>
      <c r="J134" s="153"/>
      <c r="K134" s="155"/>
      <c r="L134" s="153"/>
      <c r="M134" s="153"/>
      <c r="N134" s="153"/>
    </row>
    <row r="135" spans="1:14" ht="15" customHeight="1">
      <c r="A135" s="57">
        <v>1</v>
      </c>
      <c r="B135" s="52">
        <v>43371</v>
      </c>
      <c r="C135" s="57" t="s">
        <v>140</v>
      </c>
      <c r="D135" s="57" t="s">
        <v>53</v>
      </c>
      <c r="E135" s="57" t="s">
        <v>52</v>
      </c>
      <c r="F135" s="58">
        <v>178</v>
      </c>
      <c r="G135" s="58">
        <v>185</v>
      </c>
      <c r="H135" s="58">
        <v>174</v>
      </c>
      <c r="I135" s="58">
        <v>170</v>
      </c>
      <c r="J135" s="58">
        <v>166</v>
      </c>
      <c r="K135" s="58">
        <v>166</v>
      </c>
      <c r="L135" s="53">
        <f aca="true" t="shared" si="9" ref="L135:L141">100000/F135</f>
        <v>561.7977528089888</v>
      </c>
      <c r="M135" s="54">
        <f aca="true" t="shared" si="10" ref="M135:M141">IF(D135="BUY",(K135-F135)*(L135),(F135-K135)*(L135))</f>
        <v>6741.573033707866</v>
      </c>
      <c r="N135" s="55">
        <f aca="true" t="shared" si="11" ref="N135:N141">M135/(L135)/F135%</f>
        <v>6.741573033707865</v>
      </c>
    </row>
    <row r="136" spans="1:14" ht="15" customHeight="1">
      <c r="A136" s="57">
        <v>2</v>
      </c>
      <c r="B136" s="52">
        <v>43369</v>
      </c>
      <c r="C136" s="57" t="s">
        <v>140</v>
      </c>
      <c r="D136" s="57" t="s">
        <v>21</v>
      </c>
      <c r="E136" s="57" t="s">
        <v>157</v>
      </c>
      <c r="F136" s="58">
        <v>690</v>
      </c>
      <c r="G136" s="58">
        <v>673</v>
      </c>
      <c r="H136" s="58">
        <v>700</v>
      </c>
      <c r="I136" s="58">
        <v>710</v>
      </c>
      <c r="J136" s="58">
        <v>720</v>
      </c>
      <c r="K136" s="58">
        <v>700</v>
      </c>
      <c r="L136" s="53">
        <f>100000/F136</f>
        <v>144.92753623188406</v>
      </c>
      <c r="M136" s="54">
        <f>IF(D136="BUY",(K136-F136)*(L136),(F136-K136)*(L136))</f>
        <v>1449.2753623188405</v>
      </c>
      <c r="N136" s="55">
        <f>M136/(L136)/F136%</f>
        <v>1.4492753623188406</v>
      </c>
    </row>
    <row r="137" spans="1:14" ht="15" customHeight="1">
      <c r="A137" s="57">
        <v>3</v>
      </c>
      <c r="B137" s="52">
        <v>43364</v>
      </c>
      <c r="C137" s="57" t="s">
        <v>140</v>
      </c>
      <c r="D137" s="57" t="s">
        <v>53</v>
      </c>
      <c r="E137" s="57" t="s">
        <v>158</v>
      </c>
      <c r="F137" s="58">
        <v>446</v>
      </c>
      <c r="G137" s="58">
        <v>458</v>
      </c>
      <c r="H137" s="58">
        <v>440</v>
      </c>
      <c r="I137" s="58">
        <v>432</v>
      </c>
      <c r="J137" s="58">
        <v>426</v>
      </c>
      <c r="K137" s="58">
        <v>432</v>
      </c>
      <c r="L137" s="53">
        <f t="shared" si="9"/>
        <v>224.2152466367713</v>
      </c>
      <c r="M137" s="54">
        <f t="shared" si="10"/>
        <v>3139.013452914798</v>
      </c>
      <c r="N137" s="55">
        <f t="shared" si="11"/>
        <v>3.1390134529147984</v>
      </c>
    </row>
    <row r="138" spans="1:14" ht="15" customHeight="1">
      <c r="A138" s="57">
        <v>4</v>
      </c>
      <c r="B138" s="52">
        <v>43357</v>
      </c>
      <c r="C138" s="57" t="s">
        <v>140</v>
      </c>
      <c r="D138" s="57" t="s">
        <v>21</v>
      </c>
      <c r="E138" s="57" t="s">
        <v>64</v>
      </c>
      <c r="F138" s="58">
        <v>1220</v>
      </c>
      <c r="G138" s="58">
        <v>1190</v>
      </c>
      <c r="H138" s="58">
        <v>1240</v>
      </c>
      <c r="I138" s="58">
        <v>1260</v>
      </c>
      <c r="J138" s="58">
        <v>1280</v>
      </c>
      <c r="K138" s="58">
        <v>1190</v>
      </c>
      <c r="L138" s="53">
        <f t="shared" si="9"/>
        <v>81.9672131147541</v>
      </c>
      <c r="M138" s="54">
        <f t="shared" si="10"/>
        <v>-2459.016393442623</v>
      </c>
      <c r="N138" s="55">
        <f t="shared" si="11"/>
        <v>-2.459016393442623</v>
      </c>
    </row>
    <row r="139" spans="1:14" ht="15" customHeight="1">
      <c r="A139" s="57">
        <v>5</v>
      </c>
      <c r="B139" s="52">
        <v>43350</v>
      </c>
      <c r="C139" s="57" t="s">
        <v>140</v>
      </c>
      <c r="D139" s="57" t="s">
        <v>21</v>
      </c>
      <c r="E139" s="57" t="s">
        <v>159</v>
      </c>
      <c r="F139" s="58">
        <v>530</v>
      </c>
      <c r="G139" s="58">
        <v>514</v>
      </c>
      <c r="H139" s="58">
        <v>540</v>
      </c>
      <c r="I139" s="58">
        <v>550</v>
      </c>
      <c r="J139" s="58">
        <v>560</v>
      </c>
      <c r="K139" s="58">
        <v>540</v>
      </c>
      <c r="L139" s="53">
        <f t="shared" si="9"/>
        <v>188.67924528301887</v>
      </c>
      <c r="M139" s="54">
        <f t="shared" si="10"/>
        <v>1886.7924528301887</v>
      </c>
      <c r="N139" s="55">
        <f t="shared" si="11"/>
        <v>1.8867924528301887</v>
      </c>
    </row>
    <row r="140" spans="1:14" ht="15" customHeight="1">
      <c r="A140" s="57">
        <v>6</v>
      </c>
      <c r="B140" s="52">
        <v>43349</v>
      </c>
      <c r="C140" s="57" t="s">
        <v>140</v>
      </c>
      <c r="D140" s="57" t="s">
        <v>21</v>
      </c>
      <c r="E140" s="57" t="s">
        <v>69</v>
      </c>
      <c r="F140" s="58">
        <v>640</v>
      </c>
      <c r="G140" s="58">
        <v>624</v>
      </c>
      <c r="H140" s="58">
        <v>650</v>
      </c>
      <c r="I140" s="58">
        <v>660</v>
      </c>
      <c r="J140" s="58">
        <v>670</v>
      </c>
      <c r="K140" s="58">
        <v>670</v>
      </c>
      <c r="L140" s="53">
        <f t="shared" si="9"/>
        <v>156.25</v>
      </c>
      <c r="M140" s="54">
        <f t="shared" si="10"/>
        <v>4687.5</v>
      </c>
      <c r="N140" s="55">
        <f t="shared" si="11"/>
        <v>4.6875</v>
      </c>
    </row>
    <row r="141" spans="1:14" ht="15" customHeight="1">
      <c r="A141" s="57">
        <v>7</v>
      </c>
      <c r="B141" s="52">
        <v>43349</v>
      </c>
      <c r="C141" s="57" t="s">
        <v>140</v>
      </c>
      <c r="D141" s="57" t="s">
        <v>21</v>
      </c>
      <c r="E141" s="57" t="s">
        <v>160</v>
      </c>
      <c r="F141" s="58">
        <v>1164</v>
      </c>
      <c r="G141" s="58">
        <v>1130</v>
      </c>
      <c r="H141" s="58">
        <v>1184</v>
      </c>
      <c r="I141" s="58">
        <v>1204</v>
      </c>
      <c r="J141" s="58">
        <v>1224</v>
      </c>
      <c r="K141" s="58">
        <v>1183</v>
      </c>
      <c r="L141" s="53">
        <f t="shared" si="9"/>
        <v>85.91065292096219</v>
      </c>
      <c r="M141" s="54">
        <f t="shared" si="10"/>
        <v>1632.3024054982816</v>
      </c>
      <c r="N141" s="55">
        <f t="shared" si="11"/>
        <v>1.6323024054982818</v>
      </c>
    </row>
    <row r="142" spans="1:14" ht="15" customHeight="1">
      <c r="A142" s="9" t="s">
        <v>26</v>
      </c>
      <c r="B142" s="19"/>
      <c r="C142" s="11"/>
      <c r="D142" s="12"/>
      <c r="E142" s="13"/>
      <c r="F142" s="13"/>
      <c r="G142" s="14"/>
      <c r="H142" s="13"/>
      <c r="I142" s="13"/>
      <c r="J142" s="13"/>
      <c r="K142" s="16"/>
      <c r="L142" s="17"/>
      <c r="N142"/>
    </row>
    <row r="143" spans="1:14" ht="15" customHeight="1">
      <c r="A143" s="9" t="s">
        <v>26</v>
      </c>
      <c r="B143" s="19"/>
      <c r="C143" s="20"/>
      <c r="D143" s="21"/>
      <c r="E143" s="22"/>
      <c r="F143" s="22"/>
      <c r="G143" s="23"/>
      <c r="H143" s="22"/>
      <c r="I143" s="22"/>
      <c r="J143" s="22"/>
      <c r="K143" s="22"/>
      <c r="L143"/>
      <c r="M143"/>
      <c r="N143"/>
    </row>
    <row r="144" spans="1:14" ht="15" customHeight="1">
      <c r="A144"/>
      <c r="B144"/>
      <c r="C144"/>
      <c r="D144"/>
      <c r="E144"/>
      <c r="F144"/>
      <c r="G144"/>
      <c r="H144"/>
      <c r="I144"/>
      <c r="J144"/>
      <c r="K144"/>
      <c r="L144" s="17"/>
      <c r="M144"/>
      <c r="N144"/>
    </row>
    <row r="145" spans="1:14" ht="15" customHeight="1" thickBot="1">
      <c r="A145"/>
      <c r="B145"/>
      <c r="C145" s="22"/>
      <c r="D145" s="22"/>
      <c r="E145" s="22"/>
      <c r="F145" s="25"/>
      <c r="G145" s="26"/>
      <c r="H145" s="27" t="s">
        <v>27</v>
      </c>
      <c r="I145" s="27"/>
      <c r="J145"/>
      <c r="K145"/>
      <c r="L145"/>
      <c r="M145"/>
      <c r="N145"/>
    </row>
    <row r="146" spans="1:14" ht="15" customHeight="1">
      <c r="A146"/>
      <c r="B146"/>
      <c r="C146" s="154" t="s">
        <v>28</v>
      </c>
      <c r="D146" s="154"/>
      <c r="E146" s="29">
        <v>7</v>
      </c>
      <c r="F146" s="30">
        <f>F147+F148+F149+F150+F151+F152</f>
        <v>100</v>
      </c>
      <c r="G146" s="31">
        <v>7</v>
      </c>
      <c r="H146" s="32">
        <f>G147/G146%</f>
        <v>85.71428571428571</v>
      </c>
      <c r="I146" s="32"/>
      <c r="J146"/>
      <c r="K146"/>
      <c r="L146"/>
      <c r="M146"/>
      <c r="N146"/>
    </row>
    <row r="147" spans="1:14" ht="15" customHeight="1">
      <c r="A147"/>
      <c r="B147"/>
      <c r="C147" s="151" t="s">
        <v>29</v>
      </c>
      <c r="D147" s="151"/>
      <c r="E147" s="33">
        <v>6</v>
      </c>
      <c r="F147" s="34">
        <f>(E147/E146)*100</f>
        <v>85.71428571428571</v>
      </c>
      <c r="G147" s="31">
        <v>6</v>
      </c>
      <c r="H147" s="28"/>
      <c r="I147" s="28"/>
      <c r="J147"/>
      <c r="K147"/>
      <c r="L147"/>
      <c r="M147"/>
      <c r="N147"/>
    </row>
    <row r="148" spans="1:14" ht="15" customHeight="1">
      <c r="A148"/>
      <c r="B148"/>
      <c r="C148" s="151" t="s">
        <v>31</v>
      </c>
      <c r="D148" s="151"/>
      <c r="E148" s="33">
        <v>0</v>
      </c>
      <c r="F148" s="34">
        <f>(E148/E146)*100</f>
        <v>0</v>
      </c>
      <c r="G148" s="36"/>
      <c r="H148" s="31"/>
      <c r="I148" s="31"/>
      <c r="J148"/>
      <c r="K148"/>
      <c r="L148"/>
      <c r="M148"/>
      <c r="N148"/>
    </row>
    <row r="149" spans="1:14" ht="15" customHeight="1">
      <c r="A149"/>
      <c r="B149"/>
      <c r="C149" s="151" t="s">
        <v>32</v>
      </c>
      <c r="D149" s="151"/>
      <c r="E149" s="33">
        <v>0</v>
      </c>
      <c r="F149" s="34">
        <f>(E149/E146)*100</f>
        <v>0</v>
      </c>
      <c r="G149" s="36"/>
      <c r="H149" s="31"/>
      <c r="I149" s="31"/>
      <c r="J149"/>
      <c r="K149"/>
      <c r="L149"/>
      <c r="M149"/>
      <c r="N149"/>
    </row>
    <row r="150" spans="1:14" ht="15" customHeight="1">
      <c r="A150"/>
      <c r="B150"/>
      <c r="C150" s="151" t="s">
        <v>33</v>
      </c>
      <c r="D150" s="151"/>
      <c r="E150" s="33">
        <v>1</v>
      </c>
      <c r="F150" s="34">
        <f>(E150/E146)*100</f>
        <v>14.285714285714285</v>
      </c>
      <c r="G150" s="36"/>
      <c r="H150" s="22" t="s">
        <v>34</v>
      </c>
      <c r="I150" s="22"/>
      <c r="J150"/>
      <c r="K150"/>
      <c r="L150"/>
      <c r="M150"/>
      <c r="N150"/>
    </row>
    <row r="151" spans="1:14" ht="15" customHeight="1">
      <c r="A151"/>
      <c r="B151"/>
      <c r="C151" s="151" t="s">
        <v>35</v>
      </c>
      <c r="D151" s="151"/>
      <c r="E151" s="33">
        <v>0</v>
      </c>
      <c r="F151" s="34">
        <f>(E151/E146)*100</f>
        <v>0</v>
      </c>
      <c r="G151" s="36"/>
      <c r="H151" s="22"/>
      <c r="I151" s="22"/>
      <c r="J151"/>
      <c r="K151"/>
      <c r="L151"/>
      <c r="M151"/>
      <c r="N151"/>
    </row>
    <row r="152" spans="1:14" ht="15" customHeight="1" thickBot="1">
      <c r="A152"/>
      <c r="B152"/>
      <c r="C152" s="152" t="s">
        <v>36</v>
      </c>
      <c r="D152" s="152"/>
      <c r="E152" s="38"/>
      <c r="F152" s="39">
        <f>(E152/E146)*100</f>
        <v>0</v>
      </c>
      <c r="G152" s="36"/>
      <c r="H152" s="22"/>
      <c r="I152" s="22"/>
      <c r="J152"/>
      <c r="K152"/>
      <c r="L152"/>
      <c r="M152"/>
      <c r="N152"/>
    </row>
    <row r="153" spans="1:14" ht="15" customHeight="1">
      <c r="A153" s="41" t="s">
        <v>37</v>
      </c>
      <c r="B153" s="10"/>
      <c r="C153" s="11"/>
      <c r="D153" s="11"/>
      <c r="E153" s="13"/>
      <c r="F153" s="13"/>
      <c r="G153" s="42"/>
      <c r="H153" s="43"/>
      <c r="I153" s="43"/>
      <c r="J153" s="43"/>
      <c r="K153" s="13"/>
      <c r="L153" s="17"/>
      <c r="M153"/>
      <c r="N153" s="40"/>
    </row>
    <row r="154" spans="1:14" ht="15" customHeight="1">
      <c r="A154" s="12" t="s">
        <v>38</v>
      </c>
      <c r="B154" s="10"/>
      <c r="C154" s="44"/>
      <c r="D154" s="45"/>
      <c r="E154" s="46"/>
      <c r="F154" s="43"/>
      <c r="G154" s="42"/>
      <c r="H154" s="43"/>
      <c r="I154" s="43"/>
      <c r="J154" s="43"/>
      <c r="K154" s="13"/>
      <c r="L154" s="17"/>
      <c r="M154" s="24"/>
      <c r="N154" s="24"/>
    </row>
    <row r="155" spans="1:14" ht="15" customHeight="1">
      <c r="A155" s="12" t="s">
        <v>39</v>
      </c>
      <c r="B155" s="10"/>
      <c r="C155" s="11"/>
      <c r="D155" s="45"/>
      <c r="E155" s="46"/>
      <c r="F155" s="43"/>
      <c r="G155" s="42"/>
      <c r="H155" s="47"/>
      <c r="I155" s="47"/>
      <c r="J155" s="47"/>
      <c r="K155" s="13"/>
      <c r="L155" s="17"/>
      <c r="M155"/>
      <c r="N155" s="17"/>
    </row>
    <row r="156" spans="1:14" ht="15" customHeight="1">
      <c r="A156" s="12" t="s">
        <v>40</v>
      </c>
      <c r="B156" s="44"/>
      <c r="C156" s="11"/>
      <c r="D156" s="45"/>
      <c r="E156" s="46"/>
      <c r="F156" s="43"/>
      <c r="G156" s="48"/>
      <c r="H156" s="47"/>
      <c r="I156" s="47"/>
      <c r="J156" s="47"/>
      <c r="K156" s="13"/>
      <c r="L156" s="17"/>
      <c r="M156"/>
      <c r="N156" s="17"/>
    </row>
    <row r="157" spans="1:14" ht="15" customHeight="1">
      <c r="A157" s="12" t="s">
        <v>41</v>
      </c>
      <c r="B157" s="35"/>
      <c r="C157" s="11"/>
      <c r="D157" s="49"/>
      <c r="E157" s="43"/>
      <c r="F157" s="43"/>
      <c r="G157" s="48"/>
      <c r="H157" s="47"/>
      <c r="I157" s="47"/>
      <c r="J157" s="47"/>
      <c r="K157" s="43"/>
      <c r="L157" s="17"/>
      <c r="M157" s="17"/>
      <c r="N157" s="17"/>
    </row>
    <row r="158" spans="1:14" ht="15" customHeight="1" thickBot="1">
      <c r="A158" s="12" t="s">
        <v>41</v>
      </c>
      <c r="B158" s="35"/>
      <c r="C158" s="11"/>
      <c r="D158" s="49"/>
      <c r="E158" s="43"/>
      <c r="F158" s="43"/>
      <c r="G158" s="48"/>
      <c r="H158" s="47"/>
      <c r="I158" s="47"/>
      <c r="J158" s="47"/>
      <c r="K158" s="43"/>
      <c r="L158" s="17"/>
      <c r="M158" s="17"/>
      <c r="N158" s="17"/>
    </row>
    <row r="159" spans="1:14" ht="15" customHeight="1">
      <c r="A159" s="173" t="s">
        <v>0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5"/>
    </row>
    <row r="160" spans="1:14" ht="15" customHeight="1">
      <c r="A160" s="176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8"/>
    </row>
    <row r="161" spans="1:14" ht="15" customHeight="1">
      <c r="A161" s="176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8"/>
    </row>
    <row r="162" spans="1:14" ht="15" customHeight="1">
      <c r="A162" s="179" t="s">
        <v>1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1"/>
    </row>
    <row r="163" spans="1:14" ht="15" customHeight="1">
      <c r="A163" s="179" t="s">
        <v>2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1"/>
    </row>
    <row r="164" spans="1:14" ht="15" customHeight="1" thickBot="1">
      <c r="A164" s="182" t="s">
        <v>3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4"/>
    </row>
    <row r="165" spans="1:14" ht="15" customHeight="1">
      <c r="A165" s="185" t="s">
        <v>136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7"/>
    </row>
    <row r="166" spans="1:14" ht="15" customHeight="1">
      <c r="A166" s="188" t="s">
        <v>5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90"/>
    </row>
    <row r="167" spans="1:14" ht="15" customHeight="1">
      <c r="A167" s="171" t="s">
        <v>6</v>
      </c>
      <c r="B167" s="157" t="s">
        <v>7</v>
      </c>
      <c r="C167" s="157" t="s">
        <v>8</v>
      </c>
      <c r="D167" s="171" t="s">
        <v>9</v>
      </c>
      <c r="E167" s="157" t="s">
        <v>10</v>
      </c>
      <c r="F167" s="157" t="s">
        <v>11</v>
      </c>
      <c r="G167" s="157" t="s">
        <v>12</v>
      </c>
      <c r="H167" s="157" t="s">
        <v>13</v>
      </c>
      <c r="I167" s="157" t="s">
        <v>14</v>
      </c>
      <c r="J167" s="157" t="s">
        <v>15</v>
      </c>
      <c r="K167" s="169" t="s">
        <v>16</v>
      </c>
      <c r="L167" s="157" t="s">
        <v>17</v>
      </c>
      <c r="M167" s="157" t="s">
        <v>18</v>
      </c>
      <c r="N167" s="157" t="s">
        <v>19</v>
      </c>
    </row>
    <row r="168" spans="1:14" ht="15" customHeight="1">
      <c r="A168" s="172"/>
      <c r="B168" s="158"/>
      <c r="C168" s="158"/>
      <c r="D168" s="172"/>
      <c r="E168" s="158"/>
      <c r="F168" s="158"/>
      <c r="G168" s="158"/>
      <c r="H168" s="158"/>
      <c r="I168" s="158"/>
      <c r="J168" s="158"/>
      <c r="K168" s="170"/>
      <c r="L168" s="158"/>
      <c r="M168" s="158"/>
      <c r="N168" s="158"/>
    </row>
    <row r="169" spans="1:14" ht="15" customHeight="1">
      <c r="A169" s="68">
        <v>1</v>
      </c>
      <c r="B169" s="69">
        <v>43335</v>
      </c>
      <c r="C169" s="68" t="s">
        <v>23</v>
      </c>
      <c r="D169" s="51" t="s">
        <v>21</v>
      </c>
      <c r="E169" s="51" t="s">
        <v>85</v>
      </c>
      <c r="F169" s="70">
        <v>1358</v>
      </c>
      <c r="G169" s="51">
        <v>1335</v>
      </c>
      <c r="H169" s="70">
        <v>1372</v>
      </c>
      <c r="I169" s="70">
        <v>1386</v>
      </c>
      <c r="J169" s="70">
        <v>1400</v>
      </c>
      <c r="K169" s="74">
        <v>1358</v>
      </c>
      <c r="L169" s="68">
        <v>750</v>
      </c>
      <c r="M169" s="71">
        <f aca="true" t="shared" si="12" ref="M169:M175">IF(D169="BUY",(K169-F169)*(L169),(F169-K169)*(L169))</f>
        <v>0</v>
      </c>
      <c r="N169" s="72">
        <v>0</v>
      </c>
    </row>
    <row r="170" spans="1:14" ht="15" customHeight="1">
      <c r="A170" s="68">
        <v>2</v>
      </c>
      <c r="B170" s="69">
        <v>43329</v>
      </c>
      <c r="C170" s="68" t="s">
        <v>23</v>
      </c>
      <c r="D170" s="51" t="s">
        <v>21</v>
      </c>
      <c r="E170" s="51" t="s">
        <v>55</v>
      </c>
      <c r="F170" s="70">
        <v>215.5</v>
      </c>
      <c r="G170" s="51">
        <v>206</v>
      </c>
      <c r="H170" s="70">
        <v>222</v>
      </c>
      <c r="I170" s="70">
        <v>228</v>
      </c>
      <c r="J170" s="70">
        <v>234</v>
      </c>
      <c r="K170" s="74">
        <v>222</v>
      </c>
      <c r="L170" s="68">
        <v>1750</v>
      </c>
      <c r="M170" s="71">
        <f t="shared" si="12"/>
        <v>11375</v>
      </c>
      <c r="N170" s="72">
        <f aca="true" t="shared" si="13" ref="N170:N175">M170/(L170)/F170%</f>
        <v>3.0162412993039447</v>
      </c>
    </row>
    <row r="171" spans="1:14" ht="15" customHeight="1">
      <c r="A171" s="68">
        <v>3</v>
      </c>
      <c r="B171" s="69">
        <v>43326</v>
      </c>
      <c r="C171" s="68" t="s">
        <v>23</v>
      </c>
      <c r="D171" s="51" t="s">
        <v>21</v>
      </c>
      <c r="E171" s="51" t="s">
        <v>89</v>
      </c>
      <c r="F171" s="70">
        <v>585</v>
      </c>
      <c r="G171" s="68">
        <v>569</v>
      </c>
      <c r="H171" s="70">
        <v>595</v>
      </c>
      <c r="I171" s="70">
        <v>605</v>
      </c>
      <c r="J171" s="70">
        <v>615</v>
      </c>
      <c r="K171" s="74">
        <v>595</v>
      </c>
      <c r="L171" s="68">
        <v>900</v>
      </c>
      <c r="M171" s="71">
        <f t="shared" si="12"/>
        <v>9000</v>
      </c>
      <c r="N171" s="72">
        <f t="shared" si="13"/>
        <v>1.7094017094017095</v>
      </c>
    </row>
    <row r="172" spans="1:14" ht="15" customHeight="1">
      <c r="A172" s="68">
        <v>4</v>
      </c>
      <c r="B172" s="69">
        <v>43319</v>
      </c>
      <c r="C172" s="68" t="s">
        <v>23</v>
      </c>
      <c r="D172" s="51" t="s">
        <v>21</v>
      </c>
      <c r="E172" s="51" t="s">
        <v>91</v>
      </c>
      <c r="F172" s="70">
        <v>556</v>
      </c>
      <c r="G172" s="68">
        <v>539</v>
      </c>
      <c r="H172" s="70">
        <v>566</v>
      </c>
      <c r="I172" s="70">
        <v>567</v>
      </c>
      <c r="J172" s="70">
        <v>576</v>
      </c>
      <c r="K172" s="74">
        <v>539</v>
      </c>
      <c r="L172" s="68">
        <v>1000</v>
      </c>
      <c r="M172" s="71">
        <f t="shared" si="12"/>
        <v>-17000</v>
      </c>
      <c r="N172" s="72">
        <f t="shared" si="13"/>
        <v>-3.0575539568345325</v>
      </c>
    </row>
    <row r="173" spans="1:14" ht="15" customHeight="1">
      <c r="A173" s="68">
        <v>5</v>
      </c>
      <c r="B173" s="69">
        <v>43318</v>
      </c>
      <c r="C173" s="68" t="s">
        <v>23</v>
      </c>
      <c r="D173" s="51" t="s">
        <v>21</v>
      </c>
      <c r="E173" s="51" t="s">
        <v>123</v>
      </c>
      <c r="F173" s="70">
        <v>425</v>
      </c>
      <c r="G173" s="68">
        <v>415</v>
      </c>
      <c r="H173" s="70">
        <v>431</v>
      </c>
      <c r="I173" s="70">
        <v>437</v>
      </c>
      <c r="J173" s="70">
        <v>443</v>
      </c>
      <c r="K173" s="74">
        <v>437</v>
      </c>
      <c r="L173" s="68">
        <v>1500</v>
      </c>
      <c r="M173" s="71">
        <f t="shared" si="12"/>
        <v>18000</v>
      </c>
      <c r="N173" s="72">
        <f t="shared" si="13"/>
        <v>2.823529411764706</v>
      </c>
    </row>
    <row r="174" spans="1:14" ht="15" customHeight="1">
      <c r="A174" s="68">
        <v>6</v>
      </c>
      <c r="B174" s="69">
        <v>43315</v>
      </c>
      <c r="C174" s="68" t="s">
        <v>23</v>
      </c>
      <c r="D174" s="51" t="s">
        <v>21</v>
      </c>
      <c r="E174" s="51" t="s">
        <v>113</v>
      </c>
      <c r="F174" s="70">
        <v>312</v>
      </c>
      <c r="G174" s="68">
        <v>299</v>
      </c>
      <c r="H174" s="70">
        <v>320</v>
      </c>
      <c r="I174" s="70">
        <v>328</v>
      </c>
      <c r="J174" s="70">
        <v>336</v>
      </c>
      <c r="K174" s="74">
        <v>299</v>
      </c>
      <c r="L174" s="68">
        <v>1200</v>
      </c>
      <c r="M174" s="71">
        <f t="shared" si="12"/>
        <v>-15600</v>
      </c>
      <c r="N174" s="72">
        <f t="shared" si="13"/>
        <v>-4.166666666666667</v>
      </c>
    </row>
    <row r="175" spans="1:14" ht="15" customHeight="1">
      <c r="A175" s="68">
        <v>7</v>
      </c>
      <c r="B175" s="69">
        <v>43314</v>
      </c>
      <c r="C175" s="68" t="s">
        <v>23</v>
      </c>
      <c r="D175" s="51" t="s">
        <v>21</v>
      </c>
      <c r="E175" s="51" t="s">
        <v>71</v>
      </c>
      <c r="F175" s="70">
        <v>120.5</v>
      </c>
      <c r="G175" s="68">
        <v>116</v>
      </c>
      <c r="H175" s="70">
        <v>123</v>
      </c>
      <c r="I175" s="70">
        <v>125.5</v>
      </c>
      <c r="J175" s="70">
        <v>128</v>
      </c>
      <c r="K175" s="74">
        <v>123</v>
      </c>
      <c r="L175" s="68">
        <v>4000</v>
      </c>
      <c r="M175" s="71">
        <f t="shared" si="12"/>
        <v>10000</v>
      </c>
      <c r="N175" s="72">
        <f t="shared" si="13"/>
        <v>2.0746887966804977</v>
      </c>
    </row>
    <row r="177" spans="1:14" ht="15" customHeight="1">
      <c r="A177" s="9" t="s">
        <v>25</v>
      </c>
      <c r="B177" s="10"/>
      <c r="C177" s="11"/>
      <c r="D177" s="12"/>
      <c r="E177" s="13"/>
      <c r="F177" s="13"/>
      <c r="G177" s="14"/>
      <c r="H177" s="15"/>
      <c r="I177" s="15"/>
      <c r="L177" s="17"/>
      <c r="N177" s="67"/>
    </row>
    <row r="178" spans="1:13" ht="15" customHeight="1">
      <c r="A178" s="9" t="s">
        <v>26</v>
      </c>
      <c r="B178" s="19"/>
      <c r="C178" s="11"/>
      <c r="D178" s="12"/>
      <c r="E178" s="13"/>
      <c r="F178" s="13"/>
      <c r="G178" s="14"/>
      <c r="H178" s="13"/>
      <c r="I178" s="13"/>
      <c r="J178" s="15"/>
      <c r="K178" s="16"/>
      <c r="M178" s="40"/>
    </row>
    <row r="179" spans="1:13" ht="15" customHeight="1">
      <c r="A179" s="9" t="s">
        <v>26</v>
      </c>
      <c r="B179" s="19"/>
      <c r="C179" s="20"/>
      <c r="D179" s="21"/>
      <c r="E179" s="22"/>
      <c r="F179" s="22"/>
      <c r="G179" s="23"/>
      <c r="H179" s="22"/>
      <c r="I179" s="22"/>
      <c r="L179" s="17"/>
      <c r="M179" s="17"/>
    </row>
    <row r="180" spans="1:14" ht="15" customHeight="1" thickBot="1">
      <c r="A180" s="24"/>
      <c r="B180" s="19"/>
      <c r="C180" s="22"/>
      <c r="D180" s="22"/>
      <c r="E180" s="22"/>
      <c r="F180" s="25"/>
      <c r="G180" s="26"/>
      <c r="H180" s="27" t="s">
        <v>27</v>
      </c>
      <c r="I180" s="27"/>
      <c r="J180" s="28"/>
      <c r="K180" s="22"/>
      <c r="L180" s="17"/>
      <c r="M180" s="63" t="s">
        <v>72</v>
      </c>
      <c r="N180" s="64" t="s">
        <v>68</v>
      </c>
    </row>
    <row r="181" spans="1:11" ht="15" customHeight="1">
      <c r="A181" s="24"/>
      <c r="B181" s="19"/>
      <c r="C181" s="167" t="s">
        <v>28</v>
      </c>
      <c r="D181" s="168"/>
      <c r="E181" s="29">
        <v>6</v>
      </c>
      <c r="F181" s="30">
        <f>F182+F183+F184+F185+F186+F187</f>
        <v>99.99999999999999</v>
      </c>
      <c r="G181" s="31">
        <v>6</v>
      </c>
      <c r="H181" s="32">
        <f>G182/G181%</f>
        <v>66.66666666666667</v>
      </c>
      <c r="I181" s="32"/>
      <c r="J181" s="32"/>
      <c r="K181" s="28"/>
    </row>
    <row r="182" spans="1:14" ht="15" customHeight="1">
      <c r="A182" s="24"/>
      <c r="B182" s="19"/>
      <c r="C182" s="163" t="s">
        <v>29</v>
      </c>
      <c r="D182" s="164"/>
      <c r="E182" s="33">
        <v>4</v>
      </c>
      <c r="F182" s="34">
        <f>(E182/E181)*100</f>
        <v>66.66666666666666</v>
      </c>
      <c r="G182" s="31">
        <v>4</v>
      </c>
      <c r="H182" s="28"/>
      <c r="I182" s="28"/>
      <c r="L182" s="17"/>
      <c r="N182" s="22"/>
    </row>
    <row r="183" spans="1:14" ht="15" customHeight="1">
      <c r="A183" s="35"/>
      <c r="B183" s="19"/>
      <c r="C183" s="163" t="s">
        <v>31</v>
      </c>
      <c r="D183" s="164"/>
      <c r="E183" s="33">
        <v>0</v>
      </c>
      <c r="F183" s="34">
        <f>(E183/E181)*100</f>
        <v>0</v>
      </c>
      <c r="G183" s="36"/>
      <c r="H183" s="31"/>
      <c r="I183" s="31"/>
      <c r="J183" s="22"/>
      <c r="M183" s="22"/>
      <c r="N183" s="20"/>
    </row>
    <row r="184" spans="1:12" ht="15" customHeight="1">
      <c r="A184" s="35"/>
      <c r="B184" s="19"/>
      <c r="C184" s="163" t="s">
        <v>32</v>
      </c>
      <c r="D184" s="164"/>
      <c r="E184" s="33">
        <v>0</v>
      </c>
      <c r="F184" s="34">
        <f>(E184/E181)*100</f>
        <v>0</v>
      </c>
      <c r="G184" s="36"/>
      <c r="H184" s="31"/>
      <c r="I184" s="31"/>
      <c r="J184" s="22"/>
      <c r="K184" s="28"/>
      <c r="L184" s="17"/>
    </row>
    <row r="185" spans="1:12" ht="15" customHeight="1">
      <c r="A185" s="35"/>
      <c r="B185" s="19"/>
      <c r="C185" s="163" t="s">
        <v>33</v>
      </c>
      <c r="D185" s="164"/>
      <c r="E185" s="33">
        <v>2</v>
      </c>
      <c r="F185" s="34">
        <f>(E185/E181)*100</f>
        <v>33.33333333333333</v>
      </c>
      <c r="G185" s="36"/>
      <c r="H185" s="22" t="s">
        <v>34</v>
      </c>
      <c r="I185" s="22"/>
      <c r="J185" s="37"/>
      <c r="K185" s="28"/>
      <c r="L185" s="17"/>
    </row>
    <row r="186" spans="1:14" ht="15" customHeight="1">
      <c r="A186" s="35"/>
      <c r="B186" s="19"/>
      <c r="C186" s="163" t="s">
        <v>35</v>
      </c>
      <c r="D186" s="164"/>
      <c r="E186" s="33">
        <v>0</v>
      </c>
      <c r="F186" s="34">
        <v>0</v>
      </c>
      <c r="G186" s="36"/>
      <c r="H186" s="22"/>
      <c r="I186" s="22"/>
      <c r="J186" s="37"/>
      <c r="K186" s="28"/>
      <c r="L186" s="17"/>
      <c r="M186" s="17"/>
      <c r="N186" s="17"/>
    </row>
    <row r="187" spans="1:14" ht="15" customHeight="1" thickBot="1">
      <c r="A187" s="35"/>
      <c r="B187" s="19"/>
      <c r="C187" s="165" t="s">
        <v>36</v>
      </c>
      <c r="D187" s="166"/>
      <c r="E187" s="38"/>
      <c r="F187" s="39">
        <f>(E187/E181)*100</f>
        <v>0</v>
      </c>
      <c r="G187" s="36"/>
      <c r="H187" s="22"/>
      <c r="I187" s="22"/>
      <c r="N187" s="17"/>
    </row>
    <row r="188" spans="1:14" ht="15" customHeight="1">
      <c r="A188" s="41" t="s">
        <v>37</v>
      </c>
      <c r="B188" s="10"/>
      <c r="C188" s="11"/>
      <c r="D188" s="11"/>
      <c r="E188" s="13"/>
      <c r="F188" s="13"/>
      <c r="G188" s="42"/>
      <c r="H188" s="22"/>
      <c r="I188" s="43"/>
      <c r="J188" s="43"/>
      <c r="K188" s="13"/>
      <c r="L188" s="17"/>
      <c r="M188" s="40"/>
      <c r="N188" s="40"/>
    </row>
    <row r="189" spans="1:14" ht="15" customHeight="1">
      <c r="A189" s="12" t="s">
        <v>38</v>
      </c>
      <c r="B189" s="10"/>
      <c r="C189" s="44"/>
      <c r="D189" s="45"/>
      <c r="E189" s="46"/>
      <c r="F189" s="43"/>
      <c r="G189" s="42"/>
      <c r="H189" s="43"/>
      <c r="I189" s="43"/>
      <c r="K189" s="13"/>
      <c r="L189" s="17"/>
      <c r="M189" s="24"/>
      <c r="N189" s="24"/>
    </row>
    <row r="190" spans="1:14" ht="15" customHeight="1">
      <c r="A190" s="12" t="s">
        <v>39</v>
      </c>
      <c r="B190" s="10"/>
      <c r="C190" s="11"/>
      <c r="D190" s="45"/>
      <c r="E190" s="46"/>
      <c r="F190" s="43"/>
      <c r="G190" s="42"/>
      <c r="H190" s="47"/>
      <c r="I190" s="47"/>
      <c r="J190" s="47"/>
      <c r="L190" s="17"/>
      <c r="M190" s="17"/>
      <c r="N190" s="17"/>
    </row>
    <row r="191" spans="1:14" ht="15" customHeight="1">
      <c r="A191" s="12" t="s">
        <v>40</v>
      </c>
      <c r="B191" s="44"/>
      <c r="C191" s="11"/>
      <c r="D191" s="45"/>
      <c r="E191" s="46"/>
      <c r="F191" s="43"/>
      <c r="G191" s="48"/>
      <c r="H191" s="47"/>
      <c r="I191" s="47"/>
      <c r="J191" s="47"/>
      <c r="K191" s="43"/>
      <c r="L191" s="17"/>
      <c r="M191" s="17"/>
      <c r="N191" s="17"/>
    </row>
    <row r="192" spans="1:14" ht="15" customHeight="1">
      <c r="A192" s="12" t="s">
        <v>41</v>
      </c>
      <c r="B192" s="35"/>
      <c r="C192" s="11"/>
      <c r="D192" s="49"/>
      <c r="E192" s="43"/>
      <c r="F192" s="43"/>
      <c r="G192" s="48"/>
      <c r="H192" s="47"/>
      <c r="I192" s="47"/>
      <c r="J192" s="47"/>
      <c r="K192" s="43"/>
      <c r="L192" s="17"/>
      <c r="N192" s="17"/>
    </row>
    <row r="194" ht="15" customHeight="1" thickBot="1"/>
    <row r="195" spans="1:14" ht="15" customHeight="1">
      <c r="A195" s="173" t="s">
        <v>0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5"/>
    </row>
    <row r="196" spans="1:14" ht="1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8"/>
    </row>
    <row r="197" spans="1:14" ht="1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8"/>
    </row>
    <row r="198" spans="1:14" ht="15" customHeight="1">
      <c r="A198" s="179" t="s">
        <v>1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1"/>
    </row>
    <row r="199" spans="1:14" ht="15" customHeight="1">
      <c r="A199" s="179" t="s">
        <v>2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1"/>
    </row>
    <row r="200" spans="1:14" ht="15" customHeight="1" thickBot="1">
      <c r="A200" s="182" t="s">
        <v>3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</row>
    <row r="201" spans="1:14" ht="15" customHeight="1">
      <c r="A201" s="185" t="s">
        <v>134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7"/>
    </row>
    <row r="202" spans="1:14" ht="15" customHeight="1">
      <c r="A202" s="188" t="s">
        <v>5</v>
      </c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90"/>
    </row>
    <row r="203" spans="1:14" ht="15" customHeight="1">
      <c r="A203" s="171" t="s">
        <v>6</v>
      </c>
      <c r="B203" s="157" t="s">
        <v>7</v>
      </c>
      <c r="C203" s="157" t="s">
        <v>8</v>
      </c>
      <c r="D203" s="171" t="s">
        <v>9</v>
      </c>
      <c r="E203" s="157" t="s">
        <v>10</v>
      </c>
      <c r="F203" s="157" t="s">
        <v>11</v>
      </c>
      <c r="G203" s="157" t="s">
        <v>12</v>
      </c>
      <c r="H203" s="157" t="s">
        <v>13</v>
      </c>
      <c r="I203" s="157" t="s">
        <v>14</v>
      </c>
      <c r="J203" s="157" t="s">
        <v>15</v>
      </c>
      <c r="K203" s="169" t="s">
        <v>16</v>
      </c>
      <c r="L203" s="157" t="s">
        <v>17</v>
      </c>
      <c r="M203" s="157" t="s">
        <v>18</v>
      </c>
      <c r="N203" s="157" t="s">
        <v>19</v>
      </c>
    </row>
    <row r="204" spans="1:14" ht="15" customHeight="1">
      <c r="A204" s="172"/>
      <c r="B204" s="158"/>
      <c r="C204" s="158"/>
      <c r="D204" s="172"/>
      <c r="E204" s="158"/>
      <c r="F204" s="158"/>
      <c r="G204" s="158"/>
      <c r="H204" s="158"/>
      <c r="I204" s="158"/>
      <c r="J204" s="158"/>
      <c r="K204" s="170"/>
      <c r="L204" s="158"/>
      <c r="M204" s="158"/>
      <c r="N204" s="158"/>
    </row>
    <row r="205" spans="1:14" ht="15" customHeight="1">
      <c r="A205" s="68">
        <v>1</v>
      </c>
      <c r="B205" s="69">
        <v>43311</v>
      </c>
      <c r="C205" s="68" t="s">
        <v>23</v>
      </c>
      <c r="D205" s="51" t="s">
        <v>21</v>
      </c>
      <c r="E205" s="51" t="s">
        <v>24</v>
      </c>
      <c r="F205" s="70">
        <v>86</v>
      </c>
      <c r="G205" s="68">
        <v>83</v>
      </c>
      <c r="H205" s="70">
        <v>88</v>
      </c>
      <c r="I205" s="70">
        <v>90</v>
      </c>
      <c r="J205" s="70">
        <v>92</v>
      </c>
      <c r="K205" s="74">
        <v>88</v>
      </c>
      <c r="L205" s="68">
        <v>5500</v>
      </c>
      <c r="M205" s="71">
        <f>IF(D205="BUY",(K205-F205)*(L205),(F205-K205)*(L205))</f>
        <v>11000</v>
      </c>
      <c r="N205" s="72">
        <f>M205/(L205)/F205%</f>
        <v>2.3255813953488373</v>
      </c>
    </row>
    <row r="206" spans="1:14" ht="15" customHeight="1">
      <c r="A206" s="68">
        <v>2</v>
      </c>
      <c r="B206" s="69">
        <v>43308</v>
      </c>
      <c r="C206" s="68" t="s">
        <v>23</v>
      </c>
      <c r="D206" s="51" t="s">
        <v>21</v>
      </c>
      <c r="E206" s="51" t="s">
        <v>123</v>
      </c>
      <c r="F206" s="70">
        <v>422</v>
      </c>
      <c r="G206" s="68">
        <v>410</v>
      </c>
      <c r="H206" s="70">
        <v>428</v>
      </c>
      <c r="I206" s="70">
        <v>434</v>
      </c>
      <c r="J206" s="70">
        <v>440</v>
      </c>
      <c r="K206" s="74">
        <v>410</v>
      </c>
      <c r="L206" s="68">
        <v>1500</v>
      </c>
      <c r="M206" s="71">
        <f>IF(D206="BUY",(K206-F206)*(L206),(F206-K206)*(L206))</f>
        <v>-18000</v>
      </c>
      <c r="N206" s="72">
        <f>M206/(L206)/F206%</f>
        <v>-2.843601895734597</v>
      </c>
    </row>
    <row r="207" spans="1:14" ht="15" customHeight="1">
      <c r="A207" s="68">
        <v>3</v>
      </c>
      <c r="B207" s="69">
        <v>43305</v>
      </c>
      <c r="C207" s="68" t="s">
        <v>23</v>
      </c>
      <c r="D207" s="51" t="s">
        <v>21</v>
      </c>
      <c r="E207" s="51" t="s">
        <v>135</v>
      </c>
      <c r="F207" s="70">
        <v>90</v>
      </c>
      <c r="G207" s="68">
        <v>88</v>
      </c>
      <c r="H207" s="70">
        <v>91</v>
      </c>
      <c r="I207" s="70">
        <v>92</v>
      </c>
      <c r="J207" s="70">
        <v>93</v>
      </c>
      <c r="K207" s="74">
        <v>91</v>
      </c>
      <c r="L207" s="68">
        <v>8000</v>
      </c>
      <c r="M207" s="71">
        <f>IF(D207="BUY",(K207-F207)*(L207),(F207-K207)*(L207))</f>
        <v>8000</v>
      </c>
      <c r="N207" s="72">
        <f>M207/(L207)/F207%</f>
        <v>1.1111111111111112</v>
      </c>
    </row>
    <row r="208" spans="1:14" ht="15" customHeight="1">
      <c r="A208" s="68">
        <v>4</v>
      </c>
      <c r="B208" s="69">
        <v>43304</v>
      </c>
      <c r="C208" s="68" t="s">
        <v>23</v>
      </c>
      <c r="D208" s="51" t="s">
        <v>21</v>
      </c>
      <c r="E208" s="51" t="s">
        <v>80</v>
      </c>
      <c r="F208" s="70">
        <v>520</v>
      </c>
      <c r="G208" s="68">
        <v>507</v>
      </c>
      <c r="H208" s="70">
        <v>528</v>
      </c>
      <c r="I208" s="70">
        <v>536</v>
      </c>
      <c r="J208" s="70">
        <v>544</v>
      </c>
      <c r="K208" s="74">
        <v>528</v>
      </c>
      <c r="L208" s="68">
        <v>1061</v>
      </c>
      <c r="M208" s="71">
        <f>IF(D208="BUY",(K208-F208)*(L208),(F208-K208)*(L208))</f>
        <v>8488</v>
      </c>
      <c r="N208" s="72">
        <f>M208/(L208)/F208%</f>
        <v>1.5384615384615383</v>
      </c>
    </row>
    <row r="209" spans="1:14" ht="15" customHeight="1">
      <c r="A209" s="68">
        <v>5</v>
      </c>
      <c r="B209" s="69">
        <v>43301</v>
      </c>
      <c r="C209" s="68" t="s">
        <v>23</v>
      </c>
      <c r="D209" s="51" t="s">
        <v>21</v>
      </c>
      <c r="E209" s="51" t="s">
        <v>63</v>
      </c>
      <c r="F209" s="70">
        <v>1490</v>
      </c>
      <c r="G209" s="68">
        <v>1460</v>
      </c>
      <c r="H209" s="70">
        <v>1510</v>
      </c>
      <c r="I209" s="70">
        <v>1530</v>
      </c>
      <c r="J209" s="70">
        <v>1550</v>
      </c>
      <c r="K209" s="74">
        <v>1460</v>
      </c>
      <c r="L209" s="68">
        <v>500</v>
      </c>
      <c r="M209" s="71">
        <f>IF(D209="BUY",(K209-F209)*(L209),(F209-K209)*(L209))</f>
        <v>-15000</v>
      </c>
      <c r="N209" s="72">
        <f>M209/(L209)/F209%</f>
        <v>-2.013422818791946</v>
      </c>
    </row>
    <row r="210" spans="1:14" ht="15" customHeight="1">
      <c r="A210" s="68">
        <v>6</v>
      </c>
      <c r="B210" s="69">
        <v>43300</v>
      </c>
      <c r="C210" s="68" t="s">
        <v>23</v>
      </c>
      <c r="D210" s="51" t="s">
        <v>21</v>
      </c>
      <c r="E210" s="51" t="s">
        <v>133</v>
      </c>
      <c r="F210" s="70">
        <v>238</v>
      </c>
      <c r="G210" s="68">
        <v>231</v>
      </c>
      <c r="H210" s="70">
        <v>242</v>
      </c>
      <c r="I210" s="70">
        <v>246</v>
      </c>
      <c r="J210" s="70">
        <v>250</v>
      </c>
      <c r="K210" s="74">
        <v>231</v>
      </c>
      <c r="L210" s="68">
        <v>2000</v>
      </c>
      <c r="M210" s="71">
        <f aca="true" t="shared" si="14" ref="M210:M216">IF(D210="BUY",(K210-F210)*(L210),(F210-K210)*(L210))</f>
        <v>-14000</v>
      </c>
      <c r="N210" s="72">
        <f aca="true" t="shared" si="15" ref="N210:N216">M210/(L210)/F210%</f>
        <v>-2.9411764705882355</v>
      </c>
    </row>
    <row r="211" spans="1:14" ht="15" customHeight="1">
      <c r="A211" s="68">
        <v>7</v>
      </c>
      <c r="B211" s="69">
        <v>43298</v>
      </c>
      <c r="C211" s="68" t="s">
        <v>23</v>
      </c>
      <c r="D211" s="51" t="s">
        <v>21</v>
      </c>
      <c r="E211" s="51" t="s">
        <v>132</v>
      </c>
      <c r="F211" s="70">
        <v>84.5</v>
      </c>
      <c r="G211" s="68">
        <v>81</v>
      </c>
      <c r="H211" s="70">
        <v>86.5</v>
      </c>
      <c r="I211" s="70">
        <v>88.5</v>
      </c>
      <c r="J211" s="70">
        <v>90.5</v>
      </c>
      <c r="K211" s="74">
        <v>88.5</v>
      </c>
      <c r="L211" s="68">
        <v>5500</v>
      </c>
      <c r="M211" s="71">
        <f t="shared" si="14"/>
        <v>22000</v>
      </c>
      <c r="N211" s="72">
        <f t="shared" si="15"/>
        <v>4.733727810650888</v>
      </c>
    </row>
    <row r="212" spans="1:14" ht="15" customHeight="1">
      <c r="A212" s="68">
        <v>8</v>
      </c>
      <c r="B212" s="69">
        <v>43297</v>
      </c>
      <c r="C212" s="68" t="s">
        <v>23</v>
      </c>
      <c r="D212" s="51" t="s">
        <v>53</v>
      </c>
      <c r="E212" s="51" t="s">
        <v>131</v>
      </c>
      <c r="F212" s="70">
        <v>246</v>
      </c>
      <c r="G212" s="68">
        <v>254</v>
      </c>
      <c r="H212" s="70">
        <v>241</v>
      </c>
      <c r="I212" s="70">
        <v>236</v>
      </c>
      <c r="J212" s="70">
        <v>231</v>
      </c>
      <c r="K212" s="74">
        <v>241</v>
      </c>
      <c r="L212" s="68">
        <v>2250</v>
      </c>
      <c r="M212" s="71">
        <f t="shared" si="14"/>
        <v>11250</v>
      </c>
      <c r="N212" s="72">
        <f t="shared" si="15"/>
        <v>2.032520325203252</v>
      </c>
    </row>
    <row r="213" spans="1:14" ht="15" customHeight="1">
      <c r="A213" s="68">
        <v>9</v>
      </c>
      <c r="B213" s="69">
        <v>43291</v>
      </c>
      <c r="C213" s="68" t="s">
        <v>23</v>
      </c>
      <c r="D213" s="51" t="s">
        <v>21</v>
      </c>
      <c r="E213" s="51" t="s">
        <v>92</v>
      </c>
      <c r="F213" s="70">
        <v>266.5</v>
      </c>
      <c r="G213" s="68">
        <v>258</v>
      </c>
      <c r="H213" s="70">
        <v>271</v>
      </c>
      <c r="I213" s="70">
        <v>275</v>
      </c>
      <c r="J213" s="70">
        <v>279</v>
      </c>
      <c r="K213" s="74">
        <v>258</v>
      </c>
      <c r="L213" s="68">
        <v>3000</v>
      </c>
      <c r="M213" s="71">
        <f t="shared" si="14"/>
        <v>-25500</v>
      </c>
      <c r="N213" s="72">
        <f t="shared" si="15"/>
        <v>-3.189493433395872</v>
      </c>
    </row>
    <row r="214" spans="1:14" ht="15" customHeight="1">
      <c r="A214" s="68">
        <v>10</v>
      </c>
      <c r="B214" s="69">
        <v>43290</v>
      </c>
      <c r="C214" s="68" t="s">
        <v>23</v>
      </c>
      <c r="D214" s="51" t="s">
        <v>21</v>
      </c>
      <c r="E214" s="51" t="s">
        <v>131</v>
      </c>
      <c r="F214" s="70">
        <v>275</v>
      </c>
      <c r="G214" s="68">
        <v>269</v>
      </c>
      <c r="H214" s="70">
        <v>279</v>
      </c>
      <c r="I214" s="70">
        <v>283</v>
      </c>
      <c r="J214" s="70">
        <v>287</v>
      </c>
      <c r="K214" s="74">
        <v>278.95</v>
      </c>
      <c r="L214" s="68">
        <v>2250</v>
      </c>
      <c r="M214" s="71">
        <f t="shared" si="14"/>
        <v>8887.499999999975</v>
      </c>
      <c r="N214" s="72">
        <f t="shared" si="15"/>
        <v>1.4363636363636323</v>
      </c>
    </row>
    <row r="215" spans="1:14" ht="15" customHeight="1">
      <c r="A215" s="68">
        <v>11</v>
      </c>
      <c r="B215" s="69">
        <v>43285</v>
      </c>
      <c r="C215" s="68" t="s">
        <v>23</v>
      </c>
      <c r="D215" s="51" t="s">
        <v>21</v>
      </c>
      <c r="E215" s="51" t="s">
        <v>130</v>
      </c>
      <c r="F215" s="70">
        <v>582</v>
      </c>
      <c r="G215" s="68">
        <v>570</v>
      </c>
      <c r="H215" s="70">
        <v>588</v>
      </c>
      <c r="I215" s="70">
        <v>594</v>
      </c>
      <c r="J215" s="70">
        <v>600</v>
      </c>
      <c r="K215" s="74">
        <v>588</v>
      </c>
      <c r="L215" s="68">
        <v>1400</v>
      </c>
      <c r="M215" s="71">
        <f t="shared" si="14"/>
        <v>8400</v>
      </c>
      <c r="N215" s="72">
        <f t="shared" si="15"/>
        <v>1.0309278350515463</v>
      </c>
    </row>
    <row r="216" spans="1:14" ht="15" customHeight="1">
      <c r="A216" s="68">
        <v>12</v>
      </c>
      <c r="B216" s="69">
        <v>43284</v>
      </c>
      <c r="C216" s="68" t="s">
        <v>23</v>
      </c>
      <c r="D216" s="51" t="s">
        <v>21</v>
      </c>
      <c r="E216" s="51" t="s">
        <v>128</v>
      </c>
      <c r="F216" s="70">
        <v>579</v>
      </c>
      <c r="G216" s="68">
        <v>565</v>
      </c>
      <c r="H216" s="70">
        <v>587</v>
      </c>
      <c r="I216" s="70">
        <v>595</v>
      </c>
      <c r="J216" s="70">
        <v>603</v>
      </c>
      <c r="K216" s="74">
        <v>587</v>
      </c>
      <c r="L216" s="68">
        <v>1100</v>
      </c>
      <c r="M216" s="71">
        <f t="shared" si="14"/>
        <v>8800</v>
      </c>
      <c r="N216" s="72">
        <f t="shared" si="15"/>
        <v>1.381692573402418</v>
      </c>
    </row>
    <row r="217" spans="1:14" ht="15" customHeight="1">
      <c r="A217" s="9" t="s">
        <v>25</v>
      </c>
      <c r="B217" s="10"/>
      <c r="C217" s="11"/>
      <c r="D217" s="12"/>
      <c r="E217" s="13"/>
      <c r="F217" s="13"/>
      <c r="G217" s="14"/>
      <c r="H217" s="15"/>
      <c r="I217" s="15"/>
      <c r="J217" s="15"/>
      <c r="K217" s="16"/>
      <c r="L217" s="17"/>
      <c r="M217" s="40"/>
      <c r="N217" s="67"/>
    </row>
    <row r="218" spans="1:12" ht="15" customHeight="1">
      <c r="A218" s="9" t="s">
        <v>26</v>
      </c>
      <c r="B218" s="19"/>
      <c r="C218" s="11"/>
      <c r="D218" s="12"/>
      <c r="E218" s="13"/>
      <c r="F218" s="13"/>
      <c r="G218" s="14"/>
      <c r="H218" s="13"/>
      <c r="I218" s="13"/>
      <c r="J218" s="13"/>
      <c r="K218" s="16"/>
      <c r="L218" s="17"/>
    </row>
    <row r="219" spans="1:15" ht="15" customHeight="1">
      <c r="A219" s="9" t="s">
        <v>26</v>
      </c>
      <c r="B219" s="19"/>
      <c r="C219" s="20"/>
      <c r="D219" s="21"/>
      <c r="E219" s="22"/>
      <c r="F219" s="22"/>
      <c r="G219" s="23"/>
      <c r="H219" s="22"/>
      <c r="I219" s="22"/>
      <c r="J219" s="22"/>
      <c r="K219" s="22"/>
      <c r="L219" s="17"/>
      <c r="M219" s="17"/>
      <c r="O219" s="17"/>
    </row>
    <row r="220" spans="1:14" ht="15" customHeight="1" thickBot="1">
      <c r="A220" s="24"/>
      <c r="B220" s="19"/>
      <c r="C220" s="22"/>
      <c r="D220" s="22"/>
      <c r="E220" s="22"/>
      <c r="F220" s="25"/>
      <c r="G220" s="26"/>
      <c r="H220" s="27" t="s">
        <v>27</v>
      </c>
      <c r="I220" s="27"/>
      <c r="J220" s="28"/>
      <c r="K220" s="28"/>
      <c r="L220" s="17"/>
      <c r="M220" s="63" t="s">
        <v>72</v>
      </c>
      <c r="N220" s="64" t="s">
        <v>68</v>
      </c>
    </row>
    <row r="221" spans="1:12" ht="15" customHeight="1">
      <c r="A221" s="24"/>
      <c r="B221" s="19"/>
      <c r="C221" s="167" t="s">
        <v>28</v>
      </c>
      <c r="D221" s="168"/>
      <c r="E221" s="29">
        <v>12</v>
      </c>
      <c r="F221" s="30">
        <f>F222+F223+F224+F225+F226+F227</f>
        <v>91.66666666666666</v>
      </c>
      <c r="G221" s="31">
        <v>12</v>
      </c>
      <c r="H221" s="32">
        <f>G222/G221%</f>
        <v>66.66666666666667</v>
      </c>
      <c r="I221" s="32"/>
      <c r="J221" s="32"/>
      <c r="L221" s="17"/>
    </row>
    <row r="222" spans="1:14" ht="15" customHeight="1">
      <c r="A222" s="24"/>
      <c r="B222" s="19"/>
      <c r="C222" s="163" t="s">
        <v>29</v>
      </c>
      <c r="D222" s="164"/>
      <c r="E222" s="33">
        <v>8</v>
      </c>
      <c r="F222" s="34">
        <f>(E222/E221)*100</f>
        <v>66.66666666666666</v>
      </c>
      <c r="G222" s="31">
        <v>8</v>
      </c>
      <c r="H222" s="28"/>
      <c r="I222" s="28"/>
      <c r="J222" s="22"/>
      <c r="K222" s="28"/>
      <c r="N222" s="22"/>
    </row>
    <row r="223" spans="1:14" ht="15" customHeight="1">
      <c r="A223" s="35"/>
      <c r="B223" s="19"/>
      <c r="C223" s="163" t="s">
        <v>31</v>
      </c>
      <c r="D223" s="164"/>
      <c r="E223" s="33">
        <v>0</v>
      </c>
      <c r="F223" s="34">
        <f>(E223/E221)*100</f>
        <v>0</v>
      </c>
      <c r="G223" s="36"/>
      <c r="H223" s="31"/>
      <c r="I223" s="31"/>
      <c r="J223" s="22"/>
      <c r="K223" s="28"/>
      <c r="L223" s="17"/>
      <c r="M223" s="22"/>
      <c r="N223" s="20"/>
    </row>
    <row r="224" spans="1:12" ht="15" customHeight="1">
      <c r="A224" s="35"/>
      <c r="B224" s="19"/>
      <c r="C224" s="163" t="s">
        <v>32</v>
      </c>
      <c r="D224" s="164"/>
      <c r="E224" s="33">
        <v>0</v>
      </c>
      <c r="F224" s="34">
        <f>(E224/E221)*100</f>
        <v>0</v>
      </c>
      <c r="G224" s="36"/>
      <c r="H224" s="31"/>
      <c r="I224" s="31"/>
      <c r="J224" s="22"/>
      <c r="K224" s="28"/>
      <c r="L224" s="17"/>
    </row>
    <row r="225" spans="1:12" ht="15" customHeight="1">
      <c r="A225" s="35"/>
      <c r="B225" s="19"/>
      <c r="C225" s="163" t="s">
        <v>33</v>
      </c>
      <c r="D225" s="164"/>
      <c r="E225" s="33">
        <v>3</v>
      </c>
      <c r="F225" s="34">
        <f>(E225/E221)*100</f>
        <v>25</v>
      </c>
      <c r="G225" s="36"/>
      <c r="H225" s="22" t="s">
        <v>34</v>
      </c>
      <c r="I225" s="22"/>
      <c r="J225" s="37"/>
      <c r="K225" s="28"/>
      <c r="L225" s="17"/>
    </row>
    <row r="226" spans="1:14" ht="15" customHeight="1">
      <c r="A226" s="35"/>
      <c r="B226" s="19"/>
      <c r="C226" s="163" t="s">
        <v>35</v>
      </c>
      <c r="D226" s="164"/>
      <c r="E226" s="33">
        <v>0</v>
      </c>
      <c r="F226" s="34">
        <v>0</v>
      </c>
      <c r="G226" s="36"/>
      <c r="H226" s="22"/>
      <c r="I226" s="22"/>
      <c r="J226" s="37"/>
      <c r="K226" s="28"/>
      <c r="L226" s="17"/>
      <c r="M226" s="17"/>
      <c r="N226" s="17"/>
    </row>
    <row r="227" spans="1:14" ht="15" customHeight="1" thickBot="1">
      <c r="A227" s="35"/>
      <c r="B227" s="19"/>
      <c r="C227" s="165" t="s">
        <v>36</v>
      </c>
      <c r="D227" s="166"/>
      <c r="E227" s="38"/>
      <c r="F227" s="39">
        <f>(E227/E221)*100</f>
        <v>0</v>
      </c>
      <c r="G227" s="36"/>
      <c r="H227" s="22"/>
      <c r="I227" s="22"/>
      <c r="N227" s="17"/>
    </row>
    <row r="228" spans="1:14" ht="15" customHeight="1">
      <c r="A228" s="41" t="s">
        <v>37</v>
      </c>
      <c r="B228" s="10"/>
      <c r="C228" s="11"/>
      <c r="D228" s="11"/>
      <c r="E228" s="13"/>
      <c r="F228" s="13"/>
      <c r="G228" s="42"/>
      <c r="H228" s="22"/>
      <c r="I228" s="43"/>
      <c r="J228" s="43"/>
      <c r="K228" s="13"/>
      <c r="L228" s="17"/>
      <c r="M228" s="40"/>
      <c r="N228" s="40"/>
    </row>
    <row r="229" spans="1:14" ht="15" customHeight="1">
      <c r="A229" s="12" t="s">
        <v>38</v>
      </c>
      <c r="B229" s="10"/>
      <c r="C229" s="44"/>
      <c r="D229" s="45"/>
      <c r="E229" s="46"/>
      <c r="F229" s="43"/>
      <c r="G229" s="42"/>
      <c r="H229" s="43"/>
      <c r="I229" s="43"/>
      <c r="J229" s="43"/>
      <c r="K229" s="13"/>
      <c r="L229" s="17"/>
      <c r="M229" s="24"/>
      <c r="N229" s="24"/>
    </row>
    <row r="230" spans="1:14" ht="15" customHeight="1">
      <c r="A230" s="12" t="s">
        <v>39</v>
      </c>
      <c r="B230" s="10"/>
      <c r="C230" s="11"/>
      <c r="D230" s="45"/>
      <c r="E230" s="46"/>
      <c r="F230" s="43"/>
      <c r="G230" s="42"/>
      <c r="H230" s="47"/>
      <c r="I230" s="47"/>
      <c r="J230" s="47"/>
      <c r="L230" s="17"/>
      <c r="M230" s="17"/>
      <c r="N230" s="17"/>
    </row>
    <row r="231" spans="1:14" ht="15" customHeight="1">
      <c r="A231" s="12" t="s">
        <v>40</v>
      </c>
      <c r="B231" s="44"/>
      <c r="C231" s="11"/>
      <c r="D231" s="45"/>
      <c r="E231" s="46"/>
      <c r="F231" s="43"/>
      <c r="G231" s="48"/>
      <c r="H231" s="47"/>
      <c r="I231" s="47"/>
      <c r="J231" s="47"/>
      <c r="K231" s="13"/>
      <c r="L231" s="17"/>
      <c r="M231" s="17"/>
      <c r="N231" s="17"/>
    </row>
    <row r="232" spans="1:14" ht="15" customHeight="1">
      <c r="A232" s="12" t="s">
        <v>41</v>
      </c>
      <c r="B232" s="35"/>
      <c r="C232" s="11"/>
      <c r="D232" s="49"/>
      <c r="E232" s="43"/>
      <c r="F232" s="43"/>
      <c r="G232" s="48"/>
      <c r="H232" s="47"/>
      <c r="I232" s="47"/>
      <c r="J232" s="47"/>
      <c r="K232" s="43"/>
      <c r="L232" s="17"/>
      <c r="N232" s="17"/>
    </row>
    <row r="233" ht="15" customHeight="1" thickBot="1"/>
    <row r="234" spans="1:14" ht="15" customHeight="1">
      <c r="A234" s="173" t="s">
        <v>0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5"/>
    </row>
    <row r="235" spans="1:14" ht="15" customHeight="1">
      <c r="A235" s="176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8"/>
    </row>
    <row r="236" spans="1:14" ht="15" customHeight="1">
      <c r="A236" s="176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8"/>
    </row>
    <row r="237" spans="1:14" ht="15" customHeight="1">
      <c r="A237" s="179" t="s">
        <v>1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1"/>
    </row>
    <row r="238" spans="1:14" ht="15" customHeight="1">
      <c r="A238" s="179" t="s">
        <v>2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1"/>
    </row>
    <row r="239" spans="1:14" ht="15" customHeight="1" thickBot="1">
      <c r="A239" s="182" t="s">
        <v>3</v>
      </c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4"/>
    </row>
    <row r="240" spans="1:14" ht="15" customHeight="1">
      <c r="A240" s="185" t="s">
        <v>125</v>
      </c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7"/>
    </row>
    <row r="241" spans="1:14" ht="15" customHeight="1">
      <c r="A241" s="188" t="s">
        <v>5</v>
      </c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90"/>
    </row>
    <row r="242" spans="1:14" ht="15" customHeight="1">
      <c r="A242" s="156" t="s">
        <v>6</v>
      </c>
      <c r="B242" s="153" t="s">
        <v>7</v>
      </c>
      <c r="C242" s="153" t="s">
        <v>8</v>
      </c>
      <c r="D242" s="156" t="s">
        <v>9</v>
      </c>
      <c r="E242" s="153" t="s">
        <v>10</v>
      </c>
      <c r="F242" s="153" t="s">
        <v>11</v>
      </c>
      <c r="G242" s="153" t="s">
        <v>12</v>
      </c>
      <c r="H242" s="153" t="s">
        <v>13</v>
      </c>
      <c r="I242" s="153" t="s">
        <v>14</v>
      </c>
      <c r="J242" s="153" t="s">
        <v>15</v>
      </c>
      <c r="K242" s="155" t="s">
        <v>16</v>
      </c>
      <c r="L242" s="153" t="s">
        <v>17</v>
      </c>
      <c r="M242" s="153" t="s">
        <v>18</v>
      </c>
      <c r="N242" s="153" t="s">
        <v>19</v>
      </c>
    </row>
    <row r="243" spans="1:14" ht="15" customHeight="1">
      <c r="A243" s="171"/>
      <c r="B243" s="157"/>
      <c r="C243" s="157"/>
      <c r="D243" s="171"/>
      <c r="E243" s="157"/>
      <c r="F243" s="157"/>
      <c r="G243" s="157"/>
      <c r="H243" s="157"/>
      <c r="I243" s="157"/>
      <c r="J243" s="157"/>
      <c r="K243" s="169"/>
      <c r="L243" s="157"/>
      <c r="M243" s="157"/>
      <c r="N243" s="157"/>
    </row>
    <row r="244" spans="1:14" ht="15" customHeight="1">
      <c r="A244" s="68">
        <v>1</v>
      </c>
      <c r="B244" s="69">
        <v>43278</v>
      </c>
      <c r="C244" s="68" t="s">
        <v>23</v>
      </c>
      <c r="D244" s="51" t="s">
        <v>21</v>
      </c>
      <c r="E244" s="51" t="s">
        <v>71</v>
      </c>
      <c r="F244" s="70">
        <v>128</v>
      </c>
      <c r="G244" s="68">
        <v>125</v>
      </c>
      <c r="H244" s="70">
        <v>129.5</v>
      </c>
      <c r="I244" s="70">
        <v>131</v>
      </c>
      <c r="J244" s="70">
        <v>132.5</v>
      </c>
      <c r="K244" s="74">
        <v>125</v>
      </c>
      <c r="L244" s="68">
        <v>7000</v>
      </c>
      <c r="M244" s="71">
        <f aca="true" t="shared" si="16" ref="M244:M249">IF(D244="BUY",(K244-F244)*(L244),(F244-K244)*(L244))</f>
        <v>-21000</v>
      </c>
      <c r="N244" s="72">
        <f aca="true" t="shared" si="17" ref="N244:N249">M244/(L244)/F244%</f>
        <v>-2.34375</v>
      </c>
    </row>
    <row r="245" spans="1:14" ht="15" customHeight="1">
      <c r="A245" s="68">
        <v>2</v>
      </c>
      <c r="B245" s="69">
        <v>43277</v>
      </c>
      <c r="C245" s="68" t="s">
        <v>23</v>
      </c>
      <c r="D245" s="51" t="s">
        <v>21</v>
      </c>
      <c r="E245" s="51" t="s">
        <v>129</v>
      </c>
      <c r="F245" s="70">
        <v>214</v>
      </c>
      <c r="G245" s="68">
        <v>207</v>
      </c>
      <c r="H245" s="70">
        <v>221</v>
      </c>
      <c r="I245" s="70">
        <v>226</v>
      </c>
      <c r="J245" s="70">
        <v>231</v>
      </c>
      <c r="K245" s="74">
        <v>207</v>
      </c>
      <c r="L245" s="68">
        <v>2500</v>
      </c>
      <c r="M245" s="71">
        <f t="shared" si="16"/>
        <v>-17500</v>
      </c>
      <c r="N245" s="72">
        <f t="shared" si="17"/>
        <v>-3.2710280373831773</v>
      </c>
    </row>
    <row r="246" spans="1:14" ht="15" customHeight="1">
      <c r="A246" s="68">
        <v>3</v>
      </c>
      <c r="B246" s="69">
        <v>43273</v>
      </c>
      <c r="C246" s="68" t="s">
        <v>23</v>
      </c>
      <c r="D246" s="51" t="s">
        <v>21</v>
      </c>
      <c r="E246" s="51" t="s">
        <v>128</v>
      </c>
      <c r="F246" s="70">
        <v>564</v>
      </c>
      <c r="G246" s="68">
        <v>550</v>
      </c>
      <c r="H246" s="70">
        <v>572</v>
      </c>
      <c r="I246" s="70">
        <v>580</v>
      </c>
      <c r="J246" s="70">
        <v>588</v>
      </c>
      <c r="K246" s="74">
        <v>572</v>
      </c>
      <c r="L246" s="68">
        <v>1100</v>
      </c>
      <c r="M246" s="71">
        <f t="shared" si="16"/>
        <v>8800</v>
      </c>
      <c r="N246" s="72">
        <f t="shared" si="17"/>
        <v>1.4184397163120568</v>
      </c>
    </row>
    <row r="247" spans="1:14" ht="15" customHeight="1">
      <c r="A247" s="68">
        <v>4</v>
      </c>
      <c r="B247" s="69">
        <v>43269</v>
      </c>
      <c r="C247" s="68" t="s">
        <v>23</v>
      </c>
      <c r="D247" s="51" t="s">
        <v>21</v>
      </c>
      <c r="E247" s="51" t="s">
        <v>57</v>
      </c>
      <c r="F247" s="70">
        <v>629</v>
      </c>
      <c r="G247" s="68">
        <v>615</v>
      </c>
      <c r="H247" s="70">
        <v>636</v>
      </c>
      <c r="I247" s="70">
        <v>643</v>
      </c>
      <c r="J247" s="70">
        <v>650</v>
      </c>
      <c r="K247" s="74">
        <v>612</v>
      </c>
      <c r="L247" s="68">
        <v>1500</v>
      </c>
      <c r="M247" s="71">
        <f t="shared" si="16"/>
        <v>-25500</v>
      </c>
      <c r="N247" s="72">
        <f t="shared" si="17"/>
        <v>-2.7027027027027026</v>
      </c>
    </row>
    <row r="248" spans="1:14" ht="15" customHeight="1">
      <c r="A248" s="68">
        <v>5</v>
      </c>
      <c r="B248" s="69">
        <v>43265</v>
      </c>
      <c r="C248" s="68" t="s">
        <v>23</v>
      </c>
      <c r="D248" s="51" t="s">
        <v>21</v>
      </c>
      <c r="E248" s="51" t="s">
        <v>127</v>
      </c>
      <c r="F248" s="70">
        <v>625</v>
      </c>
      <c r="G248" s="68">
        <v>608</v>
      </c>
      <c r="H248" s="70">
        <v>635</v>
      </c>
      <c r="I248" s="70">
        <v>645</v>
      </c>
      <c r="J248" s="70">
        <v>655</v>
      </c>
      <c r="K248" s="74">
        <v>608</v>
      </c>
      <c r="L248" s="68">
        <v>800</v>
      </c>
      <c r="M248" s="71">
        <f t="shared" si="16"/>
        <v>-13600</v>
      </c>
      <c r="N248" s="72">
        <f t="shared" si="17"/>
        <v>-2.72</v>
      </c>
    </row>
    <row r="249" spans="1:14" ht="15" customHeight="1">
      <c r="A249" s="68">
        <v>6</v>
      </c>
      <c r="B249" s="69">
        <v>43264</v>
      </c>
      <c r="C249" s="68" t="s">
        <v>23</v>
      </c>
      <c r="D249" s="51" t="s">
        <v>21</v>
      </c>
      <c r="E249" s="51" t="s">
        <v>98</v>
      </c>
      <c r="F249" s="70">
        <v>160</v>
      </c>
      <c r="G249" s="68">
        <v>150</v>
      </c>
      <c r="H249" s="70">
        <v>166</v>
      </c>
      <c r="I249" s="70">
        <v>172</v>
      </c>
      <c r="J249" s="70">
        <v>178</v>
      </c>
      <c r="K249" s="74">
        <v>165.7</v>
      </c>
      <c r="L249" s="68">
        <v>1500</v>
      </c>
      <c r="M249" s="71">
        <f t="shared" si="16"/>
        <v>8549.999999999984</v>
      </c>
      <c r="N249" s="72">
        <f t="shared" si="17"/>
        <v>3.5624999999999933</v>
      </c>
    </row>
    <row r="250" spans="1:14" ht="15" customHeight="1">
      <c r="A250" s="68">
        <v>7</v>
      </c>
      <c r="B250" s="69">
        <v>43263</v>
      </c>
      <c r="C250" s="68" t="s">
        <v>23</v>
      </c>
      <c r="D250" s="51" t="s">
        <v>21</v>
      </c>
      <c r="E250" s="51" t="s">
        <v>109</v>
      </c>
      <c r="F250" s="70">
        <v>78</v>
      </c>
      <c r="G250" s="68">
        <v>75</v>
      </c>
      <c r="H250" s="70">
        <v>79.5</v>
      </c>
      <c r="I250" s="70">
        <v>81</v>
      </c>
      <c r="J250" s="70">
        <v>82.5</v>
      </c>
      <c r="K250" s="74">
        <v>79.5</v>
      </c>
      <c r="L250" s="68">
        <v>7500</v>
      </c>
      <c r="M250" s="71">
        <f aca="true" t="shared" si="18" ref="M250:M255">IF(D250="BUY",(K250-F250)*(L250),(F250-K250)*(L250))</f>
        <v>11250</v>
      </c>
      <c r="N250" s="72">
        <f aca="true" t="shared" si="19" ref="N250:N255">M250/(L250)/F250%</f>
        <v>1.923076923076923</v>
      </c>
    </row>
    <row r="251" spans="1:14" ht="15" customHeight="1">
      <c r="A251" s="68">
        <v>8</v>
      </c>
      <c r="B251" s="69">
        <v>43263</v>
      </c>
      <c r="C251" s="68" t="s">
        <v>23</v>
      </c>
      <c r="D251" s="51" t="s">
        <v>21</v>
      </c>
      <c r="E251" s="51" t="s">
        <v>126</v>
      </c>
      <c r="F251" s="70">
        <v>88.5</v>
      </c>
      <c r="G251" s="68">
        <v>86.5</v>
      </c>
      <c r="H251" s="70">
        <v>89.5</v>
      </c>
      <c r="I251" s="70">
        <v>90.5</v>
      </c>
      <c r="J251" s="70">
        <v>91.5</v>
      </c>
      <c r="K251" s="74">
        <v>89.5</v>
      </c>
      <c r="L251" s="68">
        <v>12000</v>
      </c>
      <c r="M251" s="71">
        <f t="shared" si="18"/>
        <v>12000</v>
      </c>
      <c r="N251" s="72">
        <f t="shared" si="19"/>
        <v>1.1299435028248588</v>
      </c>
    </row>
    <row r="252" spans="1:14" ht="15" customHeight="1">
      <c r="A252" s="68">
        <v>9</v>
      </c>
      <c r="B252" s="69">
        <v>43258</v>
      </c>
      <c r="C252" s="68" t="s">
        <v>23</v>
      </c>
      <c r="D252" s="51" t="s">
        <v>21</v>
      </c>
      <c r="E252" s="51" t="s">
        <v>107</v>
      </c>
      <c r="F252" s="70">
        <v>60.5</v>
      </c>
      <c r="G252" s="68">
        <v>58.5</v>
      </c>
      <c r="H252" s="70">
        <v>61.5</v>
      </c>
      <c r="I252" s="70">
        <v>62.5</v>
      </c>
      <c r="J252" s="70">
        <v>63.5</v>
      </c>
      <c r="K252" s="74">
        <v>61.5</v>
      </c>
      <c r="L252" s="68">
        <v>10000</v>
      </c>
      <c r="M252" s="71">
        <f t="shared" si="18"/>
        <v>10000</v>
      </c>
      <c r="N252" s="72">
        <f t="shared" si="19"/>
        <v>1.6528925619834711</v>
      </c>
    </row>
    <row r="253" spans="1:14" ht="15" customHeight="1">
      <c r="A253" s="68">
        <v>10</v>
      </c>
      <c r="B253" s="69">
        <v>43257</v>
      </c>
      <c r="C253" s="68" t="s">
        <v>23</v>
      </c>
      <c r="D253" s="51" t="s">
        <v>21</v>
      </c>
      <c r="E253" s="51" t="s">
        <v>80</v>
      </c>
      <c r="F253" s="70">
        <v>583</v>
      </c>
      <c r="G253" s="68">
        <v>565</v>
      </c>
      <c r="H253" s="70">
        <v>593</v>
      </c>
      <c r="I253" s="70">
        <v>603</v>
      </c>
      <c r="J253" s="70">
        <v>613</v>
      </c>
      <c r="K253" s="74">
        <v>603</v>
      </c>
      <c r="L253" s="68">
        <v>1061</v>
      </c>
      <c r="M253" s="71">
        <f t="shared" si="18"/>
        <v>21220</v>
      </c>
      <c r="N253" s="72">
        <f t="shared" si="19"/>
        <v>3.4305317324185247</v>
      </c>
    </row>
    <row r="254" spans="1:14" ht="15" customHeight="1">
      <c r="A254" s="68">
        <v>11</v>
      </c>
      <c r="B254" s="69">
        <v>43256</v>
      </c>
      <c r="C254" s="68" t="s">
        <v>23</v>
      </c>
      <c r="D254" s="51" t="s">
        <v>21</v>
      </c>
      <c r="E254" s="51" t="s">
        <v>71</v>
      </c>
      <c r="F254" s="70">
        <v>145</v>
      </c>
      <c r="G254" s="68">
        <v>142</v>
      </c>
      <c r="H254" s="70">
        <v>146.5</v>
      </c>
      <c r="I254" s="70">
        <v>148</v>
      </c>
      <c r="J254" s="70">
        <v>149.5</v>
      </c>
      <c r="K254" s="74">
        <v>146.5</v>
      </c>
      <c r="L254" s="68">
        <v>7000</v>
      </c>
      <c r="M254" s="71">
        <f t="shared" si="18"/>
        <v>10500</v>
      </c>
      <c r="N254" s="72">
        <f t="shared" si="19"/>
        <v>1.0344827586206897</v>
      </c>
    </row>
    <row r="255" spans="1:14" ht="15" customHeight="1">
      <c r="A255" s="68">
        <v>12</v>
      </c>
      <c r="B255" s="69">
        <v>43255</v>
      </c>
      <c r="C255" s="68" t="s">
        <v>23</v>
      </c>
      <c r="D255" s="51" t="s">
        <v>21</v>
      </c>
      <c r="E255" s="51" t="s">
        <v>126</v>
      </c>
      <c r="F255" s="70">
        <v>75</v>
      </c>
      <c r="G255" s="68">
        <v>73</v>
      </c>
      <c r="H255" s="70">
        <v>76</v>
      </c>
      <c r="I255" s="70">
        <v>77</v>
      </c>
      <c r="J255" s="70">
        <v>78</v>
      </c>
      <c r="K255" s="74">
        <v>76</v>
      </c>
      <c r="L255" s="68">
        <v>10000</v>
      </c>
      <c r="M255" s="71">
        <f t="shared" si="18"/>
        <v>10000</v>
      </c>
      <c r="N255" s="72">
        <f t="shared" si="19"/>
        <v>1.3333333333333333</v>
      </c>
    </row>
    <row r="256" spans="1:14" ht="15" customHeight="1">
      <c r="A256" s="9" t="s">
        <v>25</v>
      </c>
      <c r="B256" s="10"/>
      <c r="C256" s="11"/>
      <c r="D256" s="12"/>
      <c r="E256" s="13"/>
      <c r="F256" s="13"/>
      <c r="G256" s="14"/>
      <c r="H256" s="15"/>
      <c r="I256" s="15"/>
      <c r="J256" s="15"/>
      <c r="K256" s="16"/>
      <c r="L256" s="17"/>
      <c r="M256" s="40"/>
      <c r="N256" s="67"/>
    </row>
    <row r="257" spans="1:12" ht="15" customHeight="1">
      <c r="A257" s="9" t="s">
        <v>26</v>
      </c>
      <c r="B257" s="19"/>
      <c r="C257" s="11"/>
      <c r="D257" s="12"/>
      <c r="E257" s="13"/>
      <c r="F257" s="13"/>
      <c r="G257" s="14"/>
      <c r="H257" s="13"/>
      <c r="I257" s="13"/>
      <c r="J257" s="13"/>
      <c r="K257" s="16"/>
      <c r="L257" s="17"/>
    </row>
    <row r="258" spans="1:14" ht="15" customHeight="1">
      <c r="A258" s="9" t="s">
        <v>26</v>
      </c>
      <c r="B258" s="19"/>
      <c r="C258" s="20"/>
      <c r="D258" s="21"/>
      <c r="E258" s="22"/>
      <c r="F258" s="22"/>
      <c r="G258" s="23"/>
      <c r="H258" s="22"/>
      <c r="I258" s="22"/>
      <c r="J258" s="22"/>
      <c r="K258" s="22"/>
      <c r="L258" s="17"/>
      <c r="M258" s="17"/>
      <c r="N258" s="17"/>
    </row>
    <row r="259" spans="1:14" ht="15" customHeight="1" thickBot="1">
      <c r="A259" s="24"/>
      <c r="B259" s="19"/>
      <c r="C259" s="22"/>
      <c r="D259" s="22"/>
      <c r="E259" s="22"/>
      <c r="F259" s="25"/>
      <c r="G259" s="26"/>
      <c r="H259" s="27" t="s">
        <v>27</v>
      </c>
      <c r="I259" s="27"/>
      <c r="J259" s="28"/>
      <c r="K259" s="28"/>
      <c r="L259" s="17"/>
      <c r="M259" s="63" t="s">
        <v>72</v>
      </c>
      <c r="N259" s="64" t="s">
        <v>68</v>
      </c>
    </row>
    <row r="260" spans="1:12" ht="15" customHeight="1">
      <c r="A260" s="24"/>
      <c r="B260" s="19"/>
      <c r="C260" s="154" t="s">
        <v>28</v>
      </c>
      <c r="D260" s="154"/>
      <c r="E260" s="29">
        <v>12</v>
      </c>
      <c r="F260" s="30">
        <f>F261+F262+F263+F264+F265+F266</f>
        <v>99.99999999999999</v>
      </c>
      <c r="G260" s="31">
        <v>12</v>
      </c>
      <c r="H260" s="32">
        <f>G261/G260%</f>
        <v>33.333333333333336</v>
      </c>
      <c r="I260" s="32"/>
      <c r="J260" s="32"/>
      <c r="L260" s="17"/>
    </row>
    <row r="261" spans="1:14" ht="15" customHeight="1">
      <c r="A261" s="24"/>
      <c r="B261" s="19"/>
      <c r="C261" s="151" t="s">
        <v>29</v>
      </c>
      <c r="D261" s="151"/>
      <c r="E261" s="33">
        <v>8</v>
      </c>
      <c r="F261" s="34">
        <f>(E261/E260)*100</f>
        <v>66.66666666666666</v>
      </c>
      <c r="G261" s="31">
        <v>4</v>
      </c>
      <c r="H261" s="28"/>
      <c r="I261" s="28"/>
      <c r="J261" s="22"/>
      <c r="K261" s="28"/>
      <c r="M261" s="22"/>
      <c r="N261" s="22"/>
    </row>
    <row r="262" spans="1:14" ht="15" customHeight="1">
      <c r="A262" s="35"/>
      <c r="B262" s="19"/>
      <c r="C262" s="151" t="s">
        <v>31</v>
      </c>
      <c r="D262" s="151"/>
      <c r="E262" s="33">
        <v>0</v>
      </c>
      <c r="F262" s="34">
        <f>(E262/E260)*100</f>
        <v>0</v>
      </c>
      <c r="G262" s="36"/>
      <c r="H262" s="31"/>
      <c r="I262" s="31"/>
      <c r="J262" s="22"/>
      <c r="K262" s="28"/>
      <c r="L262" s="17"/>
      <c r="M262" s="20"/>
      <c r="N262" s="20"/>
    </row>
    <row r="263" spans="1:14" ht="15" customHeight="1">
      <c r="A263" s="35"/>
      <c r="B263" s="19"/>
      <c r="C263" s="151" t="s">
        <v>32</v>
      </c>
      <c r="D263" s="151"/>
      <c r="E263" s="33">
        <v>0</v>
      </c>
      <c r="F263" s="34">
        <f>(E263/E260)*100</f>
        <v>0</v>
      </c>
      <c r="G263" s="36"/>
      <c r="H263" s="31"/>
      <c r="I263" s="31"/>
      <c r="J263" s="22"/>
      <c r="K263" s="28"/>
      <c r="L263" s="17"/>
      <c r="M263" s="17"/>
      <c r="N263" s="17"/>
    </row>
    <row r="264" spans="1:13" ht="15" customHeight="1">
      <c r="A264" s="35"/>
      <c r="B264" s="19"/>
      <c r="C264" s="151" t="s">
        <v>33</v>
      </c>
      <c r="D264" s="151"/>
      <c r="E264" s="33">
        <v>4</v>
      </c>
      <c r="F264" s="34">
        <f>(E264/E260)*100</f>
        <v>33.33333333333333</v>
      </c>
      <c r="G264" s="36"/>
      <c r="H264" s="22" t="s">
        <v>34</v>
      </c>
      <c r="I264" s="22"/>
      <c r="J264" s="37"/>
      <c r="K264" s="28"/>
      <c r="L264" s="17"/>
      <c r="M264" s="17"/>
    </row>
    <row r="265" spans="1:14" ht="15" customHeight="1">
      <c r="A265" s="35"/>
      <c r="B265" s="19"/>
      <c r="C265" s="151" t="s">
        <v>35</v>
      </c>
      <c r="D265" s="151"/>
      <c r="E265" s="33">
        <v>0</v>
      </c>
      <c r="F265" s="34">
        <v>0</v>
      </c>
      <c r="G265" s="36"/>
      <c r="H265" s="22"/>
      <c r="I265" s="22"/>
      <c r="J265" s="37"/>
      <c r="K265" s="28"/>
      <c r="L265" s="17"/>
      <c r="M265" s="17"/>
      <c r="N265" s="17"/>
    </row>
    <row r="266" spans="1:14" ht="15" customHeight="1" thickBot="1">
      <c r="A266" s="35"/>
      <c r="B266" s="19"/>
      <c r="C266" s="152" t="s">
        <v>36</v>
      </c>
      <c r="D266" s="152"/>
      <c r="E266" s="38"/>
      <c r="F266" s="39">
        <f>(E266/E260)*100</f>
        <v>0</v>
      </c>
      <c r="G266" s="36"/>
      <c r="H266" s="22"/>
      <c r="I266" s="22"/>
      <c r="M266" s="17"/>
      <c r="N266" s="17"/>
    </row>
    <row r="267" spans="1:14" ht="15" customHeight="1">
      <c r="A267" s="41" t="s">
        <v>37</v>
      </c>
      <c r="B267" s="10"/>
      <c r="C267" s="11"/>
      <c r="D267" s="11"/>
      <c r="E267" s="13"/>
      <c r="F267" s="13"/>
      <c r="G267" s="42"/>
      <c r="H267" s="43"/>
      <c r="I267" s="43"/>
      <c r="J267" s="43"/>
      <c r="K267" s="13"/>
      <c r="L267" s="17"/>
      <c r="M267" s="40"/>
      <c r="N267" s="40"/>
    </row>
    <row r="268" spans="1:14" ht="15" customHeight="1">
      <c r="A268" s="12" t="s">
        <v>38</v>
      </c>
      <c r="B268" s="10"/>
      <c r="C268" s="44"/>
      <c r="D268" s="45"/>
      <c r="E268" s="46"/>
      <c r="F268" s="43"/>
      <c r="G268" s="42"/>
      <c r="H268" s="43"/>
      <c r="I268" s="43"/>
      <c r="J268" s="43"/>
      <c r="K268" s="13"/>
      <c r="L268" s="17"/>
      <c r="M268" s="24"/>
      <c r="N268" s="24"/>
    </row>
    <row r="269" spans="1:14" ht="15" customHeight="1">
      <c r="A269" s="12" t="s">
        <v>39</v>
      </c>
      <c r="B269" s="10"/>
      <c r="C269" s="11"/>
      <c r="D269" s="45"/>
      <c r="E269" s="46"/>
      <c r="F269" s="43"/>
      <c r="G269" s="42"/>
      <c r="H269" s="47"/>
      <c r="I269" s="47"/>
      <c r="J269" s="47"/>
      <c r="K269" s="13"/>
      <c r="L269" s="17"/>
      <c r="M269" s="17"/>
      <c r="N269" s="17"/>
    </row>
    <row r="270" spans="1:14" ht="15" customHeight="1">
      <c r="A270" s="12" t="s">
        <v>40</v>
      </c>
      <c r="B270" s="44"/>
      <c r="C270" s="11"/>
      <c r="D270" s="45"/>
      <c r="E270" s="46"/>
      <c r="F270" s="43"/>
      <c r="G270" s="48"/>
      <c r="H270" s="47"/>
      <c r="I270" s="47"/>
      <c r="J270" s="47"/>
      <c r="K270" s="13"/>
      <c r="L270" s="17"/>
      <c r="M270" s="17"/>
      <c r="N270" s="17"/>
    </row>
    <row r="271" spans="1:14" ht="15" customHeight="1">
      <c r="A271" s="12" t="s">
        <v>41</v>
      </c>
      <c r="B271" s="35"/>
      <c r="C271" s="11"/>
      <c r="D271" s="49"/>
      <c r="E271" s="43"/>
      <c r="F271" s="43"/>
      <c r="G271" s="48"/>
      <c r="H271" s="47"/>
      <c r="I271" s="47"/>
      <c r="J271" s="47"/>
      <c r="K271" s="43"/>
      <c r="L271" s="17"/>
      <c r="M271" s="17"/>
      <c r="N271" s="17"/>
    </row>
    <row r="272" ht="15" customHeight="1" thickBot="1"/>
    <row r="273" spans="1:14" ht="15" customHeight="1" thickBot="1">
      <c r="A273" s="159" t="s">
        <v>0</v>
      </c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</row>
    <row r="274" spans="1:14" ht="15" customHeight="1" thickBot="1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</row>
    <row r="275" spans="1:14" ht="15" customHeight="1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</row>
    <row r="276" spans="1:14" ht="15" customHeight="1">
      <c r="A276" s="160" t="s">
        <v>1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</row>
    <row r="277" spans="1:14" ht="15" customHeight="1">
      <c r="A277" s="160" t="s">
        <v>2</v>
      </c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</row>
    <row r="278" spans="1:14" ht="15" customHeight="1" thickBot="1">
      <c r="A278" s="161" t="s">
        <v>3</v>
      </c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</row>
    <row r="279" spans="1:14" ht="15" customHeight="1">
      <c r="A279" s="162" t="s">
        <v>117</v>
      </c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</row>
    <row r="280" spans="1:14" ht="15" customHeight="1">
      <c r="A280" s="162" t="s">
        <v>5</v>
      </c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</row>
    <row r="281" spans="1:14" ht="15" customHeight="1">
      <c r="A281" s="156" t="s">
        <v>6</v>
      </c>
      <c r="B281" s="153" t="s">
        <v>7</v>
      </c>
      <c r="C281" s="153" t="s">
        <v>8</v>
      </c>
      <c r="D281" s="156" t="s">
        <v>9</v>
      </c>
      <c r="E281" s="153" t="s">
        <v>10</v>
      </c>
      <c r="F281" s="153" t="s">
        <v>11</v>
      </c>
      <c r="G281" s="153" t="s">
        <v>12</v>
      </c>
      <c r="H281" s="153" t="s">
        <v>13</v>
      </c>
      <c r="I281" s="153" t="s">
        <v>14</v>
      </c>
      <c r="J281" s="153" t="s">
        <v>15</v>
      </c>
      <c r="K281" s="155" t="s">
        <v>16</v>
      </c>
      <c r="L281" s="153" t="s">
        <v>17</v>
      </c>
      <c r="M281" s="153" t="s">
        <v>18</v>
      </c>
      <c r="N281" s="153" t="s">
        <v>19</v>
      </c>
    </row>
    <row r="282" spans="1:14" ht="15" customHeight="1">
      <c r="A282" s="171"/>
      <c r="B282" s="157"/>
      <c r="C282" s="157"/>
      <c r="D282" s="171"/>
      <c r="E282" s="157"/>
      <c r="F282" s="157"/>
      <c r="G282" s="157"/>
      <c r="H282" s="157"/>
      <c r="I282" s="157"/>
      <c r="J282" s="157"/>
      <c r="K282" s="169"/>
      <c r="L282" s="157"/>
      <c r="M282" s="157"/>
      <c r="N282" s="157"/>
    </row>
    <row r="283" spans="1:14" ht="15" customHeight="1">
      <c r="A283" s="68">
        <v>1</v>
      </c>
      <c r="B283" s="69">
        <v>43251</v>
      </c>
      <c r="C283" s="68" t="s">
        <v>23</v>
      </c>
      <c r="D283" s="51" t="s">
        <v>21</v>
      </c>
      <c r="E283" s="51" t="s">
        <v>52</v>
      </c>
      <c r="F283" s="70">
        <v>344</v>
      </c>
      <c r="G283" s="68">
        <v>335</v>
      </c>
      <c r="H283" s="70">
        <v>349</v>
      </c>
      <c r="I283" s="70">
        <v>354</v>
      </c>
      <c r="J283" s="70">
        <v>359</v>
      </c>
      <c r="K283" s="74">
        <v>349</v>
      </c>
      <c r="L283" s="68">
        <v>1750</v>
      </c>
      <c r="M283" s="71">
        <f aca="true" t="shared" si="20" ref="M283:M291">IF(D283="BUY",(K283-F283)*(L283),(F283-K283)*(L283))</f>
        <v>8750</v>
      </c>
      <c r="N283" s="72">
        <f aca="true" t="shared" si="21" ref="N283:N291">M283/(L283)/F283%</f>
        <v>1.4534883720930232</v>
      </c>
    </row>
    <row r="284" spans="1:14" ht="15" customHeight="1">
      <c r="A284" s="68">
        <v>2</v>
      </c>
      <c r="B284" s="69">
        <v>43250</v>
      </c>
      <c r="C284" s="68" t="s">
        <v>23</v>
      </c>
      <c r="D284" s="51" t="s">
        <v>21</v>
      </c>
      <c r="E284" s="51" t="s">
        <v>75</v>
      </c>
      <c r="F284" s="70">
        <v>134</v>
      </c>
      <c r="G284" s="68">
        <v>129</v>
      </c>
      <c r="H284" s="70">
        <v>137</v>
      </c>
      <c r="I284" s="70">
        <v>140</v>
      </c>
      <c r="J284" s="70">
        <v>143</v>
      </c>
      <c r="K284" s="74">
        <v>130</v>
      </c>
      <c r="L284" s="68">
        <v>3500</v>
      </c>
      <c r="M284" s="71">
        <f t="shared" si="20"/>
        <v>-14000</v>
      </c>
      <c r="N284" s="72">
        <f t="shared" si="21"/>
        <v>-2.9850746268656714</v>
      </c>
    </row>
    <row r="285" spans="1:14" ht="15" customHeight="1">
      <c r="A285" s="68">
        <v>3</v>
      </c>
      <c r="B285" s="69">
        <v>43248</v>
      </c>
      <c r="C285" s="68" t="s">
        <v>23</v>
      </c>
      <c r="D285" s="51" t="s">
        <v>21</v>
      </c>
      <c r="E285" s="51" t="s">
        <v>124</v>
      </c>
      <c r="F285" s="70">
        <v>500</v>
      </c>
      <c r="G285" s="68">
        <v>485</v>
      </c>
      <c r="H285" s="70">
        <v>510</v>
      </c>
      <c r="I285" s="70">
        <v>520</v>
      </c>
      <c r="J285" s="70">
        <v>530</v>
      </c>
      <c r="K285" s="74">
        <v>485</v>
      </c>
      <c r="L285" s="68">
        <v>1100</v>
      </c>
      <c r="M285" s="71">
        <f t="shared" si="20"/>
        <v>-16500</v>
      </c>
      <c r="N285" s="72">
        <f t="shared" si="21"/>
        <v>-3</v>
      </c>
    </row>
    <row r="286" spans="1:14" ht="15" customHeight="1">
      <c r="A286" s="68">
        <v>4</v>
      </c>
      <c r="B286" s="69">
        <v>43248</v>
      </c>
      <c r="C286" s="68" t="s">
        <v>23</v>
      </c>
      <c r="D286" s="51" t="s">
        <v>21</v>
      </c>
      <c r="E286" s="51" t="s">
        <v>24</v>
      </c>
      <c r="F286" s="70">
        <v>88.5</v>
      </c>
      <c r="G286" s="68">
        <v>83</v>
      </c>
      <c r="H286" s="70">
        <v>92</v>
      </c>
      <c r="I286" s="70">
        <v>95</v>
      </c>
      <c r="J286" s="70">
        <v>98</v>
      </c>
      <c r="K286" s="74">
        <v>83</v>
      </c>
      <c r="L286" s="68">
        <v>3500</v>
      </c>
      <c r="M286" s="71">
        <f t="shared" si="20"/>
        <v>-19250</v>
      </c>
      <c r="N286" s="72">
        <f t="shared" si="21"/>
        <v>-6.214689265536723</v>
      </c>
    </row>
    <row r="287" spans="1:14" ht="15" customHeight="1">
      <c r="A287" s="68">
        <v>5</v>
      </c>
      <c r="B287" s="69">
        <v>43245</v>
      </c>
      <c r="C287" s="68" t="s">
        <v>23</v>
      </c>
      <c r="D287" s="51" t="s">
        <v>21</v>
      </c>
      <c r="E287" s="51" t="s">
        <v>123</v>
      </c>
      <c r="F287" s="70">
        <v>391</v>
      </c>
      <c r="G287" s="68">
        <v>375</v>
      </c>
      <c r="H287" s="70">
        <v>401</v>
      </c>
      <c r="I287" s="70">
        <v>411</v>
      </c>
      <c r="J287" s="70">
        <v>421</v>
      </c>
      <c r="K287" s="74">
        <v>401</v>
      </c>
      <c r="L287" s="68">
        <v>750</v>
      </c>
      <c r="M287" s="71">
        <f t="shared" si="20"/>
        <v>7500</v>
      </c>
      <c r="N287" s="72">
        <f t="shared" si="21"/>
        <v>2.557544757033248</v>
      </c>
    </row>
    <row r="288" spans="1:14" ht="15" customHeight="1">
      <c r="A288" s="68">
        <v>6</v>
      </c>
      <c r="B288" s="69">
        <v>43244</v>
      </c>
      <c r="C288" s="68" t="s">
        <v>23</v>
      </c>
      <c r="D288" s="51" t="s">
        <v>21</v>
      </c>
      <c r="E288" s="51" t="s">
        <v>92</v>
      </c>
      <c r="F288" s="70">
        <v>266.5</v>
      </c>
      <c r="G288" s="68">
        <v>261</v>
      </c>
      <c r="H288" s="70">
        <v>269</v>
      </c>
      <c r="I288" s="70">
        <v>272</v>
      </c>
      <c r="J288" s="70">
        <v>275</v>
      </c>
      <c r="K288" s="74">
        <v>269</v>
      </c>
      <c r="L288" s="68">
        <v>3000</v>
      </c>
      <c r="M288" s="71">
        <f t="shared" si="20"/>
        <v>7500</v>
      </c>
      <c r="N288" s="72">
        <f t="shared" si="21"/>
        <v>0.9380863039399625</v>
      </c>
    </row>
    <row r="289" spans="1:14" ht="15" customHeight="1">
      <c r="A289" s="68">
        <v>7</v>
      </c>
      <c r="B289" s="69">
        <v>43243</v>
      </c>
      <c r="C289" s="68" t="s">
        <v>23</v>
      </c>
      <c r="D289" s="51" t="s">
        <v>21</v>
      </c>
      <c r="E289" s="51" t="s">
        <v>107</v>
      </c>
      <c r="F289" s="70">
        <v>68</v>
      </c>
      <c r="G289" s="68">
        <v>66</v>
      </c>
      <c r="H289" s="70">
        <v>69</v>
      </c>
      <c r="I289" s="70">
        <v>70</v>
      </c>
      <c r="J289" s="70">
        <v>71</v>
      </c>
      <c r="K289" s="74">
        <v>66</v>
      </c>
      <c r="L289" s="68">
        <v>10000</v>
      </c>
      <c r="M289" s="71">
        <f t="shared" si="20"/>
        <v>-20000</v>
      </c>
      <c r="N289" s="72">
        <f t="shared" si="21"/>
        <v>-2.941176470588235</v>
      </c>
    </row>
    <row r="290" spans="1:14" ht="15" customHeight="1">
      <c r="A290" s="68">
        <v>8</v>
      </c>
      <c r="B290" s="69">
        <v>43242</v>
      </c>
      <c r="C290" s="68" t="s">
        <v>23</v>
      </c>
      <c r="D290" s="51" t="s">
        <v>21</v>
      </c>
      <c r="E290" s="51" t="s">
        <v>71</v>
      </c>
      <c r="F290" s="70">
        <v>139</v>
      </c>
      <c r="G290" s="68">
        <v>136</v>
      </c>
      <c r="H290" s="70">
        <v>140.5</v>
      </c>
      <c r="I290" s="70">
        <v>142</v>
      </c>
      <c r="J290" s="70">
        <v>143.5</v>
      </c>
      <c r="K290" s="74">
        <v>143.5</v>
      </c>
      <c r="L290" s="68">
        <v>7000</v>
      </c>
      <c r="M290" s="71">
        <f t="shared" si="20"/>
        <v>31500</v>
      </c>
      <c r="N290" s="72">
        <f t="shared" si="21"/>
        <v>3.2374100719424463</v>
      </c>
    </row>
    <row r="291" spans="1:14" ht="15" customHeight="1">
      <c r="A291" s="68">
        <v>9</v>
      </c>
      <c r="B291" s="69">
        <v>43241</v>
      </c>
      <c r="C291" s="68" t="s">
        <v>23</v>
      </c>
      <c r="D291" s="51" t="s">
        <v>21</v>
      </c>
      <c r="E291" s="51" t="s">
        <v>122</v>
      </c>
      <c r="F291" s="70">
        <v>1170</v>
      </c>
      <c r="G291" s="68">
        <v>1152</v>
      </c>
      <c r="H291" s="70">
        <v>1180</v>
      </c>
      <c r="I291" s="70">
        <v>1190</v>
      </c>
      <c r="J291" s="70">
        <v>1200</v>
      </c>
      <c r="K291" s="74">
        <v>1200</v>
      </c>
      <c r="L291" s="68">
        <v>800</v>
      </c>
      <c r="M291" s="71">
        <f t="shared" si="20"/>
        <v>24000</v>
      </c>
      <c r="N291" s="72">
        <f t="shared" si="21"/>
        <v>2.5641025641025643</v>
      </c>
    </row>
    <row r="292" spans="1:14" ht="15" customHeight="1">
      <c r="A292" s="68">
        <v>10</v>
      </c>
      <c r="B292" s="69">
        <v>43237</v>
      </c>
      <c r="C292" s="68" t="s">
        <v>23</v>
      </c>
      <c r="D292" s="51" t="s">
        <v>21</v>
      </c>
      <c r="E292" s="51" t="s">
        <v>120</v>
      </c>
      <c r="F292" s="70">
        <v>225</v>
      </c>
      <c r="G292" s="68">
        <v>219</v>
      </c>
      <c r="H292" s="70">
        <v>228</v>
      </c>
      <c r="I292" s="70">
        <v>231</v>
      </c>
      <c r="J292" s="70">
        <v>234</v>
      </c>
      <c r="K292" s="74">
        <v>219</v>
      </c>
      <c r="L292" s="68">
        <v>3000</v>
      </c>
      <c r="M292" s="71">
        <f aca="true" t="shared" si="22" ref="M292:M298">IF(D292="BUY",(K292-F292)*(L292),(F292-K292)*(L292))</f>
        <v>-18000</v>
      </c>
      <c r="N292" s="72">
        <f aca="true" t="shared" si="23" ref="N292:N298">M292/(L292)/F292%</f>
        <v>-2.6666666666666665</v>
      </c>
    </row>
    <row r="293" spans="1:14" ht="15" customHeight="1">
      <c r="A293" s="68">
        <v>11</v>
      </c>
      <c r="B293" s="69">
        <v>43237</v>
      </c>
      <c r="C293" s="68" t="s">
        <v>23</v>
      </c>
      <c r="D293" s="51" t="s">
        <v>21</v>
      </c>
      <c r="E293" s="51" t="s">
        <v>121</v>
      </c>
      <c r="F293" s="70">
        <v>2050</v>
      </c>
      <c r="G293" s="68">
        <v>2015</v>
      </c>
      <c r="H293" s="70">
        <v>2070</v>
      </c>
      <c r="I293" s="70">
        <v>2090</v>
      </c>
      <c r="J293" s="70">
        <v>2110</v>
      </c>
      <c r="K293" s="74">
        <v>2090</v>
      </c>
      <c r="L293" s="68">
        <v>500</v>
      </c>
      <c r="M293" s="71">
        <f t="shared" si="22"/>
        <v>20000</v>
      </c>
      <c r="N293" s="72">
        <f t="shared" si="23"/>
        <v>1.951219512195122</v>
      </c>
    </row>
    <row r="294" spans="1:14" ht="15" customHeight="1">
      <c r="A294" s="68">
        <v>12</v>
      </c>
      <c r="B294" s="69">
        <v>43236</v>
      </c>
      <c r="C294" s="68" t="s">
        <v>23</v>
      </c>
      <c r="D294" s="51" t="s">
        <v>21</v>
      </c>
      <c r="E294" s="51" t="s">
        <v>92</v>
      </c>
      <c r="F294" s="70">
        <v>445</v>
      </c>
      <c r="G294" s="68">
        <v>438</v>
      </c>
      <c r="H294" s="70">
        <v>449</v>
      </c>
      <c r="I294" s="70">
        <v>453</v>
      </c>
      <c r="J294" s="70">
        <v>457</v>
      </c>
      <c r="K294" s="74">
        <v>457</v>
      </c>
      <c r="L294" s="68">
        <v>3000</v>
      </c>
      <c r="M294" s="71">
        <f t="shared" si="22"/>
        <v>36000</v>
      </c>
      <c r="N294" s="72">
        <f t="shared" si="23"/>
        <v>2.696629213483146</v>
      </c>
    </row>
    <row r="295" spans="1:14" ht="15" customHeight="1">
      <c r="A295" s="68">
        <v>13</v>
      </c>
      <c r="B295" s="69">
        <v>43227</v>
      </c>
      <c r="C295" s="68" t="s">
        <v>23</v>
      </c>
      <c r="D295" s="51" t="s">
        <v>21</v>
      </c>
      <c r="E295" s="51" t="s">
        <v>119</v>
      </c>
      <c r="F295" s="70">
        <v>345</v>
      </c>
      <c r="G295" s="68">
        <v>338</v>
      </c>
      <c r="H295" s="70">
        <v>349</v>
      </c>
      <c r="I295" s="70">
        <v>353</v>
      </c>
      <c r="J295" s="70">
        <v>357</v>
      </c>
      <c r="K295" s="74">
        <v>349</v>
      </c>
      <c r="L295" s="68">
        <v>2667</v>
      </c>
      <c r="M295" s="71">
        <f t="shared" si="22"/>
        <v>10668</v>
      </c>
      <c r="N295" s="72">
        <f t="shared" si="23"/>
        <v>1.1594202898550725</v>
      </c>
    </row>
    <row r="296" spans="1:14" ht="15" customHeight="1">
      <c r="A296" s="68">
        <v>14</v>
      </c>
      <c r="B296" s="69">
        <v>43223</v>
      </c>
      <c r="C296" s="68" t="s">
        <v>23</v>
      </c>
      <c r="D296" s="51" t="s">
        <v>21</v>
      </c>
      <c r="E296" s="51" t="s">
        <v>57</v>
      </c>
      <c r="F296" s="70">
        <v>650</v>
      </c>
      <c r="G296" s="68">
        <v>639</v>
      </c>
      <c r="H296" s="70">
        <v>656</v>
      </c>
      <c r="I296" s="70">
        <v>662</v>
      </c>
      <c r="J296" s="70">
        <v>668</v>
      </c>
      <c r="K296" s="74">
        <v>656</v>
      </c>
      <c r="L296" s="68">
        <v>1500</v>
      </c>
      <c r="M296" s="71">
        <f t="shared" si="22"/>
        <v>9000</v>
      </c>
      <c r="N296" s="72">
        <f t="shared" si="23"/>
        <v>0.9230769230769231</v>
      </c>
    </row>
    <row r="297" spans="1:14" ht="15" customHeight="1">
      <c r="A297" s="68">
        <v>15</v>
      </c>
      <c r="B297" s="69">
        <v>43222</v>
      </c>
      <c r="C297" s="68" t="s">
        <v>23</v>
      </c>
      <c r="D297" s="51" t="s">
        <v>53</v>
      </c>
      <c r="E297" s="51" t="s">
        <v>67</v>
      </c>
      <c r="F297" s="70">
        <v>8800</v>
      </c>
      <c r="G297" s="68">
        <v>8950</v>
      </c>
      <c r="H297" s="70">
        <v>8700</v>
      </c>
      <c r="I297" s="70">
        <v>8600</v>
      </c>
      <c r="J297" s="70">
        <v>8500</v>
      </c>
      <c r="K297" s="74">
        <v>8707</v>
      </c>
      <c r="L297" s="68">
        <v>75</v>
      </c>
      <c r="M297" s="71">
        <f t="shared" si="22"/>
        <v>6975</v>
      </c>
      <c r="N297" s="72">
        <f t="shared" si="23"/>
        <v>1.0568181818181819</v>
      </c>
    </row>
    <row r="298" spans="1:14" ht="15" customHeight="1">
      <c r="A298" s="68">
        <v>16</v>
      </c>
      <c r="B298" s="69">
        <v>43222</v>
      </c>
      <c r="C298" s="68" t="s">
        <v>23</v>
      </c>
      <c r="D298" s="68" t="s">
        <v>21</v>
      </c>
      <c r="E298" s="51" t="s">
        <v>118</v>
      </c>
      <c r="F298" s="70">
        <v>1285</v>
      </c>
      <c r="G298" s="68">
        <v>1268</v>
      </c>
      <c r="H298" s="70">
        <v>1295</v>
      </c>
      <c r="I298" s="70">
        <v>1305</v>
      </c>
      <c r="J298" s="70">
        <v>1315</v>
      </c>
      <c r="K298" s="70">
        <v>1268</v>
      </c>
      <c r="L298" s="68">
        <v>800</v>
      </c>
      <c r="M298" s="71">
        <f t="shared" si="22"/>
        <v>-13600</v>
      </c>
      <c r="N298" s="72">
        <f t="shared" si="23"/>
        <v>-1.3229571984435797</v>
      </c>
    </row>
    <row r="299" spans="1:14" ht="15" customHeight="1">
      <c r="A299" s="9" t="s">
        <v>25</v>
      </c>
      <c r="B299" s="10"/>
      <c r="C299" s="11"/>
      <c r="D299" s="12"/>
      <c r="E299" s="13"/>
      <c r="F299" s="13"/>
      <c r="G299" s="14"/>
      <c r="H299" s="15"/>
      <c r="I299" s="15"/>
      <c r="J299" s="15"/>
      <c r="K299" s="16"/>
      <c r="L299" s="17"/>
      <c r="M299" s="40"/>
      <c r="N299" s="67"/>
    </row>
    <row r="300" spans="1:12" ht="15" customHeight="1">
      <c r="A300" s="9" t="s">
        <v>26</v>
      </c>
      <c r="B300" s="19"/>
      <c r="C300" s="11"/>
      <c r="D300" s="12"/>
      <c r="E300" s="13"/>
      <c r="F300" s="13"/>
      <c r="G300" s="14"/>
      <c r="H300" s="13"/>
      <c r="I300" s="13"/>
      <c r="J300" s="13"/>
      <c r="K300" s="16"/>
      <c r="L300" s="17"/>
    </row>
    <row r="301" spans="1:14" ht="15" customHeight="1">
      <c r="A301" s="9" t="s">
        <v>26</v>
      </c>
      <c r="B301" s="19"/>
      <c r="C301" s="20"/>
      <c r="D301" s="21"/>
      <c r="E301" s="22"/>
      <c r="F301" s="22"/>
      <c r="G301" s="23"/>
      <c r="H301" s="22"/>
      <c r="I301" s="22"/>
      <c r="J301" s="22"/>
      <c r="K301" s="22"/>
      <c r="L301" s="17"/>
      <c r="M301" s="17"/>
      <c r="N301" s="17"/>
    </row>
    <row r="302" spans="1:14" ht="15" customHeight="1" thickBot="1">
      <c r="A302" s="24"/>
      <c r="B302" s="19"/>
      <c r="C302" s="22"/>
      <c r="D302" s="22"/>
      <c r="E302" s="22"/>
      <c r="F302" s="25"/>
      <c r="G302" s="26"/>
      <c r="H302" s="27" t="s">
        <v>27</v>
      </c>
      <c r="I302" s="27"/>
      <c r="J302" s="28"/>
      <c r="K302" s="28"/>
      <c r="L302" s="17"/>
      <c r="M302" s="63" t="s">
        <v>72</v>
      </c>
      <c r="N302" s="64" t="s">
        <v>68</v>
      </c>
    </row>
    <row r="303" spans="1:12" ht="15" customHeight="1">
      <c r="A303" s="24"/>
      <c r="B303" s="19"/>
      <c r="C303" s="154" t="s">
        <v>28</v>
      </c>
      <c r="D303" s="154"/>
      <c r="E303" s="29">
        <v>16</v>
      </c>
      <c r="F303" s="30">
        <f>F304+F305+F306+F307+F308+F309</f>
        <v>100</v>
      </c>
      <c r="G303" s="31">
        <v>16</v>
      </c>
      <c r="H303" s="32">
        <f>G304/G303%</f>
        <v>62.5</v>
      </c>
      <c r="I303" s="32"/>
      <c r="J303" s="32"/>
      <c r="L303" s="17"/>
    </row>
    <row r="304" spans="1:14" ht="15" customHeight="1">
      <c r="A304" s="24"/>
      <c r="B304" s="19"/>
      <c r="C304" s="151" t="s">
        <v>29</v>
      </c>
      <c r="D304" s="151"/>
      <c r="E304" s="33">
        <v>10</v>
      </c>
      <c r="F304" s="34">
        <f>(E304/E303)*100</f>
        <v>62.5</v>
      </c>
      <c r="G304" s="31">
        <v>10</v>
      </c>
      <c r="H304" s="28"/>
      <c r="I304" s="28"/>
      <c r="J304" s="22"/>
      <c r="K304" s="28"/>
      <c r="M304" s="22"/>
      <c r="N304" s="22"/>
    </row>
    <row r="305" spans="1:14" ht="15" customHeight="1">
      <c r="A305" s="35"/>
      <c r="B305" s="19"/>
      <c r="C305" s="151" t="s">
        <v>31</v>
      </c>
      <c r="D305" s="151"/>
      <c r="E305" s="33">
        <v>0</v>
      </c>
      <c r="F305" s="34">
        <f>(E305/E303)*100</f>
        <v>0</v>
      </c>
      <c r="G305" s="36"/>
      <c r="H305" s="31"/>
      <c r="I305" s="31"/>
      <c r="J305" s="22"/>
      <c r="K305" s="28"/>
      <c r="L305" s="17"/>
      <c r="M305" s="20"/>
      <c r="N305" s="20"/>
    </row>
    <row r="306" spans="1:14" ht="15" customHeight="1">
      <c r="A306" s="35"/>
      <c r="B306" s="19"/>
      <c r="C306" s="151" t="s">
        <v>32</v>
      </c>
      <c r="D306" s="151"/>
      <c r="E306" s="33">
        <v>0</v>
      </c>
      <c r="F306" s="34">
        <f>(E306/E303)*100</f>
        <v>0</v>
      </c>
      <c r="G306" s="36"/>
      <c r="H306" s="31"/>
      <c r="I306" s="31"/>
      <c r="J306" s="22"/>
      <c r="K306" s="28"/>
      <c r="L306" s="17"/>
      <c r="M306" s="17"/>
      <c r="N306" s="17"/>
    </row>
    <row r="307" spans="1:14" ht="15" customHeight="1">
      <c r="A307" s="35"/>
      <c r="B307" s="19"/>
      <c r="C307" s="151" t="s">
        <v>33</v>
      </c>
      <c r="D307" s="151"/>
      <c r="E307" s="33">
        <v>6</v>
      </c>
      <c r="F307" s="34">
        <f>(E307/E303)*100</f>
        <v>37.5</v>
      </c>
      <c r="G307" s="36"/>
      <c r="H307" s="22" t="s">
        <v>34</v>
      </c>
      <c r="I307" s="22"/>
      <c r="J307" s="37"/>
      <c r="K307" s="28"/>
      <c r="L307" s="17"/>
      <c r="M307" s="17"/>
      <c r="N307" s="17"/>
    </row>
    <row r="308" spans="1:14" ht="15" customHeight="1">
      <c r="A308" s="35"/>
      <c r="B308" s="19"/>
      <c r="C308" s="151" t="s">
        <v>35</v>
      </c>
      <c r="D308" s="151"/>
      <c r="E308" s="33">
        <v>0</v>
      </c>
      <c r="F308" s="34">
        <v>0</v>
      </c>
      <c r="G308" s="36"/>
      <c r="H308" s="22"/>
      <c r="I308" s="22"/>
      <c r="J308" s="37"/>
      <c r="K308" s="28"/>
      <c r="L308" s="17"/>
      <c r="M308" s="17"/>
      <c r="N308" s="17"/>
    </row>
    <row r="309" spans="1:14" ht="15" customHeight="1" thickBot="1">
      <c r="A309" s="35"/>
      <c r="B309" s="19"/>
      <c r="C309" s="152" t="s">
        <v>36</v>
      </c>
      <c r="D309" s="152"/>
      <c r="E309" s="38"/>
      <c r="F309" s="39">
        <f>(E309/E303)*100</f>
        <v>0</v>
      </c>
      <c r="G309" s="36"/>
      <c r="H309" s="22"/>
      <c r="I309" s="22"/>
      <c r="M309" s="17"/>
      <c r="N309" s="17"/>
    </row>
    <row r="310" spans="1:14" ht="15" customHeight="1">
      <c r="A310" s="41" t="s">
        <v>37</v>
      </c>
      <c r="B310" s="10"/>
      <c r="C310" s="11"/>
      <c r="D310" s="11"/>
      <c r="E310" s="13"/>
      <c r="F310" s="13"/>
      <c r="G310" s="42"/>
      <c r="H310" s="43"/>
      <c r="I310" s="43"/>
      <c r="J310" s="43"/>
      <c r="K310" s="13"/>
      <c r="L310" s="17"/>
      <c r="M310" s="40"/>
      <c r="N310" s="40"/>
    </row>
    <row r="311" spans="1:14" ht="15" customHeight="1">
      <c r="A311" s="12" t="s">
        <v>38</v>
      </c>
      <c r="B311" s="10"/>
      <c r="C311" s="44"/>
      <c r="D311" s="45"/>
      <c r="E311" s="46"/>
      <c r="F311" s="43"/>
      <c r="G311" s="42"/>
      <c r="H311" s="43"/>
      <c r="I311" s="43"/>
      <c r="J311" s="43"/>
      <c r="K311" s="13"/>
      <c r="L311" s="17"/>
      <c r="M311" s="24"/>
      <c r="N311" s="24"/>
    </row>
    <row r="312" spans="1:14" ht="15" customHeight="1">
      <c r="A312" s="12" t="s">
        <v>39</v>
      </c>
      <c r="B312" s="10"/>
      <c r="C312" s="11"/>
      <c r="D312" s="45"/>
      <c r="E312" s="46"/>
      <c r="F312" s="43"/>
      <c r="G312" s="42"/>
      <c r="H312" s="47"/>
      <c r="I312" s="47"/>
      <c r="J312" s="47"/>
      <c r="K312" s="13"/>
      <c r="L312" s="17"/>
      <c r="M312" s="17"/>
      <c r="N312" s="17"/>
    </row>
    <row r="313" spans="1:14" ht="15" customHeight="1">
      <c r="A313" s="12" t="s">
        <v>40</v>
      </c>
      <c r="B313" s="44"/>
      <c r="C313" s="11"/>
      <c r="D313" s="45"/>
      <c r="E313" s="46"/>
      <c r="F313" s="43"/>
      <c r="G313" s="48"/>
      <c r="H313" s="47"/>
      <c r="I313" s="47"/>
      <c r="J313" s="47"/>
      <c r="K313" s="13"/>
      <c r="L313" s="17"/>
      <c r="M313" s="17"/>
      <c r="N313" s="17"/>
    </row>
    <row r="314" spans="1:14" ht="15" customHeight="1" thickBot="1">
      <c r="A314" s="12" t="s">
        <v>41</v>
      </c>
      <c r="B314" s="35"/>
      <c r="C314" s="11"/>
      <c r="D314" s="49"/>
      <c r="E314" s="43"/>
      <c r="F314" s="43"/>
      <c r="G314" s="48"/>
      <c r="H314" s="47"/>
      <c r="I314" s="47"/>
      <c r="J314" s="47"/>
      <c r="K314" s="43"/>
      <c r="L314" s="17"/>
      <c r="M314" s="17"/>
      <c r="N314" s="17"/>
    </row>
    <row r="315" spans="1:14" ht="15" customHeight="1" thickBot="1">
      <c r="A315" s="159" t="s">
        <v>0</v>
      </c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</row>
    <row r="316" spans="1:14" ht="15" customHeight="1" thickBot="1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</row>
    <row r="317" spans="1:14" ht="15" customHeight="1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</row>
    <row r="318" spans="1:14" ht="15" customHeight="1">
      <c r="A318" s="160" t="s">
        <v>1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</row>
    <row r="319" spans="1:14" ht="15" customHeight="1">
      <c r="A319" s="160" t="s">
        <v>2</v>
      </c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</row>
    <row r="320" spans="1:14" ht="15" customHeight="1" thickBot="1">
      <c r="A320" s="161" t="s">
        <v>3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</row>
    <row r="321" spans="1:14" ht="15" customHeight="1">
      <c r="A321" s="162" t="s">
        <v>112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</row>
    <row r="322" spans="1:14" ht="15" customHeight="1">
      <c r="A322" s="162" t="s">
        <v>5</v>
      </c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</row>
    <row r="323" spans="1:14" ht="15" customHeight="1">
      <c r="A323" s="156" t="s">
        <v>6</v>
      </c>
      <c r="B323" s="153" t="s">
        <v>7</v>
      </c>
      <c r="C323" s="153" t="s">
        <v>8</v>
      </c>
      <c r="D323" s="156" t="s">
        <v>9</v>
      </c>
      <c r="E323" s="153" t="s">
        <v>10</v>
      </c>
      <c r="F323" s="153" t="s">
        <v>11</v>
      </c>
      <c r="G323" s="153" t="s">
        <v>12</v>
      </c>
      <c r="H323" s="153" t="s">
        <v>13</v>
      </c>
      <c r="I323" s="153" t="s">
        <v>14</v>
      </c>
      <c r="J323" s="153" t="s">
        <v>15</v>
      </c>
      <c r="K323" s="155" t="s">
        <v>16</v>
      </c>
      <c r="L323" s="153" t="s">
        <v>17</v>
      </c>
      <c r="M323" s="153" t="s">
        <v>18</v>
      </c>
      <c r="N323" s="153" t="s">
        <v>19</v>
      </c>
    </row>
    <row r="324" spans="1:14" ht="15" customHeight="1">
      <c r="A324" s="171"/>
      <c r="B324" s="157"/>
      <c r="C324" s="157"/>
      <c r="D324" s="171"/>
      <c r="E324" s="157"/>
      <c r="F324" s="157"/>
      <c r="G324" s="157"/>
      <c r="H324" s="157"/>
      <c r="I324" s="157"/>
      <c r="J324" s="157"/>
      <c r="K324" s="169"/>
      <c r="L324" s="157"/>
      <c r="M324" s="157"/>
      <c r="N324" s="157"/>
    </row>
    <row r="325" spans="1:14" s="73" customFormat="1" ht="15" customHeight="1">
      <c r="A325" s="68">
        <v>1</v>
      </c>
      <c r="B325" s="69">
        <v>43220</v>
      </c>
      <c r="C325" s="68" t="s">
        <v>23</v>
      </c>
      <c r="D325" s="68" t="s">
        <v>21</v>
      </c>
      <c r="E325" s="51" t="s">
        <v>109</v>
      </c>
      <c r="F325" s="70">
        <v>89</v>
      </c>
      <c r="G325" s="68">
        <v>85</v>
      </c>
      <c r="H325" s="70">
        <v>91</v>
      </c>
      <c r="I325" s="70">
        <v>93</v>
      </c>
      <c r="J325" s="70">
        <v>95</v>
      </c>
      <c r="K325" s="74" t="s">
        <v>116</v>
      </c>
      <c r="L325" s="68">
        <v>7000</v>
      </c>
      <c r="M325" s="71">
        <v>0</v>
      </c>
      <c r="N325" s="72">
        <v>0</v>
      </c>
    </row>
    <row r="326" spans="1:14" s="73" customFormat="1" ht="15" customHeight="1">
      <c r="A326" s="68">
        <v>2</v>
      </c>
      <c r="B326" s="69">
        <v>43220</v>
      </c>
      <c r="C326" s="68" t="s">
        <v>23</v>
      </c>
      <c r="D326" s="68" t="s">
        <v>21</v>
      </c>
      <c r="E326" s="51" t="s">
        <v>52</v>
      </c>
      <c r="F326" s="70">
        <v>363</v>
      </c>
      <c r="G326" s="68">
        <v>354</v>
      </c>
      <c r="H326" s="70">
        <v>368</v>
      </c>
      <c r="I326" s="70">
        <v>373</v>
      </c>
      <c r="J326" s="70">
        <v>378</v>
      </c>
      <c r="K326" s="70">
        <v>368</v>
      </c>
      <c r="L326" s="68">
        <v>1750</v>
      </c>
      <c r="M326" s="71">
        <f aca="true" t="shared" si="24" ref="M326:M332">IF(D326="BUY",(K326-F326)*(L326),(F326-K326)*(L326))</f>
        <v>8750</v>
      </c>
      <c r="N326" s="72">
        <f aca="true" t="shared" si="25" ref="N326:N332">M326/(L326)/F326%</f>
        <v>1.3774104683195594</v>
      </c>
    </row>
    <row r="327" spans="1:14" s="73" customFormat="1" ht="15" customHeight="1">
      <c r="A327" s="68">
        <v>3</v>
      </c>
      <c r="B327" s="69">
        <v>43216</v>
      </c>
      <c r="C327" s="68" t="s">
        <v>23</v>
      </c>
      <c r="D327" s="68" t="s">
        <v>21</v>
      </c>
      <c r="E327" s="51" t="s">
        <v>52</v>
      </c>
      <c r="F327" s="70">
        <v>340</v>
      </c>
      <c r="G327" s="68">
        <v>328</v>
      </c>
      <c r="H327" s="70">
        <v>348</v>
      </c>
      <c r="I327" s="70">
        <v>354</v>
      </c>
      <c r="J327" s="70">
        <v>362</v>
      </c>
      <c r="K327" s="70">
        <v>354</v>
      </c>
      <c r="L327" s="68">
        <v>1750</v>
      </c>
      <c r="M327" s="71">
        <f t="shared" si="24"/>
        <v>24500</v>
      </c>
      <c r="N327" s="72">
        <f t="shared" si="25"/>
        <v>4.11764705882353</v>
      </c>
    </row>
    <row r="328" spans="1:14" s="73" customFormat="1" ht="15" customHeight="1">
      <c r="A328" s="68">
        <v>4</v>
      </c>
      <c r="B328" s="69">
        <v>43215</v>
      </c>
      <c r="C328" s="68" t="s">
        <v>23</v>
      </c>
      <c r="D328" s="68" t="s">
        <v>21</v>
      </c>
      <c r="E328" s="68" t="s">
        <v>71</v>
      </c>
      <c r="F328" s="70">
        <v>164</v>
      </c>
      <c r="G328" s="68">
        <v>162</v>
      </c>
      <c r="H328" s="70">
        <v>165</v>
      </c>
      <c r="I328" s="70">
        <v>166</v>
      </c>
      <c r="J328" s="70">
        <v>167</v>
      </c>
      <c r="K328" s="70">
        <v>166</v>
      </c>
      <c r="L328" s="68">
        <v>7000</v>
      </c>
      <c r="M328" s="71">
        <f t="shared" si="24"/>
        <v>14000</v>
      </c>
      <c r="N328" s="72">
        <f t="shared" si="25"/>
        <v>1.2195121951219512</v>
      </c>
    </row>
    <row r="329" spans="1:14" s="73" customFormat="1" ht="15" customHeight="1">
      <c r="A329" s="68">
        <v>5</v>
      </c>
      <c r="B329" s="69">
        <v>43215</v>
      </c>
      <c r="C329" s="68" t="s">
        <v>23</v>
      </c>
      <c r="D329" s="68" t="s">
        <v>21</v>
      </c>
      <c r="E329" s="68" t="s">
        <v>57</v>
      </c>
      <c r="F329" s="70">
        <v>613</v>
      </c>
      <c r="G329" s="68">
        <v>602</v>
      </c>
      <c r="H329" s="70">
        <v>619</v>
      </c>
      <c r="I329" s="70">
        <v>625</v>
      </c>
      <c r="J329" s="70">
        <v>631</v>
      </c>
      <c r="K329" s="70">
        <v>619</v>
      </c>
      <c r="L329" s="68">
        <v>1500</v>
      </c>
      <c r="M329" s="71">
        <f t="shared" si="24"/>
        <v>9000</v>
      </c>
      <c r="N329" s="72">
        <f t="shared" si="25"/>
        <v>0.9787928221859706</v>
      </c>
    </row>
    <row r="330" spans="1:14" s="73" customFormat="1" ht="15" customHeight="1">
      <c r="A330" s="68">
        <v>6</v>
      </c>
      <c r="B330" s="69">
        <v>43213</v>
      </c>
      <c r="C330" s="68" t="s">
        <v>23</v>
      </c>
      <c r="D330" s="68" t="s">
        <v>21</v>
      </c>
      <c r="E330" s="68" t="s">
        <v>115</v>
      </c>
      <c r="F330" s="70">
        <v>1205</v>
      </c>
      <c r="G330" s="68">
        <v>1275</v>
      </c>
      <c r="H330" s="70">
        <v>1220</v>
      </c>
      <c r="I330" s="70">
        <v>1235</v>
      </c>
      <c r="J330" s="70">
        <v>1250</v>
      </c>
      <c r="K330" s="70">
        <v>1275</v>
      </c>
      <c r="L330" s="68">
        <v>600</v>
      </c>
      <c r="M330" s="71">
        <f t="shared" si="24"/>
        <v>42000</v>
      </c>
      <c r="N330" s="72">
        <f t="shared" si="25"/>
        <v>5.809128630705394</v>
      </c>
    </row>
    <row r="331" spans="1:14" s="73" customFormat="1" ht="15" customHeight="1">
      <c r="A331" s="68">
        <v>7</v>
      </c>
      <c r="B331" s="69">
        <v>43210</v>
      </c>
      <c r="C331" s="68" t="s">
        <v>23</v>
      </c>
      <c r="D331" s="68" t="s">
        <v>21</v>
      </c>
      <c r="E331" s="68" t="s">
        <v>114</v>
      </c>
      <c r="F331" s="70">
        <v>984</v>
      </c>
      <c r="G331" s="68">
        <v>964</v>
      </c>
      <c r="H331" s="70">
        <v>994</v>
      </c>
      <c r="I331" s="70">
        <v>1004</v>
      </c>
      <c r="J331" s="70">
        <v>1014</v>
      </c>
      <c r="K331" s="70">
        <v>994</v>
      </c>
      <c r="L331" s="68">
        <v>1500</v>
      </c>
      <c r="M331" s="71">
        <f t="shared" si="24"/>
        <v>15000</v>
      </c>
      <c r="N331" s="72">
        <f t="shared" si="25"/>
        <v>1.016260162601626</v>
      </c>
    </row>
    <row r="332" spans="1:14" s="73" customFormat="1" ht="15" customHeight="1">
      <c r="A332" s="68">
        <v>8</v>
      </c>
      <c r="B332" s="69">
        <v>43207</v>
      </c>
      <c r="C332" s="68" t="s">
        <v>23</v>
      </c>
      <c r="D332" s="68" t="s">
        <v>21</v>
      </c>
      <c r="E332" s="68" t="s">
        <v>113</v>
      </c>
      <c r="F332" s="70">
        <v>631</v>
      </c>
      <c r="G332" s="68">
        <v>621</v>
      </c>
      <c r="H332" s="70">
        <v>641</v>
      </c>
      <c r="I332" s="70">
        <v>651</v>
      </c>
      <c r="J332" s="70">
        <v>661</v>
      </c>
      <c r="K332" s="70">
        <v>641</v>
      </c>
      <c r="L332" s="68">
        <v>1200</v>
      </c>
      <c r="M332" s="71">
        <f t="shared" si="24"/>
        <v>12000</v>
      </c>
      <c r="N332" s="72">
        <f t="shared" si="25"/>
        <v>1.5847860538827259</v>
      </c>
    </row>
    <row r="333" spans="1:14" ht="15" customHeight="1">
      <c r="A333" s="68">
        <v>9</v>
      </c>
      <c r="B333" s="52">
        <v>42838</v>
      </c>
      <c r="C333" s="51" t="s">
        <v>23</v>
      </c>
      <c r="D333" s="51" t="s">
        <v>21</v>
      </c>
      <c r="E333" s="51" t="s">
        <v>57</v>
      </c>
      <c r="F333" s="51">
        <v>545</v>
      </c>
      <c r="G333" s="51">
        <v>535</v>
      </c>
      <c r="H333" s="51">
        <v>551</v>
      </c>
      <c r="I333" s="51">
        <v>557</v>
      </c>
      <c r="J333" s="51">
        <v>563</v>
      </c>
      <c r="K333" s="51">
        <v>551</v>
      </c>
      <c r="L333" s="53">
        <v>1500</v>
      </c>
      <c r="M333" s="65">
        <f aca="true" t="shared" si="26" ref="M333:M339">IF(D333="BUY",(K333-F333)*(L333),(F333-K333)*(L333))</f>
        <v>9000</v>
      </c>
      <c r="N333" s="66">
        <f aca="true" t="shared" si="27" ref="N333:N339">M333/(L333)/F333%</f>
        <v>1.1009174311926606</v>
      </c>
    </row>
    <row r="334" spans="1:14" ht="15" customHeight="1">
      <c r="A334" s="68">
        <v>10</v>
      </c>
      <c r="B334" s="52">
        <v>42835</v>
      </c>
      <c r="C334" s="51" t="s">
        <v>23</v>
      </c>
      <c r="D334" s="51" t="s">
        <v>21</v>
      </c>
      <c r="E334" s="51" t="s">
        <v>80</v>
      </c>
      <c r="F334" s="51">
        <v>602</v>
      </c>
      <c r="G334" s="51">
        <v>588</v>
      </c>
      <c r="H334" s="51">
        <v>610</v>
      </c>
      <c r="I334" s="51">
        <v>617</v>
      </c>
      <c r="J334" s="51">
        <v>624</v>
      </c>
      <c r="K334" s="51">
        <v>610</v>
      </c>
      <c r="L334" s="53">
        <v>1061</v>
      </c>
      <c r="M334" s="65">
        <f t="shared" si="26"/>
        <v>8488</v>
      </c>
      <c r="N334" s="66">
        <f t="shared" si="27"/>
        <v>1.3289036544850499</v>
      </c>
    </row>
    <row r="335" spans="1:14" ht="15" customHeight="1">
      <c r="A335" s="68">
        <v>11</v>
      </c>
      <c r="B335" s="52">
        <v>42834</v>
      </c>
      <c r="C335" s="51" t="s">
        <v>23</v>
      </c>
      <c r="D335" s="51" t="s">
        <v>21</v>
      </c>
      <c r="E335" s="51" t="s">
        <v>109</v>
      </c>
      <c r="F335" s="51">
        <v>89</v>
      </c>
      <c r="G335" s="51">
        <v>87</v>
      </c>
      <c r="H335" s="51">
        <v>90</v>
      </c>
      <c r="I335" s="51">
        <v>91</v>
      </c>
      <c r="J335" s="51">
        <v>92</v>
      </c>
      <c r="K335" s="51">
        <v>90</v>
      </c>
      <c r="L335" s="53">
        <v>7500</v>
      </c>
      <c r="M335" s="65">
        <f t="shared" si="26"/>
        <v>7500</v>
      </c>
      <c r="N335" s="66">
        <f t="shared" si="27"/>
        <v>1.1235955056179776</v>
      </c>
    </row>
    <row r="336" spans="1:14" ht="15" customHeight="1">
      <c r="A336" s="68">
        <v>12</v>
      </c>
      <c r="B336" s="52">
        <v>42831</v>
      </c>
      <c r="C336" s="51" t="s">
        <v>23</v>
      </c>
      <c r="D336" s="51" t="s">
        <v>21</v>
      </c>
      <c r="E336" s="51" t="s">
        <v>67</v>
      </c>
      <c r="F336" s="51">
        <v>9230</v>
      </c>
      <c r="G336" s="51">
        <v>9070</v>
      </c>
      <c r="H336" s="51">
        <v>9330</v>
      </c>
      <c r="I336" s="51">
        <v>9430</v>
      </c>
      <c r="J336" s="51">
        <v>9530</v>
      </c>
      <c r="K336" s="51">
        <v>9330</v>
      </c>
      <c r="L336" s="53">
        <v>75</v>
      </c>
      <c r="M336" s="65">
        <f t="shared" si="26"/>
        <v>7500</v>
      </c>
      <c r="N336" s="66">
        <f t="shared" si="27"/>
        <v>1.0834236186348862</v>
      </c>
    </row>
    <row r="337" spans="1:14" ht="15" customHeight="1">
      <c r="A337" s="68">
        <v>13</v>
      </c>
      <c r="B337" s="52">
        <v>42831</v>
      </c>
      <c r="C337" s="51" t="s">
        <v>23</v>
      </c>
      <c r="D337" s="51" t="s">
        <v>21</v>
      </c>
      <c r="E337" s="51" t="s">
        <v>24</v>
      </c>
      <c r="F337" s="51">
        <v>100</v>
      </c>
      <c r="G337" s="51">
        <v>97</v>
      </c>
      <c r="H337" s="51">
        <v>102</v>
      </c>
      <c r="I337" s="51">
        <v>104</v>
      </c>
      <c r="J337" s="51">
        <v>106</v>
      </c>
      <c r="K337" s="51">
        <v>102</v>
      </c>
      <c r="L337" s="53">
        <v>4000</v>
      </c>
      <c r="M337" s="65">
        <f t="shared" si="26"/>
        <v>8000</v>
      </c>
      <c r="N337" s="66">
        <f t="shared" si="27"/>
        <v>2</v>
      </c>
    </row>
    <row r="338" spans="1:14" ht="15" customHeight="1">
      <c r="A338" s="68">
        <v>14</v>
      </c>
      <c r="B338" s="52">
        <v>42830</v>
      </c>
      <c r="C338" s="51" t="s">
        <v>23</v>
      </c>
      <c r="D338" s="51" t="s">
        <v>21</v>
      </c>
      <c r="E338" s="51" t="s">
        <v>57</v>
      </c>
      <c r="F338" s="51">
        <v>540</v>
      </c>
      <c r="G338" s="51">
        <v>530</v>
      </c>
      <c r="H338" s="51">
        <v>546</v>
      </c>
      <c r="I338" s="51">
        <v>552</v>
      </c>
      <c r="J338" s="51">
        <v>558</v>
      </c>
      <c r="K338" s="51">
        <v>546</v>
      </c>
      <c r="L338" s="53">
        <v>1500</v>
      </c>
      <c r="M338" s="65">
        <f t="shared" si="26"/>
        <v>9000</v>
      </c>
      <c r="N338" s="66">
        <f t="shared" si="27"/>
        <v>1.111111111111111</v>
      </c>
    </row>
    <row r="339" spans="1:14" ht="15" customHeight="1">
      <c r="A339" s="68">
        <v>15</v>
      </c>
      <c r="B339" s="52">
        <v>42827</v>
      </c>
      <c r="C339" s="51" t="s">
        <v>23</v>
      </c>
      <c r="D339" s="51" t="s">
        <v>21</v>
      </c>
      <c r="E339" s="51" t="s">
        <v>75</v>
      </c>
      <c r="F339" s="51">
        <v>148</v>
      </c>
      <c r="G339" s="51">
        <v>144</v>
      </c>
      <c r="H339" s="51">
        <v>150.5</v>
      </c>
      <c r="I339" s="51">
        <v>153</v>
      </c>
      <c r="J339" s="51">
        <v>155.5</v>
      </c>
      <c r="K339" s="51">
        <v>153</v>
      </c>
      <c r="L339" s="53">
        <v>3500</v>
      </c>
      <c r="M339" s="65">
        <f t="shared" si="26"/>
        <v>17500</v>
      </c>
      <c r="N339" s="66">
        <f t="shared" si="27"/>
        <v>3.3783783783783785</v>
      </c>
    </row>
    <row r="340" spans="1:14" ht="15" customHeight="1">
      <c r="A340" s="9"/>
      <c r="B340" s="10"/>
      <c r="C340" s="11"/>
      <c r="D340" s="12"/>
      <c r="E340" s="13"/>
      <c r="F340" s="13"/>
      <c r="G340" s="14"/>
      <c r="H340" s="15"/>
      <c r="I340" s="15"/>
      <c r="J340" s="15"/>
      <c r="K340" s="16"/>
      <c r="M340" s="17"/>
      <c r="N340" s="40"/>
    </row>
    <row r="341" spans="1:13" ht="15" customHeight="1">
      <c r="A341" s="9" t="s">
        <v>26</v>
      </c>
      <c r="B341" s="19"/>
      <c r="C341" s="11"/>
      <c r="D341" s="12"/>
      <c r="E341" s="13"/>
      <c r="F341" s="13"/>
      <c r="H341" s="13"/>
      <c r="I341" s="13"/>
      <c r="J341" s="13"/>
      <c r="K341" s="16"/>
      <c r="M341" s="17"/>
    </row>
    <row r="342" spans="1:14" ht="15" customHeight="1">
      <c r="A342" s="9" t="s">
        <v>26</v>
      </c>
      <c r="B342" s="19"/>
      <c r="C342" s="20"/>
      <c r="D342" s="21"/>
      <c r="E342" s="22"/>
      <c r="F342" s="22"/>
      <c r="G342" s="23"/>
      <c r="H342" s="22"/>
      <c r="I342" s="22"/>
      <c r="J342" s="22"/>
      <c r="K342" s="22"/>
      <c r="L342" s="17"/>
      <c r="N342" s="17"/>
    </row>
    <row r="343" spans="1:14" ht="15" customHeight="1" thickBot="1">
      <c r="A343" s="24"/>
      <c r="B343" s="19"/>
      <c r="C343" s="22"/>
      <c r="D343" s="22"/>
      <c r="E343" s="22"/>
      <c r="F343" s="25"/>
      <c r="G343" s="26"/>
      <c r="H343" s="27" t="s">
        <v>27</v>
      </c>
      <c r="I343" s="27"/>
      <c r="J343" s="28"/>
      <c r="K343" s="28"/>
      <c r="L343" s="17"/>
      <c r="M343" s="63" t="s">
        <v>72</v>
      </c>
      <c r="N343" s="64" t="s">
        <v>68</v>
      </c>
    </row>
    <row r="344" spans="1:12" ht="15" customHeight="1">
      <c r="A344" s="24"/>
      <c r="B344" s="19"/>
      <c r="C344" s="154" t="s">
        <v>28</v>
      </c>
      <c r="D344" s="154"/>
      <c r="E344" s="29">
        <v>14</v>
      </c>
      <c r="F344" s="30">
        <v>100</v>
      </c>
      <c r="G344" s="31">
        <v>14</v>
      </c>
      <c r="H344" s="32">
        <f>G345/G344%</f>
        <v>99.99999999999999</v>
      </c>
      <c r="I344" s="32"/>
      <c r="J344" s="32"/>
      <c r="L344" s="17"/>
    </row>
    <row r="345" spans="1:14" ht="15" customHeight="1">
      <c r="A345" s="24"/>
      <c r="B345" s="19"/>
      <c r="C345" s="151" t="s">
        <v>29</v>
      </c>
      <c r="D345" s="151"/>
      <c r="E345" s="33">
        <v>14</v>
      </c>
      <c r="F345" s="34">
        <f>(E345/E344)*100</f>
        <v>100</v>
      </c>
      <c r="G345" s="31">
        <v>14</v>
      </c>
      <c r="H345" s="28"/>
      <c r="I345" s="28"/>
      <c r="J345" s="22"/>
      <c r="M345" s="22"/>
      <c r="N345" s="22"/>
    </row>
    <row r="346" spans="1:14" ht="15" customHeight="1">
      <c r="A346" s="35"/>
      <c r="B346" s="19"/>
      <c r="C346" s="151" t="s">
        <v>31</v>
      </c>
      <c r="D346" s="151"/>
      <c r="E346" s="33">
        <v>0</v>
      </c>
      <c r="F346" s="34">
        <f>(E346/E344)*100</f>
        <v>0</v>
      </c>
      <c r="G346" s="36"/>
      <c r="H346" s="31"/>
      <c r="I346" s="31"/>
      <c r="J346" s="22"/>
      <c r="K346" s="28"/>
      <c r="L346" s="17"/>
      <c r="M346" s="20"/>
      <c r="N346" s="20"/>
    </row>
    <row r="347" spans="1:14" ht="15" customHeight="1">
      <c r="A347" s="35"/>
      <c r="B347" s="19"/>
      <c r="C347" s="151" t="s">
        <v>32</v>
      </c>
      <c r="D347" s="151"/>
      <c r="E347" s="33">
        <v>0</v>
      </c>
      <c r="F347" s="34">
        <f>(E347/E344)*100</f>
        <v>0</v>
      </c>
      <c r="G347" s="36"/>
      <c r="H347" s="31"/>
      <c r="I347" s="31"/>
      <c r="J347" s="22"/>
      <c r="L347" s="17"/>
      <c r="M347" s="17"/>
      <c r="N347" s="17"/>
    </row>
    <row r="348" spans="1:14" ht="15" customHeight="1">
      <c r="A348" s="35"/>
      <c r="B348" s="19"/>
      <c r="C348" s="151" t="s">
        <v>33</v>
      </c>
      <c r="D348" s="151"/>
      <c r="E348" s="33">
        <v>0</v>
      </c>
      <c r="F348" s="34">
        <f>(E348/E344)*100</f>
        <v>0</v>
      </c>
      <c r="G348" s="36"/>
      <c r="H348" s="22" t="s">
        <v>34</v>
      </c>
      <c r="I348" s="22"/>
      <c r="J348" s="37"/>
      <c r="K348" s="28"/>
      <c r="L348" s="17"/>
      <c r="M348" s="17"/>
      <c r="N348" s="17"/>
    </row>
    <row r="349" spans="1:14" ht="15" customHeight="1">
      <c r="A349" s="35"/>
      <c r="B349" s="19"/>
      <c r="C349" s="151" t="s">
        <v>35</v>
      </c>
      <c r="D349" s="151"/>
      <c r="E349" s="33">
        <v>0</v>
      </c>
      <c r="F349" s="34">
        <v>10</v>
      </c>
      <c r="G349" s="36"/>
      <c r="H349" s="22"/>
      <c r="I349" s="22"/>
      <c r="J349" s="37"/>
      <c r="K349" s="28"/>
      <c r="L349" s="17"/>
      <c r="M349" s="17"/>
      <c r="N349" s="17"/>
    </row>
    <row r="350" spans="1:14" ht="15" customHeight="1" thickBot="1">
      <c r="A350" s="35"/>
      <c r="B350" s="19"/>
      <c r="C350" s="152" t="s">
        <v>36</v>
      </c>
      <c r="D350" s="152"/>
      <c r="E350" s="38"/>
      <c r="F350" s="39">
        <f>(E350/E344)*100</f>
        <v>0</v>
      </c>
      <c r="G350" s="36"/>
      <c r="H350" s="22"/>
      <c r="I350" s="22"/>
      <c r="M350" s="17"/>
      <c r="N350" s="17"/>
    </row>
    <row r="351" spans="1:14" ht="15" customHeight="1">
      <c r="A351" s="41" t="s">
        <v>37</v>
      </c>
      <c r="B351" s="10"/>
      <c r="C351" s="11"/>
      <c r="D351" s="11"/>
      <c r="E351" s="13"/>
      <c r="F351" s="13"/>
      <c r="G351" s="42"/>
      <c r="H351" s="43"/>
      <c r="I351" s="43"/>
      <c r="J351" s="43"/>
      <c r="K351" s="13"/>
      <c r="L351" s="17"/>
      <c r="M351" s="17"/>
      <c r="N351" s="40"/>
    </row>
    <row r="352" spans="1:14" ht="15" customHeight="1">
      <c r="A352" s="12" t="s">
        <v>38</v>
      </c>
      <c r="B352" s="10"/>
      <c r="C352" s="44"/>
      <c r="D352" s="45"/>
      <c r="E352" s="46"/>
      <c r="F352" s="43"/>
      <c r="G352" s="42"/>
      <c r="H352" s="43"/>
      <c r="I352" s="43"/>
      <c r="J352" s="43"/>
      <c r="K352" s="13"/>
      <c r="L352" s="17"/>
      <c r="M352" s="24"/>
      <c r="N352" s="24"/>
    </row>
    <row r="353" spans="1:14" ht="15" customHeight="1">
      <c r="A353" s="12" t="s">
        <v>39</v>
      </c>
      <c r="B353" s="10"/>
      <c r="C353" s="11"/>
      <c r="D353" s="45"/>
      <c r="E353" s="46"/>
      <c r="F353" s="43"/>
      <c r="G353" s="42"/>
      <c r="H353" s="47"/>
      <c r="I353" s="47"/>
      <c r="J353" s="47"/>
      <c r="K353" s="13"/>
      <c r="L353" s="17"/>
      <c r="N353" s="17"/>
    </row>
    <row r="354" spans="1:14" ht="15" customHeight="1">
      <c r="A354" s="12" t="s">
        <v>40</v>
      </c>
      <c r="B354" s="44"/>
      <c r="C354" s="11"/>
      <c r="D354" s="45"/>
      <c r="E354" s="46"/>
      <c r="F354" s="43"/>
      <c r="G354" s="48"/>
      <c r="H354" s="47"/>
      <c r="I354" s="47"/>
      <c r="J354" s="47"/>
      <c r="K354" s="13"/>
      <c r="L354" s="17"/>
      <c r="M354" s="17"/>
      <c r="N354" s="17"/>
    </row>
    <row r="355" spans="1:14" ht="15" customHeight="1">
      <c r="A355" s="12" t="s">
        <v>41</v>
      </c>
      <c r="B355" s="35"/>
      <c r="C355" s="11"/>
      <c r="D355" s="49"/>
      <c r="E355" s="43"/>
      <c r="F355" s="43"/>
      <c r="G355" s="48"/>
      <c r="H355" s="47"/>
      <c r="I355" s="47"/>
      <c r="J355" s="47"/>
      <c r="K355" s="43"/>
      <c r="L355" s="17"/>
      <c r="M355" s="17"/>
      <c r="N355" s="17"/>
    </row>
    <row r="356" ht="15" customHeight="1" thickBot="1"/>
    <row r="357" spans="1:14" ht="15" customHeight="1" thickBot="1">
      <c r="A357" s="159" t="s">
        <v>0</v>
      </c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</row>
    <row r="358" spans="1:14" ht="15" customHeight="1" thickBot="1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</row>
    <row r="359" spans="1:14" ht="15" customHeight="1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</row>
    <row r="360" spans="1:14" ht="15" customHeight="1">
      <c r="A360" s="160" t="s">
        <v>1</v>
      </c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</row>
    <row r="361" spans="1:14" ht="15" customHeight="1">
      <c r="A361" s="160" t="s">
        <v>2</v>
      </c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</row>
    <row r="362" spans="1:14" ht="15" customHeight="1" thickBot="1">
      <c r="A362" s="161" t="s">
        <v>3</v>
      </c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</row>
    <row r="363" spans="1:14" ht="15" customHeight="1">
      <c r="A363" s="162" t="s">
        <v>106</v>
      </c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</row>
    <row r="364" spans="1:14" ht="15" customHeight="1">
      <c r="A364" s="162" t="s">
        <v>5</v>
      </c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</row>
    <row r="365" spans="1:14" ht="15" customHeight="1">
      <c r="A365" s="156" t="s">
        <v>6</v>
      </c>
      <c r="B365" s="153" t="s">
        <v>7</v>
      </c>
      <c r="C365" s="153" t="s">
        <v>8</v>
      </c>
      <c r="D365" s="156" t="s">
        <v>9</v>
      </c>
      <c r="E365" s="153" t="s">
        <v>10</v>
      </c>
      <c r="F365" s="153" t="s">
        <v>11</v>
      </c>
      <c r="G365" s="153" t="s">
        <v>12</v>
      </c>
      <c r="H365" s="153" t="s">
        <v>13</v>
      </c>
      <c r="I365" s="153" t="s">
        <v>14</v>
      </c>
      <c r="J365" s="153" t="s">
        <v>15</v>
      </c>
      <c r="K365" s="155" t="s">
        <v>16</v>
      </c>
      <c r="L365" s="153" t="s">
        <v>17</v>
      </c>
      <c r="M365" s="153" t="s">
        <v>18</v>
      </c>
      <c r="N365" s="153" t="s">
        <v>19</v>
      </c>
    </row>
    <row r="366" spans="1:14" ht="15" customHeight="1">
      <c r="A366" s="171"/>
      <c r="B366" s="157"/>
      <c r="C366" s="157"/>
      <c r="D366" s="171"/>
      <c r="E366" s="157"/>
      <c r="F366" s="157"/>
      <c r="G366" s="157"/>
      <c r="H366" s="157"/>
      <c r="I366" s="157"/>
      <c r="J366" s="157"/>
      <c r="K366" s="169"/>
      <c r="L366" s="157"/>
      <c r="M366" s="157"/>
      <c r="N366" s="157"/>
    </row>
    <row r="367" spans="1:14" ht="15" customHeight="1">
      <c r="A367" s="51">
        <v>1</v>
      </c>
      <c r="B367" s="52">
        <v>42822</v>
      </c>
      <c r="C367" s="51" t="s">
        <v>23</v>
      </c>
      <c r="D367" s="51" t="s">
        <v>21</v>
      </c>
      <c r="E367" s="51" t="s">
        <v>111</v>
      </c>
      <c r="F367" s="51">
        <v>221</v>
      </c>
      <c r="G367" s="51">
        <v>215</v>
      </c>
      <c r="H367" s="51">
        <v>225</v>
      </c>
      <c r="I367" s="51">
        <v>229</v>
      </c>
      <c r="J367" s="51">
        <v>233</v>
      </c>
      <c r="K367" s="51">
        <v>225</v>
      </c>
      <c r="L367" s="53">
        <v>2500</v>
      </c>
      <c r="M367" s="65">
        <f>IF(D367="BUY",(K367-F367)*(L367),(F367-K367)*(L367))</f>
        <v>10000</v>
      </c>
      <c r="N367" s="66">
        <f>M367/(L367)/F367%</f>
        <v>1.8099547511312217</v>
      </c>
    </row>
    <row r="368" spans="1:14" ht="15" customHeight="1">
      <c r="A368" s="51">
        <v>2</v>
      </c>
      <c r="B368" s="52">
        <v>42821</v>
      </c>
      <c r="C368" s="51" t="s">
        <v>23</v>
      </c>
      <c r="D368" s="51" t="s">
        <v>21</v>
      </c>
      <c r="E368" s="51" t="s">
        <v>110</v>
      </c>
      <c r="F368" s="51">
        <v>275</v>
      </c>
      <c r="G368" s="51">
        <v>269</v>
      </c>
      <c r="H368" s="51">
        <v>279</v>
      </c>
      <c r="I368" s="51">
        <v>283</v>
      </c>
      <c r="J368" s="51">
        <v>287</v>
      </c>
      <c r="K368" s="51">
        <v>283</v>
      </c>
      <c r="L368" s="53">
        <v>2200</v>
      </c>
      <c r="M368" s="65">
        <f>IF(D368="BUY",(K368-F368)*(L368),(F368-K368)*(L368))</f>
        <v>17600</v>
      </c>
      <c r="N368" s="66">
        <f>M368/(L368)/F368%</f>
        <v>2.909090909090909</v>
      </c>
    </row>
    <row r="369" spans="1:14" ht="15" customHeight="1">
      <c r="A369" s="51">
        <v>3</v>
      </c>
      <c r="B369" s="52">
        <v>42817</v>
      </c>
      <c r="C369" s="51" t="s">
        <v>23</v>
      </c>
      <c r="D369" s="51" t="s">
        <v>21</v>
      </c>
      <c r="E369" s="51" t="s">
        <v>109</v>
      </c>
      <c r="F369" s="51">
        <v>81.5</v>
      </c>
      <c r="G369" s="51">
        <v>79.5</v>
      </c>
      <c r="H369" s="51">
        <v>82.5</v>
      </c>
      <c r="I369" s="51">
        <v>83.5</v>
      </c>
      <c r="J369" s="51">
        <v>84.5</v>
      </c>
      <c r="K369" s="51">
        <v>82.5</v>
      </c>
      <c r="L369" s="53">
        <v>7500</v>
      </c>
      <c r="M369" s="65">
        <f>IF(D369="BUY",(K369-F369)*(L369),(F369-K369)*(L369))</f>
        <v>7500</v>
      </c>
      <c r="N369" s="66">
        <f>M369/(L369)/F369%</f>
        <v>1.2269938650306749</v>
      </c>
    </row>
    <row r="370" spans="1:14" ht="15" customHeight="1">
      <c r="A370" s="51">
        <v>4</v>
      </c>
      <c r="B370" s="52">
        <v>42815</v>
      </c>
      <c r="C370" s="51" t="s">
        <v>23</v>
      </c>
      <c r="D370" s="51" t="s">
        <v>21</v>
      </c>
      <c r="E370" s="51" t="s">
        <v>108</v>
      </c>
      <c r="F370" s="51">
        <v>91.5</v>
      </c>
      <c r="G370" s="51">
        <v>86</v>
      </c>
      <c r="H370" s="51">
        <v>94</v>
      </c>
      <c r="I370" s="51">
        <v>96.5</v>
      </c>
      <c r="J370" s="51">
        <v>99</v>
      </c>
      <c r="K370" s="51">
        <v>94</v>
      </c>
      <c r="L370" s="53">
        <v>3500</v>
      </c>
      <c r="M370" s="65">
        <f aca="true" t="shared" si="28" ref="M370:M376">IF(D370="BUY",(K370-F370)*(L370),(F370-K370)*(L370))</f>
        <v>8750</v>
      </c>
      <c r="N370" s="66">
        <f aca="true" t="shared" si="29" ref="N370:N376">M370/(L370)/F370%</f>
        <v>2.73224043715847</v>
      </c>
    </row>
    <row r="371" spans="1:14" ht="15" customHeight="1">
      <c r="A371" s="51">
        <v>5</v>
      </c>
      <c r="B371" s="52">
        <v>42807</v>
      </c>
      <c r="C371" s="51" t="s">
        <v>23</v>
      </c>
      <c r="D371" s="51" t="s">
        <v>21</v>
      </c>
      <c r="E371" s="51" t="s">
        <v>57</v>
      </c>
      <c r="F371" s="51">
        <v>525</v>
      </c>
      <c r="G371" s="51">
        <v>515</v>
      </c>
      <c r="H371" s="51">
        <v>531</v>
      </c>
      <c r="I371" s="51">
        <v>537</v>
      </c>
      <c r="J371" s="51">
        <v>343</v>
      </c>
      <c r="K371" s="51">
        <v>515</v>
      </c>
      <c r="L371" s="53">
        <v>1500</v>
      </c>
      <c r="M371" s="65">
        <f t="shared" si="28"/>
        <v>-15000</v>
      </c>
      <c r="N371" s="66">
        <f t="shared" si="29"/>
        <v>-1.9047619047619047</v>
      </c>
    </row>
    <row r="372" spans="1:14" ht="15" customHeight="1">
      <c r="A372" s="51">
        <v>6</v>
      </c>
      <c r="B372" s="52">
        <v>42803</v>
      </c>
      <c r="C372" s="51" t="s">
        <v>23</v>
      </c>
      <c r="D372" s="51" t="s">
        <v>21</v>
      </c>
      <c r="E372" s="51" t="s">
        <v>71</v>
      </c>
      <c r="F372" s="51">
        <v>146.5</v>
      </c>
      <c r="G372" s="51">
        <v>144.5</v>
      </c>
      <c r="H372" s="51">
        <v>148</v>
      </c>
      <c r="I372" s="51">
        <v>149</v>
      </c>
      <c r="J372" s="51">
        <v>150</v>
      </c>
      <c r="K372" s="51">
        <v>148</v>
      </c>
      <c r="L372" s="53">
        <v>7000</v>
      </c>
      <c r="M372" s="65">
        <f t="shared" si="28"/>
        <v>10500</v>
      </c>
      <c r="N372" s="66">
        <f t="shared" si="29"/>
        <v>1.023890784982935</v>
      </c>
    </row>
    <row r="373" spans="1:14" ht="15" customHeight="1">
      <c r="A373" s="51">
        <v>7</v>
      </c>
      <c r="B373" s="52">
        <v>42800</v>
      </c>
      <c r="C373" s="51" t="s">
        <v>23</v>
      </c>
      <c r="D373" s="51" t="s">
        <v>53</v>
      </c>
      <c r="E373" s="51" t="s">
        <v>69</v>
      </c>
      <c r="F373" s="51">
        <v>517</v>
      </c>
      <c r="G373" s="51">
        <v>530</v>
      </c>
      <c r="H373" s="51">
        <v>509</v>
      </c>
      <c r="I373" s="51">
        <v>501</v>
      </c>
      <c r="J373" s="51">
        <v>494</v>
      </c>
      <c r="K373" s="51">
        <v>509</v>
      </c>
      <c r="L373" s="53">
        <v>1200</v>
      </c>
      <c r="M373" s="65">
        <f t="shared" si="28"/>
        <v>9600</v>
      </c>
      <c r="N373" s="66">
        <f t="shared" si="29"/>
        <v>1.5473887814313347</v>
      </c>
    </row>
    <row r="374" spans="1:14" ht="15" customHeight="1">
      <c r="A374" s="51">
        <v>8</v>
      </c>
      <c r="B374" s="52">
        <v>42800</v>
      </c>
      <c r="C374" s="51" t="s">
        <v>23</v>
      </c>
      <c r="D374" s="51" t="s">
        <v>53</v>
      </c>
      <c r="E374" s="51" t="s">
        <v>67</v>
      </c>
      <c r="F374" s="51">
        <v>8760</v>
      </c>
      <c r="G374" s="51">
        <v>9000</v>
      </c>
      <c r="H374" s="51">
        <v>8610</v>
      </c>
      <c r="I374" s="51">
        <v>8560</v>
      </c>
      <c r="J374" s="51">
        <v>8410</v>
      </c>
      <c r="K374" s="51">
        <v>8610</v>
      </c>
      <c r="L374" s="53">
        <v>75</v>
      </c>
      <c r="M374" s="65">
        <f t="shared" si="28"/>
        <v>11250</v>
      </c>
      <c r="N374" s="66">
        <f t="shared" si="29"/>
        <v>1.7123287671232879</v>
      </c>
    </row>
    <row r="375" spans="1:14" ht="15" customHeight="1">
      <c r="A375" s="51">
        <v>9</v>
      </c>
      <c r="B375" s="52">
        <v>42800</v>
      </c>
      <c r="C375" s="51" t="s">
        <v>23</v>
      </c>
      <c r="D375" s="51" t="s">
        <v>53</v>
      </c>
      <c r="E375" s="51" t="s">
        <v>93</v>
      </c>
      <c r="F375" s="51">
        <v>303</v>
      </c>
      <c r="G375" s="51">
        <v>309</v>
      </c>
      <c r="H375" s="51">
        <v>300</v>
      </c>
      <c r="I375" s="51">
        <v>297</v>
      </c>
      <c r="J375" s="51">
        <v>394</v>
      </c>
      <c r="K375" s="51">
        <v>294</v>
      </c>
      <c r="L375" s="53">
        <v>2750</v>
      </c>
      <c r="M375" s="65">
        <f t="shared" si="28"/>
        <v>24750</v>
      </c>
      <c r="N375" s="66">
        <f t="shared" si="29"/>
        <v>2.9702970297029703</v>
      </c>
    </row>
    <row r="376" spans="1:14" ht="15" customHeight="1">
      <c r="A376" s="51">
        <v>10</v>
      </c>
      <c r="B376" s="52">
        <v>42799</v>
      </c>
      <c r="C376" s="51" t="s">
        <v>23</v>
      </c>
      <c r="D376" s="51" t="s">
        <v>21</v>
      </c>
      <c r="E376" s="51" t="s">
        <v>107</v>
      </c>
      <c r="F376" s="51">
        <v>82.5</v>
      </c>
      <c r="G376" s="51">
        <v>80.9</v>
      </c>
      <c r="H376" s="51">
        <v>83.5</v>
      </c>
      <c r="I376" s="51">
        <v>84.5</v>
      </c>
      <c r="J376" s="51">
        <v>85.5</v>
      </c>
      <c r="K376" s="51">
        <v>85.5</v>
      </c>
      <c r="L376" s="53">
        <v>10000</v>
      </c>
      <c r="M376" s="65">
        <f t="shared" si="28"/>
        <v>30000</v>
      </c>
      <c r="N376" s="66">
        <f t="shared" si="29"/>
        <v>3.6363636363636367</v>
      </c>
    </row>
    <row r="377" spans="1:13" ht="15" customHeight="1">
      <c r="A377" s="9" t="s">
        <v>25</v>
      </c>
      <c r="B377" s="10"/>
      <c r="C377" s="11"/>
      <c r="D377" s="12"/>
      <c r="E377" s="13"/>
      <c r="F377" s="13"/>
      <c r="G377" s="14"/>
      <c r="H377" s="15"/>
      <c r="I377" s="15"/>
      <c r="J377" s="15"/>
      <c r="K377" s="16"/>
      <c r="L377" s="17"/>
      <c r="M377" s="40"/>
    </row>
    <row r="378" spans="1:14" ht="15" customHeight="1">
      <c r="A378" s="9" t="s">
        <v>26</v>
      </c>
      <c r="B378" s="19"/>
      <c r="C378" s="11"/>
      <c r="D378" s="12"/>
      <c r="E378" s="13"/>
      <c r="F378" s="13"/>
      <c r="H378" s="13"/>
      <c r="I378" s="13"/>
      <c r="J378" s="13"/>
      <c r="K378" s="16"/>
      <c r="L378" s="17"/>
      <c r="N378" s="67"/>
    </row>
    <row r="379" spans="1:14" ht="15" customHeight="1">
      <c r="A379" s="9" t="s">
        <v>26</v>
      </c>
      <c r="B379" s="19"/>
      <c r="C379" s="20"/>
      <c r="D379" s="21"/>
      <c r="E379" s="22"/>
      <c r="F379" s="22"/>
      <c r="G379" s="23"/>
      <c r="H379" s="22"/>
      <c r="I379" s="22"/>
      <c r="J379" s="22"/>
      <c r="K379" s="22"/>
      <c r="L379" s="17"/>
      <c r="M379" s="17"/>
      <c r="N379" s="17"/>
    </row>
    <row r="380" spans="1:14" ht="15" customHeight="1" thickBot="1">
      <c r="A380" s="24"/>
      <c r="B380" s="19"/>
      <c r="C380" s="22"/>
      <c r="D380" s="22"/>
      <c r="E380" s="22"/>
      <c r="F380" s="25"/>
      <c r="G380" s="26"/>
      <c r="H380" s="27" t="s">
        <v>27</v>
      </c>
      <c r="I380" s="27"/>
      <c r="J380" s="28"/>
      <c r="K380" s="28"/>
      <c r="L380" s="17"/>
      <c r="M380" s="63" t="s">
        <v>72</v>
      </c>
      <c r="N380" s="64" t="s">
        <v>68</v>
      </c>
    </row>
    <row r="381" spans="1:12" ht="15" customHeight="1">
      <c r="A381" s="24"/>
      <c r="B381" s="19"/>
      <c r="C381" s="154" t="s">
        <v>28</v>
      </c>
      <c r="D381" s="154"/>
      <c r="E381" s="29">
        <v>10</v>
      </c>
      <c r="F381" s="30">
        <v>100</v>
      </c>
      <c r="G381" s="31">
        <v>10</v>
      </c>
      <c r="H381" s="32">
        <f>G382/G381%</f>
        <v>90</v>
      </c>
      <c r="I381" s="32"/>
      <c r="J381" s="32"/>
      <c r="L381" s="17"/>
    </row>
    <row r="382" spans="1:14" ht="15" customHeight="1">
      <c r="A382" s="24"/>
      <c r="B382" s="19"/>
      <c r="C382" s="151" t="s">
        <v>29</v>
      </c>
      <c r="D382" s="151"/>
      <c r="E382" s="33">
        <v>9</v>
      </c>
      <c r="F382" s="34">
        <f>(E382/E381)*100</f>
        <v>90</v>
      </c>
      <c r="G382" s="31">
        <v>9</v>
      </c>
      <c r="H382" s="28"/>
      <c r="I382" s="28"/>
      <c r="J382" s="22"/>
      <c r="M382" s="22"/>
      <c r="N382" s="22"/>
    </row>
    <row r="383" spans="1:14" ht="15" customHeight="1">
      <c r="A383" s="35"/>
      <c r="B383" s="19"/>
      <c r="C383" s="151" t="s">
        <v>31</v>
      </c>
      <c r="D383" s="151"/>
      <c r="E383" s="33">
        <v>0</v>
      </c>
      <c r="F383" s="34">
        <f>(E383/E381)*100</f>
        <v>0</v>
      </c>
      <c r="G383" s="36"/>
      <c r="H383" s="31"/>
      <c r="I383" s="31"/>
      <c r="J383" s="22"/>
      <c r="K383" s="28"/>
      <c r="L383" s="17"/>
      <c r="M383" s="20"/>
      <c r="N383" s="20"/>
    </row>
    <row r="384" spans="1:14" ht="15" customHeight="1">
      <c r="A384" s="35"/>
      <c r="B384" s="19"/>
      <c r="C384" s="151" t="s">
        <v>32</v>
      </c>
      <c r="D384" s="151"/>
      <c r="E384" s="33">
        <v>0</v>
      </c>
      <c r="F384" s="34">
        <f>(E384/E381)*100</f>
        <v>0</v>
      </c>
      <c r="G384" s="36"/>
      <c r="H384" s="31"/>
      <c r="I384" s="31"/>
      <c r="J384" s="22"/>
      <c r="L384" s="17"/>
      <c r="M384" s="17"/>
      <c r="N384" s="17"/>
    </row>
    <row r="385" spans="1:14" ht="15" customHeight="1">
      <c r="A385" s="35"/>
      <c r="B385" s="19"/>
      <c r="C385" s="151" t="s">
        <v>33</v>
      </c>
      <c r="D385" s="151"/>
      <c r="E385" s="33">
        <v>1</v>
      </c>
      <c r="F385" s="34">
        <f>(E385/E381)*100</f>
        <v>10</v>
      </c>
      <c r="G385" s="36"/>
      <c r="H385" s="22" t="s">
        <v>34</v>
      </c>
      <c r="I385" s="22"/>
      <c r="J385" s="37"/>
      <c r="K385" s="28"/>
      <c r="L385" s="17"/>
      <c r="M385" s="17"/>
      <c r="N385" s="17"/>
    </row>
    <row r="386" spans="1:14" ht="15" customHeight="1">
      <c r="A386" s="35"/>
      <c r="B386" s="19"/>
      <c r="C386" s="151" t="s">
        <v>35</v>
      </c>
      <c r="D386" s="151"/>
      <c r="E386" s="33">
        <v>0</v>
      </c>
      <c r="F386" s="34">
        <v>10</v>
      </c>
      <c r="G386" s="36"/>
      <c r="H386" s="22"/>
      <c r="I386" s="22"/>
      <c r="J386" s="37"/>
      <c r="K386" s="28"/>
      <c r="L386" s="17"/>
      <c r="M386" s="17"/>
      <c r="N386" s="17"/>
    </row>
    <row r="387" spans="1:14" ht="15" customHeight="1" thickBot="1">
      <c r="A387" s="35"/>
      <c r="B387" s="19"/>
      <c r="C387" s="152" t="s">
        <v>36</v>
      </c>
      <c r="D387" s="152"/>
      <c r="E387" s="38"/>
      <c r="F387" s="39">
        <f>(E387/E381)*100</f>
        <v>0</v>
      </c>
      <c r="G387" s="36"/>
      <c r="H387" s="22"/>
      <c r="I387" s="22"/>
      <c r="M387" s="17"/>
      <c r="N387" s="17"/>
    </row>
    <row r="388" spans="1:14" ht="15" customHeight="1">
      <c r="A388" s="41" t="s">
        <v>37</v>
      </c>
      <c r="B388" s="10"/>
      <c r="C388" s="11"/>
      <c r="D388" s="11"/>
      <c r="E388" s="13"/>
      <c r="F388" s="13"/>
      <c r="G388" s="42"/>
      <c r="H388" s="43"/>
      <c r="I388" s="43"/>
      <c r="J388" s="43"/>
      <c r="K388" s="13"/>
      <c r="L388" s="17"/>
      <c r="M388" s="17"/>
      <c r="N388" s="40"/>
    </row>
    <row r="389" spans="1:14" ht="15" customHeight="1">
      <c r="A389" s="12" t="s">
        <v>38</v>
      </c>
      <c r="B389" s="10"/>
      <c r="C389" s="44"/>
      <c r="D389" s="45"/>
      <c r="E389" s="46"/>
      <c r="F389" s="43"/>
      <c r="G389" s="42"/>
      <c r="H389" s="43"/>
      <c r="I389" s="43"/>
      <c r="J389" s="43"/>
      <c r="K389" s="13"/>
      <c r="L389" s="17"/>
      <c r="M389" s="24"/>
      <c r="N389" s="24"/>
    </row>
    <row r="390" spans="1:14" ht="15" customHeight="1">
      <c r="A390" s="12" t="s">
        <v>39</v>
      </c>
      <c r="B390" s="10"/>
      <c r="C390" s="11"/>
      <c r="D390" s="45"/>
      <c r="E390" s="46"/>
      <c r="F390" s="43"/>
      <c r="G390" s="42"/>
      <c r="H390" s="47"/>
      <c r="I390" s="47"/>
      <c r="J390" s="47"/>
      <c r="K390" s="13"/>
      <c r="L390" s="17"/>
      <c r="N390" s="17"/>
    </row>
    <row r="391" spans="1:14" ht="15" customHeight="1">
      <c r="A391" s="12" t="s">
        <v>40</v>
      </c>
      <c r="B391" s="44"/>
      <c r="C391" s="11"/>
      <c r="D391" s="45"/>
      <c r="E391" s="46"/>
      <c r="F391" s="43"/>
      <c r="G391" s="48"/>
      <c r="H391" s="47"/>
      <c r="I391" s="47"/>
      <c r="J391" s="47"/>
      <c r="K391" s="13"/>
      <c r="L391" s="17"/>
      <c r="M391" s="17"/>
      <c r="N391" s="17"/>
    </row>
    <row r="392" spans="1:14" ht="15" customHeight="1">
      <c r="A392" s="12" t="s">
        <v>41</v>
      </c>
      <c r="B392" s="35"/>
      <c r="C392" s="11"/>
      <c r="D392" s="49"/>
      <c r="E392" s="43"/>
      <c r="F392" s="43"/>
      <c r="G392" s="48"/>
      <c r="H392" s="47"/>
      <c r="I392" s="47"/>
      <c r="J392" s="47"/>
      <c r="K392" s="43"/>
      <c r="L392" s="17"/>
      <c r="M392" s="17"/>
      <c r="N392" s="17"/>
    </row>
    <row r="393" ht="15" customHeight="1" thickBot="1"/>
    <row r="394" spans="1:14" ht="15" customHeight="1" thickBot="1">
      <c r="A394" s="159" t="s">
        <v>0</v>
      </c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</row>
    <row r="395" spans="1:14" ht="15" customHeight="1" thickBot="1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</row>
    <row r="396" spans="1:14" ht="15" customHeight="1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</row>
    <row r="397" spans="1:14" ht="15" customHeight="1">
      <c r="A397" s="160" t="s">
        <v>1</v>
      </c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</row>
    <row r="398" spans="1:14" ht="15" customHeight="1">
      <c r="A398" s="160" t="s">
        <v>2</v>
      </c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</row>
    <row r="399" spans="1:14" ht="15" customHeight="1" thickBot="1">
      <c r="A399" s="161" t="s">
        <v>3</v>
      </c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</row>
    <row r="400" spans="1:14" ht="15" customHeight="1">
      <c r="A400" s="162" t="s">
        <v>102</v>
      </c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</row>
    <row r="401" spans="1:14" ht="15" customHeight="1">
      <c r="A401" s="162" t="s">
        <v>5</v>
      </c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</row>
    <row r="402" spans="1:14" ht="15" customHeight="1">
      <c r="A402" s="156" t="s">
        <v>6</v>
      </c>
      <c r="B402" s="153" t="s">
        <v>7</v>
      </c>
      <c r="C402" s="153" t="s">
        <v>8</v>
      </c>
      <c r="D402" s="156" t="s">
        <v>9</v>
      </c>
      <c r="E402" s="153" t="s">
        <v>10</v>
      </c>
      <c r="F402" s="153" t="s">
        <v>11</v>
      </c>
      <c r="G402" s="153" t="s">
        <v>12</v>
      </c>
      <c r="H402" s="153" t="s">
        <v>13</v>
      </c>
      <c r="I402" s="153" t="s">
        <v>14</v>
      </c>
      <c r="J402" s="153" t="s">
        <v>15</v>
      </c>
      <c r="K402" s="155" t="s">
        <v>16</v>
      </c>
      <c r="L402" s="153" t="s">
        <v>17</v>
      </c>
      <c r="M402" s="153" t="s">
        <v>18</v>
      </c>
      <c r="N402" s="153" t="s">
        <v>19</v>
      </c>
    </row>
    <row r="403" spans="1:14" ht="15" customHeight="1">
      <c r="A403" s="171"/>
      <c r="B403" s="157"/>
      <c r="C403" s="157"/>
      <c r="D403" s="171"/>
      <c r="E403" s="157"/>
      <c r="F403" s="157"/>
      <c r="G403" s="157"/>
      <c r="H403" s="157"/>
      <c r="I403" s="157"/>
      <c r="J403" s="157"/>
      <c r="K403" s="169"/>
      <c r="L403" s="157"/>
      <c r="M403" s="157"/>
      <c r="N403" s="157"/>
    </row>
    <row r="404" spans="1:14" ht="15" customHeight="1">
      <c r="A404" s="51">
        <v>1</v>
      </c>
      <c r="B404" s="52">
        <v>42794</v>
      </c>
      <c r="C404" s="51" t="s">
        <v>23</v>
      </c>
      <c r="D404" s="51" t="s">
        <v>53</v>
      </c>
      <c r="E404" s="51" t="s">
        <v>93</v>
      </c>
      <c r="F404" s="51">
        <v>313</v>
      </c>
      <c r="G404" s="51">
        <v>319</v>
      </c>
      <c r="H404" s="51">
        <v>309</v>
      </c>
      <c r="I404" s="51">
        <v>305</v>
      </c>
      <c r="J404" s="51">
        <v>301</v>
      </c>
      <c r="K404" s="51">
        <v>305</v>
      </c>
      <c r="L404" s="53">
        <v>2750</v>
      </c>
      <c r="M404" s="65">
        <f>IF(D404="BUY",(K404-F404)*(L404),(F404-K404)*(L404))</f>
        <v>22000</v>
      </c>
      <c r="N404" s="66">
        <f>M404/(L404)/F404%</f>
        <v>2.5559105431309903</v>
      </c>
    </row>
    <row r="405" spans="1:14" ht="15" customHeight="1">
      <c r="A405" s="51">
        <v>2</v>
      </c>
      <c r="B405" s="52">
        <v>42793</v>
      </c>
      <c r="C405" s="51" t="s">
        <v>23</v>
      </c>
      <c r="D405" s="51" t="s">
        <v>21</v>
      </c>
      <c r="E405" s="51" t="s">
        <v>105</v>
      </c>
      <c r="F405" s="51">
        <v>322</v>
      </c>
      <c r="G405" s="51">
        <v>315</v>
      </c>
      <c r="H405" s="51">
        <v>326</v>
      </c>
      <c r="I405" s="51">
        <v>330</v>
      </c>
      <c r="J405" s="51">
        <v>334</v>
      </c>
      <c r="K405" s="51">
        <v>315</v>
      </c>
      <c r="L405" s="53">
        <v>3000</v>
      </c>
      <c r="M405" s="65">
        <f>IF(D405="BUY",(K405-F405)*(L405),(F405-K405)*(L405))</f>
        <v>-21000</v>
      </c>
      <c r="N405" s="66">
        <f>M405/(L405)/F405%</f>
        <v>-2.1739130434782608</v>
      </c>
    </row>
    <row r="406" spans="1:14" ht="15" customHeight="1">
      <c r="A406" s="51">
        <v>3</v>
      </c>
      <c r="B406" s="52">
        <v>42792</v>
      </c>
      <c r="C406" s="51" t="s">
        <v>23</v>
      </c>
      <c r="D406" s="51" t="s">
        <v>21</v>
      </c>
      <c r="E406" s="51" t="s">
        <v>104</v>
      </c>
      <c r="F406" s="51">
        <v>329</v>
      </c>
      <c r="G406" s="51">
        <v>319</v>
      </c>
      <c r="H406" s="51">
        <v>335</v>
      </c>
      <c r="I406" s="51">
        <v>341</v>
      </c>
      <c r="J406" s="51">
        <v>347</v>
      </c>
      <c r="K406" s="51">
        <v>335</v>
      </c>
      <c r="L406" s="53">
        <v>1600</v>
      </c>
      <c r="M406" s="65">
        <f>IF(D406="BUY",(K406-F406)*(L406),(F406-K406)*(L406))</f>
        <v>9600</v>
      </c>
      <c r="N406" s="66">
        <f>M406/(L406)/F406%</f>
        <v>1.8237082066869301</v>
      </c>
    </row>
    <row r="407" spans="1:14" ht="15" customHeight="1">
      <c r="A407" s="51">
        <v>4</v>
      </c>
      <c r="B407" s="52">
        <v>42789</v>
      </c>
      <c r="C407" s="51" t="s">
        <v>23</v>
      </c>
      <c r="D407" s="51" t="s">
        <v>21</v>
      </c>
      <c r="E407" s="51" t="s">
        <v>52</v>
      </c>
      <c r="F407" s="51">
        <v>324</v>
      </c>
      <c r="G407" s="51">
        <v>316</v>
      </c>
      <c r="H407" s="51">
        <v>330</v>
      </c>
      <c r="I407" s="51">
        <v>336</v>
      </c>
      <c r="J407" s="51">
        <v>342</v>
      </c>
      <c r="K407" s="51">
        <v>329</v>
      </c>
      <c r="L407" s="53">
        <v>1750</v>
      </c>
      <c r="M407" s="65">
        <f>IF(D407="BUY",(K407-F407)*(L407),(F407-K407)*(L407))</f>
        <v>8750</v>
      </c>
      <c r="N407" s="66">
        <f>M407/(L407)/F407%</f>
        <v>1.5432098765432098</v>
      </c>
    </row>
    <row r="408" spans="1:14" ht="15" customHeight="1">
      <c r="A408" s="51">
        <v>5</v>
      </c>
      <c r="B408" s="52">
        <v>42789</v>
      </c>
      <c r="C408" s="51" t="s">
        <v>23</v>
      </c>
      <c r="D408" s="51" t="s">
        <v>21</v>
      </c>
      <c r="E408" s="51" t="s">
        <v>80</v>
      </c>
      <c r="F408" s="51">
        <v>665</v>
      </c>
      <c r="G408" s="51">
        <v>649</v>
      </c>
      <c r="H408" s="51">
        <v>675</v>
      </c>
      <c r="I408" s="51">
        <v>685</v>
      </c>
      <c r="J408" s="51">
        <v>695</v>
      </c>
      <c r="K408" s="51">
        <v>675</v>
      </c>
      <c r="L408" s="53">
        <v>1061</v>
      </c>
      <c r="M408" s="65">
        <f aca="true" t="shared" si="30" ref="M408:M413">IF(D408="BUY",(K408-F408)*(L408),(F408-K408)*(L408))</f>
        <v>10610</v>
      </c>
      <c r="N408" s="66">
        <f aca="true" t="shared" si="31" ref="N408:N413">M408/(L408)/F408%</f>
        <v>1.5037593984962405</v>
      </c>
    </row>
    <row r="409" spans="1:14" ht="15" customHeight="1">
      <c r="A409" s="51">
        <v>6</v>
      </c>
      <c r="B409" s="52">
        <v>42782</v>
      </c>
      <c r="C409" s="51" t="s">
        <v>23</v>
      </c>
      <c r="D409" s="51" t="s">
        <v>53</v>
      </c>
      <c r="E409" s="51" t="s">
        <v>92</v>
      </c>
      <c r="F409" s="51">
        <v>272</v>
      </c>
      <c r="G409" s="51">
        <v>279</v>
      </c>
      <c r="H409" s="51">
        <v>269</v>
      </c>
      <c r="I409" s="51">
        <v>266</v>
      </c>
      <c r="J409" s="51">
        <v>263</v>
      </c>
      <c r="K409" s="51">
        <v>266</v>
      </c>
      <c r="L409" s="53">
        <v>3000</v>
      </c>
      <c r="M409" s="65">
        <f t="shared" si="30"/>
        <v>18000</v>
      </c>
      <c r="N409" s="66">
        <f t="shared" si="31"/>
        <v>2.205882352941176</v>
      </c>
    </row>
    <row r="410" spans="1:14" ht="15" customHeight="1">
      <c r="A410" s="51">
        <v>7</v>
      </c>
      <c r="B410" s="52">
        <v>42775</v>
      </c>
      <c r="C410" s="51" t="s">
        <v>23</v>
      </c>
      <c r="D410" s="51" t="s">
        <v>21</v>
      </c>
      <c r="E410" s="51" t="s">
        <v>75</v>
      </c>
      <c r="F410" s="51">
        <v>163.5</v>
      </c>
      <c r="G410" s="51">
        <v>159</v>
      </c>
      <c r="H410" s="51">
        <v>166</v>
      </c>
      <c r="I410" s="51">
        <v>168.5</v>
      </c>
      <c r="J410" s="51">
        <v>169</v>
      </c>
      <c r="K410" s="51">
        <v>166</v>
      </c>
      <c r="L410" s="53">
        <v>3500</v>
      </c>
      <c r="M410" s="65">
        <f t="shared" si="30"/>
        <v>8750</v>
      </c>
      <c r="N410" s="66">
        <f t="shared" si="31"/>
        <v>1.529051987767584</v>
      </c>
    </row>
    <row r="411" spans="1:14" ht="15" customHeight="1">
      <c r="A411" s="51">
        <v>8</v>
      </c>
      <c r="B411" s="52">
        <v>42773</v>
      </c>
      <c r="C411" s="51" t="s">
        <v>23</v>
      </c>
      <c r="D411" s="51" t="s">
        <v>21</v>
      </c>
      <c r="E411" s="51" t="s">
        <v>103</v>
      </c>
      <c r="F411" s="51">
        <v>118.5</v>
      </c>
      <c r="G411" s="51">
        <v>109.5</v>
      </c>
      <c r="H411" s="51">
        <v>124</v>
      </c>
      <c r="I411" s="51">
        <v>129</v>
      </c>
      <c r="J411" s="51">
        <v>134</v>
      </c>
      <c r="K411" s="51">
        <v>122</v>
      </c>
      <c r="L411" s="53">
        <v>750</v>
      </c>
      <c r="M411" s="65">
        <f t="shared" si="30"/>
        <v>2625</v>
      </c>
      <c r="N411" s="66">
        <f t="shared" si="31"/>
        <v>2.9535864978902953</v>
      </c>
    </row>
    <row r="412" spans="1:14" ht="15" customHeight="1">
      <c r="A412" s="51">
        <v>9</v>
      </c>
      <c r="B412" s="52">
        <v>42773</v>
      </c>
      <c r="C412" s="51" t="s">
        <v>23</v>
      </c>
      <c r="D412" s="51" t="s">
        <v>53</v>
      </c>
      <c r="E412" s="51" t="s">
        <v>101</v>
      </c>
      <c r="F412" s="51">
        <v>442</v>
      </c>
      <c r="G412" s="51">
        <v>457</v>
      </c>
      <c r="H412" s="51">
        <v>432</v>
      </c>
      <c r="I412" s="51">
        <v>422</v>
      </c>
      <c r="J412" s="51">
        <v>412</v>
      </c>
      <c r="K412" s="51">
        <v>457</v>
      </c>
      <c r="L412" s="53">
        <v>750</v>
      </c>
      <c r="M412" s="65">
        <f t="shared" si="30"/>
        <v>-11250</v>
      </c>
      <c r="N412" s="66">
        <f t="shared" si="31"/>
        <v>-3.3936651583710407</v>
      </c>
    </row>
    <row r="413" spans="1:14" ht="15" customHeight="1">
      <c r="A413" s="51">
        <v>10</v>
      </c>
      <c r="B413" s="52">
        <v>42768</v>
      </c>
      <c r="C413" s="51" t="s">
        <v>23</v>
      </c>
      <c r="D413" s="51" t="s">
        <v>53</v>
      </c>
      <c r="E413" s="51" t="s">
        <v>93</v>
      </c>
      <c r="F413" s="51">
        <v>337</v>
      </c>
      <c r="G413" s="51">
        <v>343</v>
      </c>
      <c r="H413" s="51">
        <v>333</v>
      </c>
      <c r="I413" s="51">
        <v>329</v>
      </c>
      <c r="J413" s="51">
        <v>325</v>
      </c>
      <c r="K413" s="51">
        <v>329</v>
      </c>
      <c r="L413" s="53">
        <v>2750</v>
      </c>
      <c r="M413" s="65">
        <f t="shared" si="30"/>
        <v>22000</v>
      </c>
      <c r="N413" s="66">
        <f t="shared" si="31"/>
        <v>2.373887240356083</v>
      </c>
    </row>
    <row r="415" spans="1:13" ht="15" customHeight="1">
      <c r="A415" s="9" t="s">
        <v>25</v>
      </c>
      <c r="B415" s="10"/>
      <c r="C415" s="11"/>
      <c r="D415" s="12"/>
      <c r="E415" s="13"/>
      <c r="F415" s="13"/>
      <c r="G415" s="14"/>
      <c r="H415" s="15"/>
      <c r="I415" s="15"/>
      <c r="J415" s="15"/>
      <c r="K415" s="16"/>
      <c r="L415" s="17"/>
      <c r="M415" s="40"/>
    </row>
    <row r="416" spans="1:14" ht="15" customHeight="1">
      <c r="A416" s="9" t="s">
        <v>26</v>
      </c>
      <c r="B416" s="19"/>
      <c r="C416" s="11"/>
      <c r="D416" s="12"/>
      <c r="E416" s="13"/>
      <c r="F416" s="13"/>
      <c r="G416" s="14"/>
      <c r="H416" s="13"/>
      <c r="I416" s="13"/>
      <c r="J416" s="13"/>
      <c r="K416" s="16"/>
      <c r="L416" s="17"/>
      <c r="N416" s="67"/>
    </row>
    <row r="417" spans="1:14" ht="15" customHeight="1">
      <c r="A417" s="9" t="s">
        <v>26</v>
      </c>
      <c r="B417" s="19"/>
      <c r="C417" s="20"/>
      <c r="D417" s="21"/>
      <c r="E417" s="22"/>
      <c r="F417" s="22"/>
      <c r="G417" s="23"/>
      <c r="H417" s="22"/>
      <c r="I417" s="22"/>
      <c r="J417" s="22"/>
      <c r="K417" s="22"/>
      <c r="L417" s="17"/>
      <c r="M417" s="17"/>
      <c r="N417" s="17"/>
    </row>
    <row r="418" spans="1:14" ht="15" customHeight="1" thickBot="1">
      <c r="A418" s="24"/>
      <c r="B418" s="19"/>
      <c r="C418" s="22"/>
      <c r="D418" s="22"/>
      <c r="E418" s="22"/>
      <c r="F418" s="25"/>
      <c r="G418" s="26"/>
      <c r="H418" s="27" t="s">
        <v>27</v>
      </c>
      <c r="I418" s="27"/>
      <c r="J418" s="28"/>
      <c r="K418" s="28"/>
      <c r="L418" s="17"/>
      <c r="M418" s="63" t="s">
        <v>72</v>
      </c>
      <c r="N418" s="64" t="s">
        <v>68</v>
      </c>
    </row>
    <row r="419" spans="1:12" ht="15" customHeight="1">
      <c r="A419" s="24"/>
      <c r="B419" s="19"/>
      <c r="C419" s="154" t="s">
        <v>28</v>
      </c>
      <c r="D419" s="154"/>
      <c r="E419" s="29">
        <v>10</v>
      </c>
      <c r="F419" s="30">
        <v>100</v>
      </c>
      <c r="G419" s="31">
        <v>10</v>
      </c>
      <c r="H419" s="32">
        <f>G420/G419%</f>
        <v>80</v>
      </c>
      <c r="I419" s="32"/>
      <c r="J419" s="32"/>
      <c r="L419" s="17"/>
    </row>
    <row r="420" spans="1:14" ht="15" customHeight="1">
      <c r="A420" s="24"/>
      <c r="B420" s="19"/>
      <c r="C420" s="151" t="s">
        <v>29</v>
      </c>
      <c r="D420" s="151"/>
      <c r="E420" s="33">
        <v>8</v>
      </c>
      <c r="F420" s="34">
        <f>(E420/E419)*100</f>
        <v>80</v>
      </c>
      <c r="G420" s="31">
        <v>8</v>
      </c>
      <c r="H420" s="28"/>
      <c r="I420" s="28"/>
      <c r="J420" s="22"/>
      <c r="M420" s="22"/>
      <c r="N420" s="22"/>
    </row>
    <row r="421" spans="1:14" ht="15" customHeight="1">
      <c r="A421" s="35"/>
      <c r="B421" s="19"/>
      <c r="C421" s="151" t="s">
        <v>31</v>
      </c>
      <c r="D421" s="151"/>
      <c r="E421" s="33">
        <v>0</v>
      </c>
      <c r="F421" s="34">
        <f>(E421/E419)*100</f>
        <v>0</v>
      </c>
      <c r="G421" s="36"/>
      <c r="H421" s="31"/>
      <c r="I421" s="31"/>
      <c r="J421" s="22"/>
      <c r="K421" s="28"/>
      <c r="L421" s="17"/>
      <c r="M421" s="20"/>
      <c r="N421" s="20"/>
    </row>
    <row r="422" spans="1:14" ht="15" customHeight="1">
      <c r="A422" s="35"/>
      <c r="B422" s="19"/>
      <c r="C422" s="151" t="s">
        <v>32</v>
      </c>
      <c r="D422" s="151"/>
      <c r="E422" s="33">
        <v>0</v>
      </c>
      <c r="F422" s="34">
        <f>(E422/E419)*100</f>
        <v>0</v>
      </c>
      <c r="G422" s="36"/>
      <c r="H422" s="31"/>
      <c r="I422" s="31"/>
      <c r="J422" s="22"/>
      <c r="K422" s="28"/>
      <c r="L422" s="17"/>
      <c r="M422" s="17"/>
      <c r="N422" s="17"/>
    </row>
    <row r="423" spans="1:14" ht="15" customHeight="1">
      <c r="A423" s="35"/>
      <c r="B423" s="19"/>
      <c r="C423" s="151" t="s">
        <v>33</v>
      </c>
      <c r="D423" s="151"/>
      <c r="E423" s="33">
        <v>2</v>
      </c>
      <c r="F423" s="34">
        <f>(E423/E419)*100</f>
        <v>20</v>
      </c>
      <c r="G423" s="36"/>
      <c r="H423" s="22" t="s">
        <v>34</v>
      </c>
      <c r="I423" s="22"/>
      <c r="J423" s="37"/>
      <c r="K423" s="28"/>
      <c r="L423" s="17"/>
      <c r="M423" s="17"/>
      <c r="N423" s="17"/>
    </row>
    <row r="424" spans="1:14" ht="15" customHeight="1">
      <c r="A424" s="35"/>
      <c r="B424" s="19"/>
      <c r="C424" s="151" t="s">
        <v>35</v>
      </c>
      <c r="D424" s="151"/>
      <c r="E424" s="33">
        <v>0</v>
      </c>
      <c r="F424" s="34">
        <v>10</v>
      </c>
      <c r="G424" s="36"/>
      <c r="H424" s="22"/>
      <c r="I424" s="22"/>
      <c r="J424" s="37"/>
      <c r="K424" s="28"/>
      <c r="L424" s="17"/>
      <c r="M424" s="17"/>
      <c r="N424" s="17"/>
    </row>
    <row r="425" spans="1:14" ht="15" customHeight="1" thickBot="1">
      <c r="A425" s="35"/>
      <c r="B425" s="19"/>
      <c r="C425" s="152" t="s">
        <v>36</v>
      </c>
      <c r="D425" s="152"/>
      <c r="E425" s="38"/>
      <c r="F425" s="39">
        <f>(E425/E419)*100</f>
        <v>0</v>
      </c>
      <c r="G425" s="36"/>
      <c r="H425" s="22"/>
      <c r="I425" s="22"/>
      <c r="M425" s="17"/>
      <c r="N425" s="17"/>
    </row>
    <row r="426" spans="1:14" ht="15" customHeight="1">
      <c r="A426" s="41" t="s">
        <v>37</v>
      </c>
      <c r="B426" s="10"/>
      <c r="C426" s="11"/>
      <c r="D426" s="11"/>
      <c r="E426" s="13"/>
      <c r="F426" s="13"/>
      <c r="G426" s="42"/>
      <c r="H426" s="43"/>
      <c r="I426" s="43"/>
      <c r="J426" s="43"/>
      <c r="K426" s="13"/>
      <c r="L426" s="17"/>
      <c r="M426" s="40"/>
      <c r="N426" s="40"/>
    </row>
    <row r="427" spans="1:14" ht="15" customHeight="1">
      <c r="A427" s="12" t="s">
        <v>38</v>
      </c>
      <c r="B427" s="10"/>
      <c r="C427" s="44"/>
      <c r="D427" s="45"/>
      <c r="E427" s="46"/>
      <c r="F427" s="43"/>
      <c r="G427" s="42"/>
      <c r="H427" s="43"/>
      <c r="I427" s="43"/>
      <c r="J427" s="43"/>
      <c r="K427" s="13"/>
      <c r="L427" s="17"/>
      <c r="M427" s="24"/>
      <c r="N427" s="24"/>
    </row>
    <row r="428" spans="1:14" ht="15" customHeight="1">
      <c r="A428" s="12" t="s">
        <v>39</v>
      </c>
      <c r="B428" s="10"/>
      <c r="C428" s="11"/>
      <c r="D428" s="45"/>
      <c r="E428" s="46"/>
      <c r="F428" s="43"/>
      <c r="G428" s="42"/>
      <c r="H428" s="47"/>
      <c r="I428" s="47"/>
      <c r="J428" s="47"/>
      <c r="K428" s="13"/>
      <c r="L428" s="17"/>
      <c r="M428" s="17"/>
      <c r="N428" s="17"/>
    </row>
    <row r="429" spans="1:14" ht="15" customHeight="1">
      <c r="A429" s="12" t="s">
        <v>40</v>
      </c>
      <c r="B429" s="44"/>
      <c r="C429" s="11"/>
      <c r="D429" s="45"/>
      <c r="E429" s="46"/>
      <c r="F429" s="43"/>
      <c r="G429" s="48"/>
      <c r="H429" s="47"/>
      <c r="I429" s="47"/>
      <c r="J429" s="47"/>
      <c r="K429" s="13"/>
      <c r="L429" s="17"/>
      <c r="M429" s="17"/>
      <c r="N429" s="17"/>
    </row>
    <row r="430" spans="1:14" ht="15" customHeight="1">
      <c r="A430" s="12" t="s">
        <v>41</v>
      </c>
      <c r="B430" s="35"/>
      <c r="C430" s="11"/>
      <c r="D430" s="49"/>
      <c r="E430" s="43"/>
      <c r="F430" s="43"/>
      <c r="G430" s="48"/>
      <c r="H430" s="47"/>
      <c r="I430" s="47"/>
      <c r="J430" s="47"/>
      <c r="K430" s="43"/>
      <c r="L430" s="17"/>
      <c r="M430" s="17"/>
      <c r="N430" s="17"/>
    </row>
    <row r="431" ht="15" customHeight="1" thickBot="1"/>
    <row r="432" spans="1:14" ht="15" customHeight="1" thickBot="1">
      <c r="A432" s="159" t="s">
        <v>0</v>
      </c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</row>
    <row r="433" spans="1:14" ht="15" customHeight="1" thickBot="1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</row>
    <row r="434" spans="1:14" ht="15" customHeight="1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</row>
    <row r="435" spans="1:14" ht="15" customHeight="1">
      <c r="A435" s="160" t="s">
        <v>1</v>
      </c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</row>
    <row r="436" spans="1:14" ht="15" customHeight="1">
      <c r="A436" s="160" t="s">
        <v>2</v>
      </c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</row>
    <row r="437" spans="1:14" ht="15" customHeight="1" thickBot="1">
      <c r="A437" s="161" t="s">
        <v>3</v>
      </c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</row>
    <row r="438" spans="1:14" ht="15" customHeight="1">
      <c r="A438" s="162" t="s">
        <v>97</v>
      </c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</row>
    <row r="439" spans="1:14" ht="15" customHeight="1">
      <c r="A439" s="162" t="s">
        <v>5</v>
      </c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</row>
    <row r="440" spans="1:14" ht="15" customHeight="1">
      <c r="A440" s="156" t="s">
        <v>6</v>
      </c>
      <c r="B440" s="153" t="s">
        <v>7</v>
      </c>
      <c r="C440" s="153" t="s">
        <v>8</v>
      </c>
      <c r="D440" s="156" t="s">
        <v>9</v>
      </c>
      <c r="E440" s="153" t="s">
        <v>10</v>
      </c>
      <c r="F440" s="153" t="s">
        <v>11</v>
      </c>
      <c r="G440" s="153" t="s">
        <v>12</v>
      </c>
      <c r="H440" s="153" t="s">
        <v>13</v>
      </c>
      <c r="I440" s="153" t="s">
        <v>14</v>
      </c>
      <c r="J440" s="153" t="s">
        <v>15</v>
      </c>
      <c r="K440" s="155" t="s">
        <v>16</v>
      </c>
      <c r="L440" s="153" t="s">
        <v>17</v>
      </c>
      <c r="M440" s="153" t="s">
        <v>18</v>
      </c>
      <c r="N440" s="153" t="s">
        <v>19</v>
      </c>
    </row>
    <row r="441" spans="1:14" ht="15" customHeight="1">
      <c r="A441" s="171"/>
      <c r="B441" s="157"/>
      <c r="C441" s="157"/>
      <c r="D441" s="171"/>
      <c r="E441" s="157"/>
      <c r="F441" s="157"/>
      <c r="G441" s="157"/>
      <c r="H441" s="157"/>
      <c r="I441" s="157"/>
      <c r="J441" s="157"/>
      <c r="K441" s="169"/>
      <c r="L441" s="157"/>
      <c r="M441" s="157"/>
      <c r="N441" s="157"/>
    </row>
    <row r="442" spans="1:14" ht="15" customHeight="1">
      <c r="A442" s="51">
        <v>1</v>
      </c>
      <c r="B442" s="52">
        <v>42764</v>
      </c>
      <c r="C442" s="51" t="s">
        <v>23</v>
      </c>
      <c r="D442" s="51" t="s">
        <v>21</v>
      </c>
      <c r="E442" s="51" t="s">
        <v>99</v>
      </c>
      <c r="F442" s="51">
        <v>520</v>
      </c>
      <c r="G442" s="51">
        <v>500</v>
      </c>
      <c r="H442" s="51">
        <v>530</v>
      </c>
      <c r="I442" s="51">
        <v>540</v>
      </c>
      <c r="J442" s="51">
        <v>550</v>
      </c>
      <c r="K442" s="51">
        <v>500</v>
      </c>
      <c r="L442" s="53">
        <v>750</v>
      </c>
      <c r="M442" s="65">
        <f>IF(D442="BUY",(K442-F442)*(L442),(F442-K442)*(L442))</f>
        <v>-15000</v>
      </c>
      <c r="N442" s="66">
        <f>M442/(L442)/F442%</f>
        <v>-3.846153846153846</v>
      </c>
    </row>
    <row r="443" spans="1:14" ht="15" customHeight="1">
      <c r="A443" s="51">
        <v>2</v>
      </c>
      <c r="B443" s="52">
        <v>42764</v>
      </c>
      <c r="C443" s="51" t="s">
        <v>23</v>
      </c>
      <c r="D443" s="51" t="s">
        <v>21</v>
      </c>
      <c r="E443" s="51" t="s">
        <v>100</v>
      </c>
      <c r="F443" s="51">
        <v>1965</v>
      </c>
      <c r="G443" s="51">
        <v>1945</v>
      </c>
      <c r="H443" s="51">
        <v>1980</v>
      </c>
      <c r="I443" s="51">
        <v>1995</v>
      </c>
      <c r="J443" s="51">
        <v>2010</v>
      </c>
      <c r="K443" s="51">
        <v>1980</v>
      </c>
      <c r="L443" s="53">
        <v>500</v>
      </c>
      <c r="M443" s="65">
        <f>IF(D443="BUY",(K443-F443)*(L443),(F443-K443)*(L443))</f>
        <v>7500</v>
      </c>
      <c r="N443" s="66">
        <f>M443/(L443)/F443%</f>
        <v>0.7633587786259542</v>
      </c>
    </row>
    <row r="444" spans="1:14" ht="15" customHeight="1">
      <c r="A444" s="51">
        <v>3</v>
      </c>
      <c r="B444" s="52">
        <v>42754</v>
      </c>
      <c r="C444" s="51" t="s">
        <v>23</v>
      </c>
      <c r="D444" s="51" t="s">
        <v>21</v>
      </c>
      <c r="E444" s="51" t="s">
        <v>99</v>
      </c>
      <c r="F444" s="51">
        <v>530</v>
      </c>
      <c r="G444" s="51">
        <v>512</v>
      </c>
      <c r="H444" s="51">
        <v>542</v>
      </c>
      <c r="I444" s="51">
        <v>554</v>
      </c>
      <c r="J444" s="51">
        <v>566</v>
      </c>
      <c r="K444" s="51">
        <v>542</v>
      </c>
      <c r="L444" s="53">
        <v>750</v>
      </c>
      <c r="M444" s="65">
        <f>IF(D444="BUY",(K444-F444)*(L444),(F444-K444)*(L444))</f>
        <v>9000</v>
      </c>
      <c r="N444" s="66">
        <f>M444/(L444)/F444%</f>
        <v>2.2641509433962264</v>
      </c>
    </row>
    <row r="445" spans="1:14" ht="15" customHeight="1">
      <c r="A445" s="51">
        <v>4</v>
      </c>
      <c r="B445" s="52">
        <v>42751</v>
      </c>
      <c r="C445" s="51" t="s">
        <v>23</v>
      </c>
      <c r="D445" s="51" t="s">
        <v>53</v>
      </c>
      <c r="E445" s="51" t="s">
        <v>92</v>
      </c>
      <c r="F445" s="51">
        <v>300</v>
      </c>
      <c r="G445" s="51">
        <v>306</v>
      </c>
      <c r="H445" s="51">
        <v>297</v>
      </c>
      <c r="I445" s="51">
        <v>294</v>
      </c>
      <c r="J445" s="51">
        <v>291</v>
      </c>
      <c r="K445" s="51">
        <v>294</v>
      </c>
      <c r="L445" s="53">
        <v>3000</v>
      </c>
      <c r="M445" s="65">
        <f>IF(D445="BUY",(K445-F445)*(L445),(F445-K445)*(L445))</f>
        <v>18000</v>
      </c>
      <c r="N445" s="66">
        <f>M445/(L445)/F445%</f>
        <v>2</v>
      </c>
    </row>
    <row r="446" spans="1:14" ht="15" customHeight="1">
      <c r="A446" s="51">
        <v>5</v>
      </c>
      <c r="B446" s="52">
        <v>42747</v>
      </c>
      <c r="C446" s="51" t="s">
        <v>23</v>
      </c>
      <c r="D446" s="51" t="s">
        <v>21</v>
      </c>
      <c r="E446" s="51" t="s">
        <v>98</v>
      </c>
      <c r="F446" s="51">
        <v>552</v>
      </c>
      <c r="G446" s="51">
        <v>538</v>
      </c>
      <c r="H446" s="51">
        <v>562</v>
      </c>
      <c r="I446" s="51">
        <v>572</v>
      </c>
      <c r="J446" s="51">
        <v>582</v>
      </c>
      <c r="K446" s="51">
        <v>582</v>
      </c>
      <c r="L446" s="53">
        <v>1500</v>
      </c>
      <c r="M446" s="65">
        <f aca="true" t="shared" si="32" ref="M446:M451">IF(D446="BUY",(K446-F446)*(L446),(F446-K446)*(L446))</f>
        <v>45000</v>
      </c>
      <c r="N446" s="66">
        <f aca="true" t="shared" si="33" ref="N446:N451">M446/(L446)/F446%</f>
        <v>5.434782608695652</v>
      </c>
    </row>
    <row r="447" spans="1:14" ht="15" customHeight="1">
      <c r="A447" s="51">
        <v>6</v>
      </c>
      <c r="B447" s="52">
        <v>42746</v>
      </c>
      <c r="C447" s="51" t="s">
        <v>23</v>
      </c>
      <c r="D447" s="51" t="s">
        <v>21</v>
      </c>
      <c r="E447" s="51" t="s">
        <v>43</v>
      </c>
      <c r="F447" s="51">
        <v>594</v>
      </c>
      <c r="G447" s="51">
        <v>578</v>
      </c>
      <c r="H447" s="51">
        <v>604</v>
      </c>
      <c r="I447" s="51">
        <v>614</v>
      </c>
      <c r="J447" s="51">
        <v>624</v>
      </c>
      <c r="K447" s="51">
        <v>578</v>
      </c>
      <c r="L447" s="53">
        <v>1100</v>
      </c>
      <c r="M447" s="65">
        <f t="shared" si="32"/>
        <v>-17600</v>
      </c>
      <c r="N447" s="66">
        <f t="shared" si="33"/>
        <v>-2.6936026936026933</v>
      </c>
    </row>
    <row r="448" spans="1:14" ht="15" customHeight="1">
      <c r="A448" s="51">
        <v>7</v>
      </c>
      <c r="B448" s="52">
        <v>42744</v>
      </c>
      <c r="C448" s="51" t="s">
        <v>23</v>
      </c>
      <c r="D448" s="51" t="s">
        <v>21</v>
      </c>
      <c r="E448" s="51" t="s">
        <v>98</v>
      </c>
      <c r="F448" s="51">
        <v>525</v>
      </c>
      <c r="G448" s="51">
        <v>508</v>
      </c>
      <c r="H448" s="51">
        <v>535</v>
      </c>
      <c r="I448" s="51">
        <v>545</v>
      </c>
      <c r="J448" s="51">
        <v>555</v>
      </c>
      <c r="K448" s="51">
        <v>535</v>
      </c>
      <c r="L448" s="53">
        <v>1500</v>
      </c>
      <c r="M448" s="65">
        <f t="shared" si="32"/>
        <v>15000</v>
      </c>
      <c r="N448" s="66">
        <f t="shared" si="33"/>
        <v>1.9047619047619047</v>
      </c>
    </row>
    <row r="449" spans="1:14" ht="15" customHeight="1">
      <c r="A449" s="51">
        <v>8</v>
      </c>
      <c r="B449" s="52">
        <v>42740</v>
      </c>
      <c r="C449" s="51" t="s">
        <v>23</v>
      </c>
      <c r="D449" s="51" t="s">
        <v>21</v>
      </c>
      <c r="E449" s="51" t="s">
        <v>57</v>
      </c>
      <c r="F449" s="51">
        <v>615</v>
      </c>
      <c r="G449" s="51">
        <v>604</v>
      </c>
      <c r="H449" s="51">
        <v>621</v>
      </c>
      <c r="I449" s="51">
        <v>627</v>
      </c>
      <c r="J449" s="51">
        <v>634</v>
      </c>
      <c r="K449" s="51">
        <v>621</v>
      </c>
      <c r="L449" s="53">
        <v>1500</v>
      </c>
      <c r="M449" s="65">
        <f t="shared" si="32"/>
        <v>9000</v>
      </c>
      <c r="N449" s="66">
        <f t="shared" si="33"/>
        <v>0.975609756097561</v>
      </c>
    </row>
    <row r="450" spans="1:14" ht="15" customHeight="1">
      <c r="A450" s="51">
        <v>9</v>
      </c>
      <c r="B450" s="52">
        <v>42740</v>
      </c>
      <c r="C450" s="51" t="s">
        <v>23</v>
      </c>
      <c r="D450" s="51" t="s">
        <v>21</v>
      </c>
      <c r="E450" s="51" t="s">
        <v>75</v>
      </c>
      <c r="F450" s="51">
        <v>200</v>
      </c>
      <c r="G450" s="51">
        <v>196.5</v>
      </c>
      <c r="H450" s="51">
        <v>202</v>
      </c>
      <c r="I450" s="51">
        <v>204</v>
      </c>
      <c r="J450" s="51">
        <v>206</v>
      </c>
      <c r="K450" s="51">
        <v>196.5</v>
      </c>
      <c r="L450" s="53">
        <v>3500</v>
      </c>
      <c r="M450" s="65">
        <f t="shared" si="32"/>
        <v>-12250</v>
      </c>
      <c r="N450" s="66">
        <f t="shared" si="33"/>
        <v>-1.75</v>
      </c>
    </row>
    <row r="451" spans="1:14" ht="15" customHeight="1">
      <c r="A451" s="51">
        <v>10</v>
      </c>
      <c r="B451" s="52">
        <v>42739</v>
      </c>
      <c r="C451" s="51" t="s">
        <v>23</v>
      </c>
      <c r="D451" s="51" t="s">
        <v>21</v>
      </c>
      <c r="E451" s="51" t="s">
        <v>96</v>
      </c>
      <c r="F451" s="51">
        <v>450</v>
      </c>
      <c r="G451" s="51">
        <v>443</v>
      </c>
      <c r="H451" s="51">
        <v>454</v>
      </c>
      <c r="I451" s="51">
        <v>458</v>
      </c>
      <c r="J451" s="51">
        <v>462</v>
      </c>
      <c r="K451" s="51">
        <v>454</v>
      </c>
      <c r="L451" s="53">
        <v>2000</v>
      </c>
      <c r="M451" s="65">
        <f t="shared" si="32"/>
        <v>8000</v>
      </c>
      <c r="N451" s="66">
        <f t="shared" si="33"/>
        <v>0.8888888888888888</v>
      </c>
    </row>
    <row r="452" spans="1:14" ht="15" customHeight="1">
      <c r="A452" s="9" t="s">
        <v>25</v>
      </c>
      <c r="B452" s="10"/>
      <c r="C452" s="11"/>
      <c r="D452" s="12"/>
      <c r="E452" s="13"/>
      <c r="F452" s="13"/>
      <c r="G452" s="14"/>
      <c r="H452" s="15"/>
      <c r="I452" s="15"/>
      <c r="J452" s="15"/>
      <c r="K452" s="16"/>
      <c r="L452" s="17"/>
      <c r="M452" s="40"/>
      <c r="N452" s="67"/>
    </row>
    <row r="453" spans="1:12" ht="15" customHeight="1">
      <c r="A453" s="9" t="s">
        <v>26</v>
      </c>
      <c r="B453" s="19"/>
      <c r="C453" s="11"/>
      <c r="D453" s="12"/>
      <c r="E453" s="13"/>
      <c r="F453" s="13"/>
      <c r="G453" s="14"/>
      <c r="H453" s="13"/>
      <c r="I453" s="13"/>
      <c r="J453" s="13"/>
      <c r="K453" s="16"/>
      <c r="L453" s="17"/>
    </row>
    <row r="454" spans="1:14" ht="15" customHeight="1">
      <c r="A454" s="9" t="s">
        <v>26</v>
      </c>
      <c r="B454" s="19"/>
      <c r="C454" s="20"/>
      <c r="D454" s="21"/>
      <c r="E454" s="22"/>
      <c r="F454" s="22"/>
      <c r="G454" s="23"/>
      <c r="H454" s="22"/>
      <c r="I454" s="22"/>
      <c r="J454" s="22"/>
      <c r="K454" s="22"/>
      <c r="L454" s="17"/>
      <c r="M454" s="17"/>
      <c r="N454" s="17"/>
    </row>
    <row r="455" spans="1:14" ht="15" customHeight="1" thickBot="1">
      <c r="A455" s="24"/>
      <c r="B455" s="19"/>
      <c r="C455" s="22"/>
      <c r="D455" s="22"/>
      <c r="E455" s="22"/>
      <c r="F455" s="25"/>
      <c r="G455" s="26"/>
      <c r="H455" s="27" t="s">
        <v>27</v>
      </c>
      <c r="I455" s="27"/>
      <c r="J455" s="28"/>
      <c r="K455" s="28"/>
      <c r="L455" s="17"/>
      <c r="M455" s="63" t="s">
        <v>72</v>
      </c>
      <c r="N455" s="64" t="s">
        <v>68</v>
      </c>
    </row>
    <row r="456" spans="1:12" ht="15" customHeight="1">
      <c r="A456" s="24"/>
      <c r="B456" s="19"/>
      <c r="C456" s="154" t="s">
        <v>28</v>
      </c>
      <c r="D456" s="154"/>
      <c r="E456" s="29">
        <v>10</v>
      </c>
      <c r="F456" s="30">
        <v>100</v>
      </c>
      <c r="G456" s="31">
        <v>10</v>
      </c>
      <c r="H456" s="32">
        <f>G457/G456%</f>
        <v>70</v>
      </c>
      <c r="I456" s="32"/>
      <c r="J456" s="32"/>
      <c r="L456" s="17"/>
    </row>
    <row r="457" spans="1:14" ht="15" customHeight="1">
      <c r="A457" s="24"/>
      <c r="B457" s="19"/>
      <c r="C457" s="151" t="s">
        <v>29</v>
      </c>
      <c r="D457" s="151"/>
      <c r="E457" s="33">
        <v>7</v>
      </c>
      <c r="F457" s="34">
        <f>(E457/E456)*100</f>
        <v>70</v>
      </c>
      <c r="G457" s="31">
        <v>7</v>
      </c>
      <c r="H457" s="28"/>
      <c r="I457" s="28"/>
      <c r="J457" s="22"/>
      <c r="K457" s="28"/>
      <c r="M457" s="22"/>
      <c r="N457" s="22"/>
    </row>
    <row r="458" spans="1:14" ht="15" customHeight="1">
      <c r="A458" s="35"/>
      <c r="B458" s="19"/>
      <c r="C458" s="151" t="s">
        <v>31</v>
      </c>
      <c r="D458" s="151"/>
      <c r="E458" s="33">
        <v>0</v>
      </c>
      <c r="F458" s="34">
        <f>(E458/E456)*100</f>
        <v>0</v>
      </c>
      <c r="G458" s="36"/>
      <c r="H458" s="31"/>
      <c r="I458" s="31"/>
      <c r="J458" s="22"/>
      <c r="K458" s="28"/>
      <c r="L458" s="17"/>
      <c r="M458" s="20"/>
      <c r="N458" s="20"/>
    </row>
    <row r="459" spans="1:14" ht="15" customHeight="1">
      <c r="A459" s="35"/>
      <c r="B459" s="19"/>
      <c r="C459" s="151" t="s">
        <v>32</v>
      </c>
      <c r="D459" s="151"/>
      <c r="E459" s="33">
        <v>0</v>
      </c>
      <c r="F459" s="34">
        <f>(E459/E456)*100</f>
        <v>0</v>
      </c>
      <c r="G459" s="36"/>
      <c r="H459" s="31"/>
      <c r="I459" s="31"/>
      <c r="J459" s="22"/>
      <c r="K459" s="28"/>
      <c r="L459" s="17"/>
      <c r="M459" s="17"/>
      <c r="N459" s="17"/>
    </row>
    <row r="460" spans="1:14" ht="15" customHeight="1">
      <c r="A460" s="35"/>
      <c r="B460" s="19"/>
      <c r="C460" s="151" t="s">
        <v>33</v>
      </c>
      <c r="D460" s="151"/>
      <c r="E460" s="33">
        <v>3</v>
      </c>
      <c r="F460" s="34">
        <f>(E460/E456)*100</f>
        <v>30</v>
      </c>
      <c r="G460" s="36"/>
      <c r="H460" s="22" t="s">
        <v>34</v>
      </c>
      <c r="I460" s="22"/>
      <c r="J460" s="37"/>
      <c r="K460" s="28"/>
      <c r="L460" s="17"/>
      <c r="M460" s="17"/>
      <c r="N460" s="17"/>
    </row>
    <row r="461" spans="1:14" ht="15" customHeight="1">
      <c r="A461" s="35"/>
      <c r="B461" s="19"/>
      <c r="C461" s="151" t="s">
        <v>35</v>
      </c>
      <c r="D461" s="151"/>
      <c r="E461" s="33">
        <v>0</v>
      </c>
      <c r="F461" s="34">
        <v>0</v>
      </c>
      <c r="G461" s="36"/>
      <c r="H461" s="22"/>
      <c r="I461" s="22"/>
      <c r="J461" s="37"/>
      <c r="K461" s="28"/>
      <c r="L461" s="17"/>
      <c r="M461" s="17"/>
      <c r="N461" s="17"/>
    </row>
    <row r="462" spans="1:14" ht="15" customHeight="1" thickBot="1">
      <c r="A462" s="35"/>
      <c r="B462" s="19"/>
      <c r="C462" s="152" t="s">
        <v>36</v>
      </c>
      <c r="D462" s="152"/>
      <c r="E462" s="38"/>
      <c r="F462" s="39">
        <f>(E462/E456)*100</f>
        <v>0</v>
      </c>
      <c r="G462" s="36"/>
      <c r="H462" s="22"/>
      <c r="I462" s="22"/>
      <c r="M462" s="17"/>
      <c r="N462" s="17"/>
    </row>
    <row r="463" spans="1:14" ht="15" customHeight="1">
      <c r="A463" s="41" t="s">
        <v>37</v>
      </c>
      <c r="B463" s="10"/>
      <c r="C463" s="11"/>
      <c r="D463" s="11"/>
      <c r="E463" s="13"/>
      <c r="F463" s="13"/>
      <c r="G463" s="42"/>
      <c r="H463" s="43"/>
      <c r="I463" s="43"/>
      <c r="J463" s="43"/>
      <c r="K463" s="13"/>
      <c r="L463" s="17"/>
      <c r="M463" s="40"/>
      <c r="N463" s="40"/>
    </row>
    <row r="464" spans="1:14" ht="15" customHeight="1">
      <c r="A464" s="12" t="s">
        <v>38</v>
      </c>
      <c r="B464" s="10"/>
      <c r="C464" s="44"/>
      <c r="D464" s="45"/>
      <c r="E464" s="46"/>
      <c r="F464" s="43"/>
      <c r="G464" s="42"/>
      <c r="H464" s="43"/>
      <c r="I464" s="43"/>
      <c r="J464" s="43"/>
      <c r="K464" s="13"/>
      <c r="L464" s="17"/>
      <c r="M464" s="24"/>
      <c r="N464" s="24"/>
    </row>
    <row r="465" spans="1:14" ht="15" customHeight="1">
      <c r="A465" s="12" t="s">
        <v>39</v>
      </c>
      <c r="B465" s="10"/>
      <c r="C465" s="11"/>
      <c r="D465" s="45"/>
      <c r="E465" s="46"/>
      <c r="F465" s="43"/>
      <c r="G465" s="42"/>
      <c r="H465" s="47"/>
      <c r="I465" s="47"/>
      <c r="J465" s="47"/>
      <c r="K465" s="13"/>
      <c r="L465" s="17"/>
      <c r="M465" s="17"/>
      <c r="N465" s="17"/>
    </row>
    <row r="466" spans="1:14" ht="15" customHeight="1">
      <c r="A466" s="12" t="s">
        <v>40</v>
      </c>
      <c r="B466" s="44"/>
      <c r="C466" s="11"/>
      <c r="D466" s="45"/>
      <c r="E466" s="46"/>
      <c r="F466" s="43"/>
      <c r="G466" s="48"/>
      <c r="H466" s="47"/>
      <c r="I466" s="47"/>
      <c r="J466" s="47"/>
      <c r="K466" s="13"/>
      <c r="L466" s="17"/>
      <c r="M466" s="17"/>
      <c r="N466" s="17"/>
    </row>
    <row r="467" spans="1:14" ht="15" customHeight="1" thickBot="1">
      <c r="A467" s="12" t="s">
        <v>41</v>
      </c>
      <c r="B467" s="35"/>
      <c r="C467" s="11"/>
      <c r="D467" s="49"/>
      <c r="E467" s="43"/>
      <c r="F467" s="43"/>
      <c r="G467" s="48"/>
      <c r="H467" s="47"/>
      <c r="I467" s="47"/>
      <c r="J467" s="47"/>
      <c r="K467" s="43"/>
      <c r="L467" s="17"/>
      <c r="M467" s="17"/>
      <c r="N467" s="17"/>
    </row>
    <row r="468" spans="1:14" ht="15" customHeight="1" thickBot="1">
      <c r="A468" s="159" t="s">
        <v>0</v>
      </c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</row>
    <row r="469" spans="1:14" ht="15" customHeight="1" thickBot="1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</row>
    <row r="470" spans="1:14" ht="15" customHeight="1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</row>
    <row r="471" spans="1:14" ht="15" customHeight="1">
      <c r="A471" s="160" t="s">
        <v>1</v>
      </c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</row>
    <row r="472" spans="1:14" ht="15" customHeight="1">
      <c r="A472" s="160" t="s">
        <v>2</v>
      </c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</row>
    <row r="473" spans="1:14" ht="15" customHeight="1" thickBot="1">
      <c r="A473" s="161" t="s">
        <v>3</v>
      </c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</row>
    <row r="474" spans="1:14" ht="15" customHeight="1">
      <c r="A474" s="162" t="s">
        <v>90</v>
      </c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</row>
    <row r="475" spans="1:14" ht="15" customHeight="1">
      <c r="A475" s="162" t="s">
        <v>5</v>
      </c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</row>
    <row r="476" spans="1:14" ht="15" customHeight="1">
      <c r="A476" s="156" t="s">
        <v>6</v>
      </c>
      <c r="B476" s="153" t="s">
        <v>7</v>
      </c>
      <c r="C476" s="153" t="s">
        <v>8</v>
      </c>
      <c r="D476" s="156" t="s">
        <v>9</v>
      </c>
      <c r="E476" s="153" t="s">
        <v>10</v>
      </c>
      <c r="F476" s="153" t="s">
        <v>11</v>
      </c>
      <c r="G476" s="153" t="s">
        <v>12</v>
      </c>
      <c r="H476" s="153" t="s">
        <v>13</v>
      </c>
      <c r="I476" s="153" t="s">
        <v>14</v>
      </c>
      <c r="J476" s="153" t="s">
        <v>15</v>
      </c>
      <c r="K476" s="155" t="s">
        <v>16</v>
      </c>
      <c r="L476" s="153" t="s">
        <v>17</v>
      </c>
      <c r="M476" s="153" t="s">
        <v>18</v>
      </c>
      <c r="N476" s="153" t="s">
        <v>19</v>
      </c>
    </row>
    <row r="477" spans="1:14" ht="15" customHeight="1">
      <c r="A477" s="171"/>
      <c r="B477" s="157"/>
      <c r="C477" s="157"/>
      <c r="D477" s="171"/>
      <c r="E477" s="157"/>
      <c r="F477" s="157"/>
      <c r="G477" s="157"/>
      <c r="H477" s="157"/>
      <c r="I477" s="157"/>
      <c r="J477" s="157"/>
      <c r="K477" s="169"/>
      <c r="L477" s="157"/>
      <c r="M477" s="157"/>
      <c r="N477" s="157"/>
    </row>
    <row r="478" spans="1:14" ht="15.75" customHeight="1">
      <c r="A478" s="51">
        <v>1</v>
      </c>
      <c r="B478" s="52">
        <v>43098</v>
      </c>
      <c r="C478" s="51" t="s">
        <v>23</v>
      </c>
      <c r="D478" s="51" t="s">
        <v>21</v>
      </c>
      <c r="E478" s="51" t="s">
        <v>84</v>
      </c>
      <c r="F478" s="51">
        <v>432</v>
      </c>
      <c r="G478" s="51">
        <v>424</v>
      </c>
      <c r="H478" s="51">
        <v>437</v>
      </c>
      <c r="I478" s="51">
        <v>442</v>
      </c>
      <c r="J478" s="51">
        <v>447</v>
      </c>
      <c r="K478" s="51">
        <v>437</v>
      </c>
      <c r="L478" s="53">
        <v>1500</v>
      </c>
      <c r="M478" s="65">
        <f>IF(D478="BUY",(K478-F478)*(L478),(F478-K478)*(L478))</f>
        <v>7500</v>
      </c>
      <c r="N478" s="66">
        <f>M478/(L478)/F478%</f>
        <v>1.1574074074074074</v>
      </c>
    </row>
    <row r="479" spans="1:14" ht="15.75" customHeight="1">
      <c r="A479" s="51">
        <v>2</v>
      </c>
      <c r="B479" s="52">
        <v>43095</v>
      </c>
      <c r="C479" s="51" t="s">
        <v>23</v>
      </c>
      <c r="D479" s="51" t="s">
        <v>21</v>
      </c>
      <c r="E479" s="51" t="s">
        <v>95</v>
      </c>
      <c r="F479" s="51">
        <v>316.5</v>
      </c>
      <c r="G479" s="51">
        <v>302</v>
      </c>
      <c r="H479" s="51">
        <v>325</v>
      </c>
      <c r="I479" s="51">
        <v>333</v>
      </c>
      <c r="J479" s="51">
        <v>341</v>
      </c>
      <c r="K479" s="51">
        <v>316.5</v>
      </c>
      <c r="L479" s="53">
        <v>1750</v>
      </c>
      <c r="M479" s="65">
        <f>IF(D479="BUY",(K479-F479)*(L479),(F479-K479)*(L479))</f>
        <v>0</v>
      </c>
      <c r="N479" s="66">
        <f>M479/(L479)/F479%</f>
        <v>0</v>
      </c>
    </row>
    <row r="480" spans="1:14" ht="15.75" customHeight="1">
      <c r="A480" s="51">
        <v>3</v>
      </c>
      <c r="B480" s="52">
        <v>43091</v>
      </c>
      <c r="C480" s="51" t="s">
        <v>23</v>
      </c>
      <c r="D480" s="51" t="s">
        <v>21</v>
      </c>
      <c r="E480" s="51" t="s">
        <v>94</v>
      </c>
      <c r="F480" s="51">
        <v>2655</v>
      </c>
      <c r="G480" s="51">
        <v>2570</v>
      </c>
      <c r="H480" s="51">
        <v>2705</v>
      </c>
      <c r="I480" s="51">
        <v>2750</v>
      </c>
      <c r="J480" s="51">
        <v>2800</v>
      </c>
      <c r="K480" s="51">
        <v>2630</v>
      </c>
      <c r="L480" s="53">
        <v>250</v>
      </c>
      <c r="M480" s="65">
        <f>IF(D480="BUY",(K480-F480)*(L480),(F480-K480)*(L480))</f>
        <v>-6250</v>
      </c>
      <c r="N480" s="66">
        <f>M480/(L480)/F480%</f>
        <v>-0.9416195856873822</v>
      </c>
    </row>
    <row r="481" spans="1:14" ht="15" customHeight="1">
      <c r="A481" s="51">
        <v>4</v>
      </c>
      <c r="B481" s="52">
        <v>43089</v>
      </c>
      <c r="C481" s="51" t="s">
        <v>23</v>
      </c>
      <c r="D481" s="51" t="s">
        <v>21</v>
      </c>
      <c r="E481" s="51" t="s">
        <v>93</v>
      </c>
      <c r="F481" s="51">
        <v>316.2</v>
      </c>
      <c r="G481" s="51">
        <v>311</v>
      </c>
      <c r="H481" s="51">
        <v>319</v>
      </c>
      <c r="I481" s="51">
        <v>322</v>
      </c>
      <c r="J481" s="51">
        <v>325</v>
      </c>
      <c r="K481" s="51">
        <v>319</v>
      </c>
      <c r="L481" s="53">
        <v>2750</v>
      </c>
      <c r="M481" s="65">
        <f>IF(D481="BUY",(K481-F481)*(L481),(F481-K481)*(L481))</f>
        <v>7700.000000000031</v>
      </c>
      <c r="N481" s="66">
        <f>M481/(L481)/F481%</f>
        <v>0.8855154965211928</v>
      </c>
    </row>
    <row r="482" spans="1:14" ht="15" customHeight="1">
      <c r="A482" s="51">
        <v>5</v>
      </c>
      <c r="B482" s="52">
        <v>43087</v>
      </c>
      <c r="C482" s="51" t="s">
        <v>23</v>
      </c>
      <c r="D482" s="51" t="s">
        <v>21</v>
      </c>
      <c r="E482" s="51" t="s">
        <v>92</v>
      </c>
      <c r="F482" s="51">
        <v>322</v>
      </c>
      <c r="G482" s="51">
        <v>317</v>
      </c>
      <c r="H482" s="51">
        <v>325</v>
      </c>
      <c r="I482" s="51">
        <v>328</v>
      </c>
      <c r="J482" s="51">
        <v>331</v>
      </c>
      <c r="K482" s="51">
        <v>324.5</v>
      </c>
      <c r="L482" s="53">
        <v>3000</v>
      </c>
      <c r="M482" s="65">
        <f aca="true" t="shared" si="34" ref="M482:M488">IF(D482="BUY",(K482-F482)*(L482),(F482-K482)*(L482))</f>
        <v>7500</v>
      </c>
      <c r="N482" s="66">
        <f aca="true" t="shared" si="35" ref="N482:N488">M482/(L482)/F482%</f>
        <v>0.7763975155279502</v>
      </c>
    </row>
    <row r="483" spans="1:14" ht="15" customHeight="1">
      <c r="A483" s="51">
        <v>6</v>
      </c>
      <c r="B483" s="52">
        <v>43082</v>
      </c>
      <c r="C483" s="51" t="s">
        <v>23</v>
      </c>
      <c r="D483" s="51" t="s">
        <v>21</v>
      </c>
      <c r="E483" s="51" t="s">
        <v>80</v>
      </c>
      <c r="F483" s="51">
        <v>695</v>
      </c>
      <c r="G483" s="51">
        <v>679</v>
      </c>
      <c r="H483" s="51">
        <v>705</v>
      </c>
      <c r="I483" s="51">
        <v>715</v>
      </c>
      <c r="J483" s="51">
        <v>725</v>
      </c>
      <c r="K483" s="51">
        <v>715</v>
      </c>
      <c r="L483" s="53">
        <v>1000</v>
      </c>
      <c r="M483" s="65">
        <f t="shared" si="34"/>
        <v>20000</v>
      </c>
      <c r="N483" s="66">
        <f t="shared" si="35"/>
        <v>2.8776978417266186</v>
      </c>
    </row>
    <row r="484" spans="1:14" ht="15" customHeight="1">
      <c r="A484" s="51">
        <v>7</v>
      </c>
      <c r="B484" s="52">
        <v>43077</v>
      </c>
      <c r="C484" s="51" t="s">
        <v>23</v>
      </c>
      <c r="D484" s="51" t="s">
        <v>21</v>
      </c>
      <c r="E484" s="51" t="s">
        <v>80</v>
      </c>
      <c r="F484" s="51">
        <v>695</v>
      </c>
      <c r="G484" s="51">
        <v>678</v>
      </c>
      <c r="H484" s="51">
        <v>705</v>
      </c>
      <c r="I484" s="51">
        <v>715</v>
      </c>
      <c r="J484" s="51">
        <v>725</v>
      </c>
      <c r="K484" s="51">
        <v>715</v>
      </c>
      <c r="L484" s="53">
        <v>1000</v>
      </c>
      <c r="M484" s="65">
        <f t="shared" si="34"/>
        <v>20000</v>
      </c>
      <c r="N484" s="66">
        <f t="shared" si="35"/>
        <v>2.8776978417266186</v>
      </c>
    </row>
    <row r="485" spans="1:14" ht="15" customHeight="1">
      <c r="A485" s="51">
        <v>8</v>
      </c>
      <c r="B485" s="52">
        <v>43076</v>
      </c>
      <c r="C485" s="51" t="s">
        <v>23</v>
      </c>
      <c r="D485" s="51" t="s">
        <v>21</v>
      </c>
      <c r="E485" s="51" t="s">
        <v>84</v>
      </c>
      <c r="F485" s="51">
        <v>406</v>
      </c>
      <c r="G485" s="51">
        <v>392</v>
      </c>
      <c r="H485" s="51">
        <v>414</v>
      </c>
      <c r="I485" s="51">
        <v>422</v>
      </c>
      <c r="J485" s="51">
        <v>430</v>
      </c>
      <c r="K485" s="51">
        <v>414</v>
      </c>
      <c r="L485" s="53">
        <v>1500</v>
      </c>
      <c r="M485" s="65">
        <f t="shared" si="34"/>
        <v>12000</v>
      </c>
      <c r="N485" s="66">
        <f t="shared" si="35"/>
        <v>1.9704433497536948</v>
      </c>
    </row>
    <row r="486" spans="1:14" ht="15" customHeight="1">
      <c r="A486" s="51">
        <v>9</v>
      </c>
      <c r="B486" s="52">
        <v>43075</v>
      </c>
      <c r="C486" s="51" t="s">
        <v>23</v>
      </c>
      <c r="D486" s="51" t="s">
        <v>21</v>
      </c>
      <c r="E486" s="51" t="s">
        <v>67</v>
      </c>
      <c r="F486" s="51">
        <v>8570</v>
      </c>
      <c r="G486" s="51">
        <v>8250</v>
      </c>
      <c r="H486" s="51">
        <v>8720</v>
      </c>
      <c r="I486" s="51">
        <v>8870</v>
      </c>
      <c r="J486" s="51">
        <v>9020</v>
      </c>
      <c r="K486" s="51">
        <v>8870</v>
      </c>
      <c r="L486" s="53">
        <v>75</v>
      </c>
      <c r="M486" s="65">
        <f t="shared" si="34"/>
        <v>22500</v>
      </c>
      <c r="N486" s="66">
        <f t="shared" si="35"/>
        <v>3.500583430571762</v>
      </c>
    </row>
    <row r="487" spans="1:14" ht="15" customHeight="1">
      <c r="A487" s="51">
        <v>10</v>
      </c>
      <c r="B487" s="52">
        <v>43074</v>
      </c>
      <c r="C487" s="51" t="s">
        <v>23</v>
      </c>
      <c r="D487" s="51" t="s">
        <v>21</v>
      </c>
      <c r="E487" s="51" t="s">
        <v>91</v>
      </c>
      <c r="F487" s="51">
        <v>733</v>
      </c>
      <c r="G487" s="51">
        <v>722</v>
      </c>
      <c r="H487" s="51">
        <v>740</v>
      </c>
      <c r="I487" s="51">
        <v>747</v>
      </c>
      <c r="J487" s="51">
        <v>755</v>
      </c>
      <c r="K487" s="51">
        <v>740</v>
      </c>
      <c r="L487" s="53">
        <v>1000</v>
      </c>
      <c r="M487" s="65">
        <f t="shared" si="34"/>
        <v>7000</v>
      </c>
      <c r="N487" s="66">
        <f t="shared" si="35"/>
        <v>0.9549795361527967</v>
      </c>
    </row>
    <row r="488" spans="1:14" ht="15" customHeight="1">
      <c r="A488" s="51">
        <v>11</v>
      </c>
      <c r="B488" s="52">
        <v>43073</v>
      </c>
      <c r="C488" s="51" t="s">
        <v>23</v>
      </c>
      <c r="D488" s="51" t="s">
        <v>21</v>
      </c>
      <c r="E488" s="51" t="s">
        <v>89</v>
      </c>
      <c r="F488" s="51">
        <v>504</v>
      </c>
      <c r="G488" s="51">
        <v>489</v>
      </c>
      <c r="H488" s="51">
        <v>512</v>
      </c>
      <c r="I488" s="51">
        <v>520</v>
      </c>
      <c r="J488" s="51">
        <v>528</v>
      </c>
      <c r="K488" s="51">
        <v>512</v>
      </c>
      <c r="L488" s="53">
        <v>1800</v>
      </c>
      <c r="M488" s="65">
        <f t="shared" si="34"/>
        <v>14400</v>
      </c>
      <c r="N488" s="66">
        <f t="shared" si="35"/>
        <v>1.5873015873015872</v>
      </c>
    </row>
    <row r="489" spans="1:14" ht="15" customHeight="1">
      <c r="A489" s="9" t="s">
        <v>25</v>
      </c>
      <c r="B489" s="10"/>
      <c r="C489" s="11"/>
      <c r="D489" s="12"/>
      <c r="E489" s="13"/>
      <c r="F489" s="13"/>
      <c r="G489" s="14"/>
      <c r="H489" s="15"/>
      <c r="I489" s="15"/>
      <c r="J489" s="15"/>
      <c r="K489" s="16"/>
      <c r="L489" s="17"/>
      <c r="M489" s="40"/>
      <c r="N489" s="67"/>
    </row>
    <row r="490" spans="1:12" ht="15" customHeight="1">
      <c r="A490" s="9" t="s">
        <v>26</v>
      </c>
      <c r="B490" s="19"/>
      <c r="C490" s="11"/>
      <c r="D490" s="12"/>
      <c r="E490" s="13"/>
      <c r="F490" s="13"/>
      <c r="G490" s="14"/>
      <c r="H490" s="13"/>
      <c r="I490" s="13"/>
      <c r="J490" s="13"/>
      <c r="K490" s="16"/>
      <c r="L490" s="17"/>
    </row>
    <row r="491" spans="1:14" ht="15" customHeight="1">
      <c r="A491" s="9" t="s">
        <v>26</v>
      </c>
      <c r="B491" s="19"/>
      <c r="C491" s="20"/>
      <c r="D491" s="21"/>
      <c r="E491" s="22"/>
      <c r="F491" s="22"/>
      <c r="G491" s="23"/>
      <c r="H491" s="22"/>
      <c r="I491" s="22"/>
      <c r="J491" s="22"/>
      <c r="K491" s="22"/>
      <c r="L491" s="17"/>
      <c r="M491" s="17"/>
      <c r="N491" s="17"/>
    </row>
    <row r="492" spans="1:14" ht="15" customHeight="1" thickBot="1">
      <c r="A492" s="24"/>
      <c r="B492" s="19"/>
      <c r="C492" s="22"/>
      <c r="D492" s="22"/>
      <c r="E492" s="22"/>
      <c r="F492" s="25"/>
      <c r="G492" s="26"/>
      <c r="H492" s="27" t="s">
        <v>27</v>
      </c>
      <c r="I492" s="27"/>
      <c r="J492" s="28"/>
      <c r="K492" s="28"/>
      <c r="L492" s="17"/>
      <c r="M492" s="63" t="s">
        <v>72</v>
      </c>
      <c r="N492" s="64" t="s">
        <v>68</v>
      </c>
    </row>
    <row r="493" spans="1:12" ht="15" customHeight="1">
      <c r="A493" s="24"/>
      <c r="B493" s="19"/>
      <c r="C493" s="154" t="s">
        <v>28</v>
      </c>
      <c r="D493" s="154"/>
      <c r="E493" s="29">
        <v>11</v>
      </c>
      <c r="F493" s="30">
        <v>100</v>
      </c>
      <c r="G493" s="31">
        <v>11</v>
      </c>
      <c r="H493" s="32">
        <f>G494/G493%</f>
        <v>81.81818181818181</v>
      </c>
      <c r="I493" s="32"/>
      <c r="J493" s="32"/>
      <c r="L493" s="17"/>
    </row>
    <row r="494" spans="1:14" ht="15" customHeight="1">
      <c r="A494" s="24"/>
      <c r="B494" s="19"/>
      <c r="C494" s="151" t="s">
        <v>29</v>
      </c>
      <c r="D494" s="151"/>
      <c r="E494" s="33">
        <v>9</v>
      </c>
      <c r="F494" s="34">
        <f>(E494/E493)*100</f>
        <v>81.81818181818183</v>
      </c>
      <c r="G494" s="31">
        <v>9</v>
      </c>
      <c r="H494" s="28"/>
      <c r="I494" s="28"/>
      <c r="J494" s="22"/>
      <c r="K494" s="28"/>
      <c r="M494" s="22"/>
      <c r="N494" s="22"/>
    </row>
    <row r="495" spans="1:14" ht="15" customHeight="1">
      <c r="A495" s="35"/>
      <c r="B495" s="19"/>
      <c r="C495" s="151" t="s">
        <v>31</v>
      </c>
      <c r="D495" s="151"/>
      <c r="E495" s="33">
        <v>0</v>
      </c>
      <c r="F495" s="34">
        <f>(E495/E493)*100</f>
        <v>0</v>
      </c>
      <c r="G495" s="36"/>
      <c r="H495" s="31"/>
      <c r="I495" s="31"/>
      <c r="J495" s="22"/>
      <c r="K495" s="28"/>
      <c r="L495" s="17"/>
      <c r="M495" s="20"/>
      <c r="N495" s="20"/>
    </row>
    <row r="496" spans="1:14" ht="15" customHeight="1">
      <c r="A496" s="35"/>
      <c r="B496" s="19"/>
      <c r="C496" s="151" t="s">
        <v>32</v>
      </c>
      <c r="D496" s="151"/>
      <c r="E496" s="33">
        <v>1</v>
      </c>
      <c r="F496" s="34">
        <f>(E496/E493)*100</f>
        <v>9.090909090909092</v>
      </c>
      <c r="G496" s="36"/>
      <c r="H496" s="31"/>
      <c r="I496" s="31"/>
      <c r="J496" s="22"/>
      <c r="K496" s="28"/>
      <c r="L496" s="17"/>
      <c r="M496" s="17"/>
      <c r="N496" s="17"/>
    </row>
    <row r="497" spans="1:14" ht="15" customHeight="1">
      <c r="A497" s="35"/>
      <c r="B497" s="19"/>
      <c r="C497" s="151" t="s">
        <v>33</v>
      </c>
      <c r="D497" s="151"/>
      <c r="E497" s="33">
        <v>0</v>
      </c>
      <c r="F497" s="34">
        <f>(E497/E493)*100</f>
        <v>0</v>
      </c>
      <c r="G497" s="36"/>
      <c r="H497" s="22" t="s">
        <v>34</v>
      </c>
      <c r="I497" s="22"/>
      <c r="J497" s="37"/>
      <c r="K497" s="28"/>
      <c r="L497" s="17"/>
      <c r="M497" s="17"/>
      <c r="N497" s="17"/>
    </row>
    <row r="498" spans="1:14" ht="15" customHeight="1">
      <c r="A498" s="35"/>
      <c r="B498" s="19"/>
      <c r="C498" s="151" t="s">
        <v>35</v>
      </c>
      <c r="D498" s="151"/>
      <c r="E498" s="33">
        <v>1</v>
      </c>
      <c r="F498" s="34">
        <v>0</v>
      </c>
      <c r="G498" s="36"/>
      <c r="H498" s="22"/>
      <c r="I498" s="22"/>
      <c r="J498" s="37"/>
      <c r="K498" s="28"/>
      <c r="L498" s="17"/>
      <c r="M498" s="17"/>
      <c r="N498" s="17"/>
    </row>
    <row r="499" spans="1:14" ht="15" customHeight="1" thickBot="1">
      <c r="A499" s="35"/>
      <c r="B499" s="19"/>
      <c r="C499" s="152" t="s">
        <v>36</v>
      </c>
      <c r="D499" s="152"/>
      <c r="E499" s="38"/>
      <c r="F499" s="39">
        <f>(E499/E493)*100</f>
        <v>0</v>
      </c>
      <c r="G499" s="36"/>
      <c r="H499" s="22"/>
      <c r="I499" s="22"/>
      <c r="M499" s="17"/>
      <c r="N499" s="17"/>
    </row>
    <row r="500" spans="1:14" ht="15" customHeight="1">
      <c r="A500" s="41" t="s">
        <v>37</v>
      </c>
      <c r="B500" s="10"/>
      <c r="C500" s="11"/>
      <c r="D500" s="11"/>
      <c r="E500" s="13"/>
      <c r="F500" s="13"/>
      <c r="G500" s="42"/>
      <c r="H500" s="43"/>
      <c r="I500" s="43"/>
      <c r="J500" s="43"/>
      <c r="K500" s="13"/>
      <c r="L500" s="17"/>
      <c r="M500" s="40"/>
      <c r="N500" s="40"/>
    </row>
    <row r="501" spans="1:14" ht="15" customHeight="1">
      <c r="A501" s="12" t="s">
        <v>38</v>
      </c>
      <c r="B501" s="10"/>
      <c r="C501" s="44"/>
      <c r="D501" s="45"/>
      <c r="E501" s="46"/>
      <c r="F501" s="43"/>
      <c r="G501" s="42"/>
      <c r="H501" s="43"/>
      <c r="I501" s="43"/>
      <c r="J501" s="43"/>
      <c r="K501" s="13"/>
      <c r="L501" s="17"/>
      <c r="M501" s="24"/>
      <c r="N501" s="24"/>
    </row>
    <row r="502" spans="1:14" ht="15" customHeight="1">
      <c r="A502" s="12" t="s">
        <v>39</v>
      </c>
      <c r="B502" s="10"/>
      <c r="C502" s="11"/>
      <c r="D502" s="45"/>
      <c r="E502" s="46"/>
      <c r="F502" s="43"/>
      <c r="G502" s="42"/>
      <c r="H502" s="47"/>
      <c r="I502" s="47"/>
      <c r="J502" s="47"/>
      <c r="K502" s="13"/>
      <c r="L502" s="17"/>
      <c r="M502" s="17"/>
      <c r="N502" s="17"/>
    </row>
    <row r="503" spans="1:14" ht="15" customHeight="1">
      <c r="A503" s="12" t="s">
        <v>40</v>
      </c>
      <c r="B503" s="44"/>
      <c r="C503" s="11"/>
      <c r="D503" s="45"/>
      <c r="E503" s="46"/>
      <c r="F503" s="43"/>
      <c r="G503" s="48"/>
      <c r="H503" s="47"/>
      <c r="I503" s="47"/>
      <c r="J503" s="47"/>
      <c r="K503" s="13"/>
      <c r="L503" s="17"/>
      <c r="M503" s="17"/>
      <c r="N503" s="17"/>
    </row>
    <row r="504" spans="1:14" ht="15" customHeight="1" thickBot="1">
      <c r="A504" s="12" t="s">
        <v>41</v>
      </c>
      <c r="B504" s="35"/>
      <c r="C504" s="11"/>
      <c r="D504" s="49"/>
      <c r="E504" s="43"/>
      <c r="F504" s="43"/>
      <c r="G504" s="48"/>
      <c r="H504" s="47"/>
      <c r="I504" s="47"/>
      <c r="J504" s="47"/>
      <c r="K504" s="43"/>
      <c r="L504" s="17"/>
      <c r="M504" s="17"/>
      <c r="N504" s="17"/>
    </row>
    <row r="505" spans="1:14" ht="15" customHeight="1" thickBot="1">
      <c r="A505" s="159" t="s">
        <v>0</v>
      </c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</row>
    <row r="506" spans="1:14" ht="15" customHeight="1" thickBot="1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</row>
    <row r="507" spans="1:14" ht="15" customHeight="1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</row>
    <row r="508" spans="1:14" ht="15" customHeight="1">
      <c r="A508" s="160" t="s">
        <v>1</v>
      </c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</row>
    <row r="509" spans="1:14" ht="15" customHeight="1">
      <c r="A509" s="160" t="s">
        <v>2</v>
      </c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</row>
    <row r="510" spans="1:14" ht="15" customHeight="1" thickBot="1">
      <c r="A510" s="161" t="s">
        <v>3</v>
      </c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</row>
    <row r="511" spans="1:14" ht="15" customHeight="1">
      <c r="A511" s="162" t="s">
        <v>83</v>
      </c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</row>
    <row r="512" spans="1:14" ht="15" customHeight="1">
      <c r="A512" s="162" t="s">
        <v>5</v>
      </c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</row>
    <row r="513" spans="1:14" ht="15" customHeight="1">
      <c r="A513" s="156" t="s">
        <v>6</v>
      </c>
      <c r="B513" s="153" t="s">
        <v>7</v>
      </c>
      <c r="C513" s="153" t="s">
        <v>8</v>
      </c>
      <c r="D513" s="156" t="s">
        <v>9</v>
      </c>
      <c r="E513" s="153" t="s">
        <v>10</v>
      </c>
      <c r="F513" s="153" t="s">
        <v>11</v>
      </c>
      <c r="G513" s="153" t="s">
        <v>12</v>
      </c>
      <c r="H513" s="153" t="s">
        <v>13</v>
      </c>
      <c r="I513" s="153" t="s">
        <v>14</v>
      </c>
      <c r="J513" s="153" t="s">
        <v>15</v>
      </c>
      <c r="K513" s="155" t="s">
        <v>16</v>
      </c>
      <c r="L513" s="153" t="s">
        <v>17</v>
      </c>
      <c r="M513" s="153" t="s">
        <v>18</v>
      </c>
      <c r="N513" s="153" t="s">
        <v>19</v>
      </c>
    </row>
    <row r="514" spans="1:14" ht="15" customHeight="1">
      <c r="A514" s="171"/>
      <c r="B514" s="157"/>
      <c r="C514" s="157"/>
      <c r="D514" s="171"/>
      <c r="E514" s="157"/>
      <c r="F514" s="157"/>
      <c r="G514" s="157"/>
      <c r="H514" s="157"/>
      <c r="I514" s="157"/>
      <c r="J514" s="157"/>
      <c r="K514" s="169"/>
      <c r="L514" s="157"/>
      <c r="M514" s="157"/>
      <c r="N514" s="157"/>
    </row>
    <row r="515" spans="1:14" ht="15" customHeight="1">
      <c r="A515" s="51">
        <v>1</v>
      </c>
      <c r="B515" s="52">
        <v>43067</v>
      </c>
      <c r="C515" s="51" t="s">
        <v>23</v>
      </c>
      <c r="D515" s="51" t="s">
        <v>21</v>
      </c>
      <c r="E515" s="51" t="s">
        <v>80</v>
      </c>
      <c r="F515" s="51">
        <v>713</v>
      </c>
      <c r="G515" s="51">
        <v>703</v>
      </c>
      <c r="H515" s="51">
        <v>718</v>
      </c>
      <c r="I515" s="51">
        <v>723</v>
      </c>
      <c r="J515" s="51">
        <v>728</v>
      </c>
      <c r="K515" s="51">
        <v>703</v>
      </c>
      <c r="L515" s="53">
        <v>2000</v>
      </c>
      <c r="M515" s="65">
        <f aca="true" t="shared" si="36" ref="M515:M522">IF(D515="BUY",(K515-F515)*(L515),(F515-K515)*(L515))</f>
        <v>-20000</v>
      </c>
      <c r="N515" s="66">
        <f aca="true" t="shared" si="37" ref="N515:N522">M515/(L515)/F515%</f>
        <v>-1.402524544179523</v>
      </c>
    </row>
    <row r="516" spans="1:14" ht="15" customHeight="1">
      <c r="A516" s="51">
        <v>2</v>
      </c>
      <c r="B516" s="52">
        <v>43061</v>
      </c>
      <c r="C516" s="51" t="s">
        <v>23</v>
      </c>
      <c r="D516" s="51" t="s">
        <v>21</v>
      </c>
      <c r="E516" s="51" t="s">
        <v>55</v>
      </c>
      <c r="F516" s="51">
        <v>313</v>
      </c>
      <c r="G516" s="51">
        <v>298</v>
      </c>
      <c r="H516" s="51">
        <v>321</v>
      </c>
      <c r="I516" s="51">
        <v>329</v>
      </c>
      <c r="J516" s="51">
        <v>337</v>
      </c>
      <c r="K516" s="51">
        <v>310</v>
      </c>
      <c r="L516" s="53">
        <v>1750</v>
      </c>
      <c r="M516" s="65">
        <f t="shared" si="36"/>
        <v>-5250</v>
      </c>
      <c r="N516" s="66">
        <f t="shared" si="37"/>
        <v>-0.9584664536741214</v>
      </c>
    </row>
    <row r="517" spans="1:14" ht="15" customHeight="1">
      <c r="A517" s="51">
        <v>3</v>
      </c>
      <c r="B517" s="52">
        <v>43060</v>
      </c>
      <c r="C517" s="51" t="s">
        <v>23</v>
      </c>
      <c r="D517" s="51" t="s">
        <v>21</v>
      </c>
      <c r="E517" s="51" t="s">
        <v>86</v>
      </c>
      <c r="F517" s="51">
        <v>115</v>
      </c>
      <c r="G517" s="51">
        <v>113</v>
      </c>
      <c r="H517" s="51">
        <v>116</v>
      </c>
      <c r="I517" s="51">
        <v>117</v>
      </c>
      <c r="J517" s="51">
        <v>118</v>
      </c>
      <c r="K517" s="51">
        <v>116</v>
      </c>
      <c r="L517" s="53">
        <v>9000</v>
      </c>
      <c r="M517" s="65">
        <f t="shared" si="36"/>
        <v>9000</v>
      </c>
      <c r="N517" s="66">
        <f t="shared" si="37"/>
        <v>0.8695652173913044</v>
      </c>
    </row>
    <row r="518" spans="1:14" ht="15" customHeight="1">
      <c r="A518" s="51">
        <v>4</v>
      </c>
      <c r="B518" s="52">
        <v>43055</v>
      </c>
      <c r="C518" s="51" t="s">
        <v>23</v>
      </c>
      <c r="D518" s="51" t="s">
        <v>21</v>
      </c>
      <c r="E518" s="51" t="s">
        <v>88</v>
      </c>
      <c r="F518" s="51">
        <v>992</v>
      </c>
      <c r="G518" s="51">
        <v>966</v>
      </c>
      <c r="H518" s="51">
        <v>1007</v>
      </c>
      <c r="I518" s="51">
        <v>1022</v>
      </c>
      <c r="J518" s="51">
        <v>1037</v>
      </c>
      <c r="K518" s="51">
        <v>966</v>
      </c>
      <c r="L518" s="53">
        <v>500</v>
      </c>
      <c r="M518" s="65">
        <f t="shared" si="36"/>
        <v>-13000</v>
      </c>
      <c r="N518" s="66">
        <f t="shared" si="37"/>
        <v>-2.620967741935484</v>
      </c>
    </row>
    <row r="519" spans="1:14" ht="15" customHeight="1">
      <c r="A519" s="51">
        <v>5</v>
      </c>
      <c r="B519" s="52">
        <v>43055</v>
      </c>
      <c r="C519" s="51" t="s">
        <v>23</v>
      </c>
      <c r="D519" s="51" t="s">
        <v>21</v>
      </c>
      <c r="E519" s="51" t="s">
        <v>87</v>
      </c>
      <c r="F519" s="51">
        <v>1815</v>
      </c>
      <c r="G519" s="51">
        <v>1785</v>
      </c>
      <c r="H519" s="51">
        <v>1835</v>
      </c>
      <c r="I519" s="51">
        <v>1855</v>
      </c>
      <c r="J519" s="51">
        <v>1875</v>
      </c>
      <c r="K519" s="51">
        <v>1835</v>
      </c>
      <c r="L519" s="53">
        <v>500</v>
      </c>
      <c r="M519" s="65">
        <f t="shared" si="36"/>
        <v>10000</v>
      </c>
      <c r="N519" s="66">
        <f t="shared" si="37"/>
        <v>1.1019283746556474</v>
      </c>
    </row>
    <row r="520" spans="1:14" ht="15" customHeight="1">
      <c r="A520" s="51">
        <v>6</v>
      </c>
      <c r="B520" s="52">
        <v>43053</v>
      </c>
      <c r="C520" s="51" t="s">
        <v>23</v>
      </c>
      <c r="D520" s="51" t="s">
        <v>21</v>
      </c>
      <c r="E520" s="51" t="s">
        <v>86</v>
      </c>
      <c r="F520" s="51">
        <v>104</v>
      </c>
      <c r="G520" s="51">
        <v>102</v>
      </c>
      <c r="H520" s="51">
        <v>105</v>
      </c>
      <c r="I520" s="51">
        <v>106</v>
      </c>
      <c r="J520" s="51">
        <v>107</v>
      </c>
      <c r="K520" s="51">
        <v>102</v>
      </c>
      <c r="L520" s="53">
        <v>9000</v>
      </c>
      <c r="M520" s="65">
        <f t="shared" si="36"/>
        <v>-18000</v>
      </c>
      <c r="N520" s="66">
        <f t="shared" si="37"/>
        <v>-1.923076923076923</v>
      </c>
    </row>
    <row r="521" spans="1:14" ht="15" customHeight="1">
      <c r="A521" s="51">
        <v>7</v>
      </c>
      <c r="B521" s="52">
        <v>43049</v>
      </c>
      <c r="C521" s="51" t="s">
        <v>23</v>
      </c>
      <c r="D521" s="51" t="s">
        <v>21</v>
      </c>
      <c r="E521" s="51" t="s">
        <v>85</v>
      </c>
      <c r="F521" s="51">
        <v>1260</v>
      </c>
      <c r="G521" s="51">
        <v>1230</v>
      </c>
      <c r="H521" s="51">
        <v>1275</v>
      </c>
      <c r="I521" s="51">
        <v>1290</v>
      </c>
      <c r="J521" s="51">
        <v>1305</v>
      </c>
      <c r="K521" s="51">
        <v>1275</v>
      </c>
      <c r="L521" s="53">
        <v>750</v>
      </c>
      <c r="M521" s="65">
        <f t="shared" si="36"/>
        <v>11250</v>
      </c>
      <c r="N521" s="66">
        <f t="shared" si="37"/>
        <v>1.1904761904761905</v>
      </c>
    </row>
    <row r="522" spans="1:14" ht="15" customHeight="1">
      <c r="A522" s="51">
        <v>8</v>
      </c>
      <c r="B522" s="52">
        <v>43041</v>
      </c>
      <c r="C522" s="51" t="s">
        <v>23</v>
      </c>
      <c r="D522" s="51" t="s">
        <v>21</v>
      </c>
      <c r="E522" s="51" t="s">
        <v>84</v>
      </c>
      <c r="F522" s="51">
        <v>442</v>
      </c>
      <c r="G522" s="51">
        <v>427</v>
      </c>
      <c r="H522" s="51">
        <v>450</v>
      </c>
      <c r="I522" s="51">
        <v>458</v>
      </c>
      <c r="J522" s="51">
        <v>466</v>
      </c>
      <c r="K522" s="51">
        <v>450</v>
      </c>
      <c r="L522" s="53">
        <v>1500</v>
      </c>
      <c r="M522" s="65">
        <f t="shared" si="36"/>
        <v>12000</v>
      </c>
      <c r="N522" s="66">
        <f t="shared" si="37"/>
        <v>1.8099547511312217</v>
      </c>
    </row>
    <row r="523" spans="1:14" ht="15" customHeight="1">
      <c r="A523" s="9" t="s">
        <v>25</v>
      </c>
      <c r="B523" s="10"/>
      <c r="C523" s="11"/>
      <c r="D523" s="12"/>
      <c r="E523" s="13"/>
      <c r="F523" s="13"/>
      <c r="G523" s="14"/>
      <c r="H523" s="15"/>
      <c r="I523" s="15"/>
      <c r="J523" s="15"/>
      <c r="K523" s="16"/>
      <c r="L523" s="17"/>
      <c r="M523" s="40"/>
      <c r="N523" s="67"/>
    </row>
    <row r="524" spans="1:12" ht="15" customHeight="1">
      <c r="A524" s="9" t="s">
        <v>26</v>
      </c>
      <c r="B524" s="19"/>
      <c r="C524" s="11"/>
      <c r="D524" s="12"/>
      <c r="E524" s="13"/>
      <c r="F524" s="13"/>
      <c r="G524" s="14"/>
      <c r="H524" s="13"/>
      <c r="I524" s="13"/>
      <c r="J524" s="13"/>
      <c r="K524" s="16"/>
      <c r="L524" s="17"/>
    </row>
    <row r="525" spans="1:14" ht="15" customHeight="1">
      <c r="A525" s="9" t="s">
        <v>26</v>
      </c>
      <c r="B525" s="19"/>
      <c r="C525" s="20"/>
      <c r="D525" s="21"/>
      <c r="E525" s="22"/>
      <c r="F525" s="22"/>
      <c r="G525" s="23"/>
      <c r="H525" s="22"/>
      <c r="I525" s="22"/>
      <c r="J525" s="22"/>
      <c r="K525" s="22"/>
      <c r="L525" s="17"/>
      <c r="M525" s="17"/>
      <c r="N525" s="17"/>
    </row>
    <row r="526" spans="1:14" ht="15" customHeight="1" thickBot="1">
      <c r="A526" s="24"/>
      <c r="B526" s="19"/>
      <c r="C526" s="22"/>
      <c r="D526" s="22"/>
      <c r="E526" s="22"/>
      <c r="F526" s="25"/>
      <c r="G526" s="26"/>
      <c r="H526" s="27" t="s">
        <v>27</v>
      </c>
      <c r="I526" s="27"/>
      <c r="J526" s="28"/>
      <c r="K526" s="28"/>
      <c r="L526" s="17"/>
      <c r="M526" s="63" t="s">
        <v>72</v>
      </c>
      <c r="N526" s="64" t="s">
        <v>68</v>
      </c>
    </row>
    <row r="527" spans="1:12" ht="15" customHeight="1">
      <c r="A527" s="24"/>
      <c r="B527" s="19"/>
      <c r="C527" s="154" t="s">
        <v>28</v>
      </c>
      <c r="D527" s="154"/>
      <c r="E527" s="29">
        <v>8</v>
      </c>
      <c r="F527" s="30">
        <f>F528+F529+F530+F531+F532+F533</f>
        <v>100</v>
      </c>
      <c r="G527" s="31">
        <v>8</v>
      </c>
      <c r="H527" s="32">
        <f>G528/G527%</f>
        <v>50</v>
      </c>
      <c r="I527" s="32"/>
      <c r="J527" s="32"/>
      <c r="L527" s="17"/>
    </row>
    <row r="528" spans="1:14" ht="15" customHeight="1">
      <c r="A528" s="24"/>
      <c r="B528" s="19"/>
      <c r="C528" s="151" t="s">
        <v>29</v>
      </c>
      <c r="D528" s="151"/>
      <c r="E528" s="33">
        <v>4</v>
      </c>
      <c r="F528" s="34">
        <f>(E528/E527)*100</f>
        <v>50</v>
      </c>
      <c r="G528" s="31">
        <v>4</v>
      </c>
      <c r="H528" s="28"/>
      <c r="I528" s="28"/>
      <c r="J528" s="22"/>
      <c r="K528" s="28"/>
      <c r="M528" s="22"/>
      <c r="N528" s="22"/>
    </row>
    <row r="529" spans="1:14" ht="15" customHeight="1">
      <c r="A529" s="35"/>
      <c r="B529" s="19"/>
      <c r="C529" s="151" t="s">
        <v>31</v>
      </c>
      <c r="D529" s="151"/>
      <c r="E529" s="33">
        <v>0</v>
      </c>
      <c r="F529" s="34">
        <f>(E529/E527)*100</f>
        <v>0</v>
      </c>
      <c r="G529" s="36"/>
      <c r="H529" s="31"/>
      <c r="I529" s="31"/>
      <c r="J529" s="22"/>
      <c r="K529" s="28"/>
      <c r="L529" s="17"/>
      <c r="M529" s="20"/>
      <c r="N529" s="20"/>
    </row>
    <row r="530" spans="1:14" ht="15" customHeight="1">
      <c r="A530" s="35"/>
      <c r="B530" s="19"/>
      <c r="C530" s="151" t="s">
        <v>32</v>
      </c>
      <c r="D530" s="151"/>
      <c r="E530" s="33">
        <v>0</v>
      </c>
      <c r="F530" s="34">
        <f>(E530/E527)*100</f>
        <v>0</v>
      </c>
      <c r="G530" s="36"/>
      <c r="H530" s="31"/>
      <c r="I530" s="31"/>
      <c r="J530" s="22"/>
      <c r="K530" s="28"/>
      <c r="L530" s="17"/>
      <c r="M530" s="17"/>
      <c r="N530" s="17"/>
    </row>
    <row r="531" spans="1:14" ht="15" customHeight="1">
      <c r="A531" s="35"/>
      <c r="B531" s="19"/>
      <c r="C531" s="151" t="s">
        <v>33</v>
      </c>
      <c r="D531" s="151"/>
      <c r="E531" s="33">
        <v>4</v>
      </c>
      <c r="F531" s="34">
        <f>(E531/E527)*100</f>
        <v>50</v>
      </c>
      <c r="G531" s="36"/>
      <c r="H531" s="22" t="s">
        <v>34</v>
      </c>
      <c r="I531" s="22"/>
      <c r="J531" s="37"/>
      <c r="K531" s="28"/>
      <c r="L531" s="17"/>
      <c r="M531" s="17"/>
      <c r="N531" s="17"/>
    </row>
    <row r="532" spans="1:14" ht="15" customHeight="1">
      <c r="A532" s="35"/>
      <c r="B532" s="19"/>
      <c r="C532" s="151" t="s">
        <v>35</v>
      </c>
      <c r="D532" s="151"/>
      <c r="E532" s="33">
        <v>0</v>
      </c>
      <c r="F532" s="34">
        <v>0</v>
      </c>
      <c r="G532" s="36"/>
      <c r="H532" s="22"/>
      <c r="I532" s="22"/>
      <c r="J532" s="37"/>
      <c r="K532" s="28"/>
      <c r="L532" s="17"/>
      <c r="M532" s="17"/>
      <c r="N532" s="17"/>
    </row>
    <row r="533" spans="1:14" ht="15" customHeight="1" thickBot="1">
      <c r="A533" s="35"/>
      <c r="B533" s="19"/>
      <c r="C533" s="152" t="s">
        <v>36</v>
      </c>
      <c r="D533" s="152"/>
      <c r="E533" s="38"/>
      <c r="F533" s="39">
        <f>(E533/E527)*100</f>
        <v>0</v>
      </c>
      <c r="G533" s="36"/>
      <c r="H533" s="22"/>
      <c r="I533" s="22"/>
      <c r="M533" s="17"/>
      <c r="N533" s="17"/>
    </row>
    <row r="534" spans="1:14" ht="15" customHeight="1">
      <c r="A534" s="41" t="s">
        <v>37</v>
      </c>
      <c r="B534" s="10"/>
      <c r="C534" s="11"/>
      <c r="D534" s="11"/>
      <c r="E534" s="13"/>
      <c r="F534" s="13"/>
      <c r="G534" s="42"/>
      <c r="H534" s="43"/>
      <c r="I534" s="43"/>
      <c r="J534" s="43"/>
      <c r="K534" s="13"/>
      <c r="L534" s="17"/>
      <c r="M534" s="40"/>
      <c r="N534" s="40"/>
    </row>
    <row r="535" spans="1:14" ht="15" customHeight="1">
      <c r="A535" s="12" t="s">
        <v>38</v>
      </c>
      <c r="B535" s="10"/>
      <c r="C535" s="44"/>
      <c r="D535" s="45"/>
      <c r="E535" s="46"/>
      <c r="F535" s="43"/>
      <c r="G535" s="42"/>
      <c r="H535" s="43"/>
      <c r="I535" s="43"/>
      <c r="J535" s="43"/>
      <c r="K535" s="13"/>
      <c r="L535" s="17"/>
      <c r="M535" s="24"/>
      <c r="N535" s="24"/>
    </row>
    <row r="536" spans="1:14" ht="15" customHeight="1">
      <c r="A536" s="12" t="s">
        <v>39</v>
      </c>
      <c r="B536" s="10"/>
      <c r="C536" s="11"/>
      <c r="D536" s="45"/>
      <c r="E536" s="46"/>
      <c r="F536" s="43"/>
      <c r="G536" s="42"/>
      <c r="H536" s="47"/>
      <c r="I536" s="47"/>
      <c r="J536" s="47"/>
      <c r="K536" s="13"/>
      <c r="L536" s="17"/>
      <c r="M536" s="17"/>
      <c r="N536" s="17"/>
    </row>
    <row r="537" spans="1:14" ht="15" customHeight="1">
      <c r="A537" s="12" t="s">
        <v>40</v>
      </c>
      <c r="B537" s="44"/>
      <c r="C537" s="11"/>
      <c r="D537" s="45"/>
      <c r="E537" s="46"/>
      <c r="F537" s="43"/>
      <c r="G537" s="48"/>
      <c r="H537" s="47"/>
      <c r="I537" s="47"/>
      <c r="J537" s="47"/>
      <c r="K537" s="13"/>
      <c r="L537" s="17"/>
      <c r="M537" s="17"/>
      <c r="N537" s="17"/>
    </row>
    <row r="538" spans="1:14" ht="15" customHeight="1" thickBot="1">
      <c r="A538" s="12" t="s">
        <v>41</v>
      </c>
      <c r="B538" s="35"/>
      <c r="C538" s="11"/>
      <c r="D538" s="49"/>
      <c r="E538" s="43"/>
      <c r="F538" s="43"/>
      <c r="G538" s="48"/>
      <c r="H538" s="47"/>
      <c r="I538" s="47"/>
      <c r="J538" s="47"/>
      <c r="K538" s="43"/>
      <c r="L538" s="17"/>
      <c r="M538" s="17"/>
      <c r="N538" s="17"/>
    </row>
    <row r="539" spans="1:14" ht="15" customHeight="1" thickBot="1">
      <c r="A539" s="159" t="s">
        <v>0</v>
      </c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</row>
    <row r="540" spans="1:14" ht="15" customHeight="1" thickBot="1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</row>
    <row r="541" spans="1:14" ht="15" customHeight="1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</row>
    <row r="542" spans="1:14" ht="15" customHeight="1">
      <c r="A542" s="160" t="s">
        <v>1</v>
      </c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</row>
    <row r="543" spans="1:14" ht="15" customHeight="1">
      <c r="A543" s="160" t="s">
        <v>2</v>
      </c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</row>
    <row r="544" spans="1:14" ht="15" customHeight="1" thickBot="1">
      <c r="A544" s="161" t="s">
        <v>3</v>
      </c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</row>
    <row r="545" spans="1:14" ht="15" customHeight="1">
      <c r="A545" s="162" t="s">
        <v>74</v>
      </c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</row>
    <row r="546" spans="1:14" ht="15" customHeight="1">
      <c r="A546" s="162" t="s">
        <v>5</v>
      </c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</row>
    <row r="547" spans="1:14" ht="15" customHeight="1">
      <c r="A547" s="156" t="s">
        <v>6</v>
      </c>
      <c r="B547" s="153" t="s">
        <v>7</v>
      </c>
      <c r="C547" s="153" t="s">
        <v>8</v>
      </c>
      <c r="D547" s="156" t="s">
        <v>9</v>
      </c>
      <c r="E547" s="153" t="s">
        <v>10</v>
      </c>
      <c r="F547" s="153" t="s">
        <v>11</v>
      </c>
      <c r="G547" s="153" t="s">
        <v>12</v>
      </c>
      <c r="H547" s="153" t="s">
        <v>13</v>
      </c>
      <c r="I547" s="153" t="s">
        <v>14</v>
      </c>
      <c r="J547" s="153" t="s">
        <v>15</v>
      </c>
      <c r="K547" s="155" t="s">
        <v>16</v>
      </c>
      <c r="L547" s="153" t="s">
        <v>17</v>
      </c>
      <c r="M547" s="153" t="s">
        <v>18</v>
      </c>
      <c r="N547" s="153" t="s">
        <v>19</v>
      </c>
    </row>
    <row r="548" spans="1:14" ht="15" customHeight="1">
      <c r="A548" s="171"/>
      <c r="B548" s="157"/>
      <c r="C548" s="157"/>
      <c r="D548" s="171"/>
      <c r="E548" s="157"/>
      <c r="F548" s="157"/>
      <c r="G548" s="157"/>
      <c r="H548" s="157"/>
      <c r="I548" s="157"/>
      <c r="J548" s="157"/>
      <c r="K548" s="169"/>
      <c r="L548" s="157"/>
      <c r="M548" s="157"/>
      <c r="N548" s="157"/>
    </row>
    <row r="549" spans="1:14" ht="15" customHeight="1">
      <c r="A549" s="51">
        <v>1</v>
      </c>
      <c r="B549" s="52">
        <v>43039</v>
      </c>
      <c r="C549" s="51" t="s">
        <v>23</v>
      </c>
      <c r="D549" s="51" t="s">
        <v>21</v>
      </c>
      <c r="E549" s="51" t="s">
        <v>69</v>
      </c>
      <c r="F549" s="51">
        <v>510</v>
      </c>
      <c r="G549" s="51">
        <v>485</v>
      </c>
      <c r="H549" s="51">
        <v>525</v>
      </c>
      <c r="I549" s="51">
        <v>540</v>
      </c>
      <c r="J549" s="51">
        <v>555</v>
      </c>
      <c r="K549" s="51">
        <v>525</v>
      </c>
      <c r="L549" s="53">
        <v>1200</v>
      </c>
      <c r="M549" s="65">
        <f>IF(D549="BUY",(K549-F549)*(L549),(F549-K549)*(L549))</f>
        <v>18000</v>
      </c>
      <c r="N549" s="66">
        <f>M549/(L549)/F549%</f>
        <v>2.9411764705882355</v>
      </c>
    </row>
    <row r="550" spans="1:14" ht="15" customHeight="1">
      <c r="A550" s="51">
        <v>2</v>
      </c>
      <c r="B550" s="52">
        <v>43035</v>
      </c>
      <c r="C550" s="51" t="s">
        <v>82</v>
      </c>
      <c r="D550" s="51" t="s">
        <v>21</v>
      </c>
      <c r="E550" s="51" t="s">
        <v>81</v>
      </c>
      <c r="F550" s="51">
        <v>5</v>
      </c>
      <c r="G550" s="51">
        <v>2</v>
      </c>
      <c r="H550" s="51">
        <v>10</v>
      </c>
      <c r="I550" s="51">
        <v>15</v>
      </c>
      <c r="J550" s="51">
        <v>20</v>
      </c>
      <c r="K550" s="51">
        <v>7</v>
      </c>
      <c r="L550" s="53">
        <v>1500</v>
      </c>
      <c r="M550" s="65">
        <f>IF(D550="BUY",(K550-F550)*(L550),(F550-K550)*(L550))</f>
        <v>3000</v>
      </c>
      <c r="N550" s="66">
        <f>M550/(L550)/F550%</f>
        <v>40</v>
      </c>
    </row>
    <row r="551" spans="1:14" ht="15" customHeight="1">
      <c r="A551" s="51">
        <v>3</v>
      </c>
      <c r="B551" s="52">
        <v>43035</v>
      </c>
      <c r="C551" s="51" t="s">
        <v>23</v>
      </c>
      <c r="D551" s="51" t="s">
        <v>21</v>
      </c>
      <c r="E551" s="51" t="s">
        <v>43</v>
      </c>
      <c r="F551" s="51">
        <v>548</v>
      </c>
      <c r="G551" s="51">
        <v>527</v>
      </c>
      <c r="H551" s="51">
        <v>560</v>
      </c>
      <c r="I551" s="51">
        <v>572</v>
      </c>
      <c r="J551" s="51">
        <v>584</v>
      </c>
      <c r="K551" s="51">
        <v>560</v>
      </c>
      <c r="L551" s="53">
        <v>800</v>
      </c>
      <c r="M551" s="65">
        <f>IF(D551="BUY",(K551-F551)*(L551),(F551-K551)*(L551))</f>
        <v>9600</v>
      </c>
      <c r="N551" s="66">
        <f>M551/(L551)/F551%</f>
        <v>2.18978102189781</v>
      </c>
    </row>
    <row r="552" spans="1:14" ht="15" customHeight="1">
      <c r="A552" s="51">
        <v>4</v>
      </c>
      <c r="B552" s="52">
        <v>43031</v>
      </c>
      <c r="C552" s="51" t="s">
        <v>23</v>
      </c>
      <c r="D552" s="51" t="s">
        <v>21</v>
      </c>
      <c r="E552" s="51" t="s">
        <v>80</v>
      </c>
      <c r="F552" s="51">
        <v>714</v>
      </c>
      <c r="G552" s="51">
        <v>707</v>
      </c>
      <c r="H552" s="51">
        <v>718</v>
      </c>
      <c r="I552" s="51">
        <v>722</v>
      </c>
      <c r="J552" s="51">
        <v>726</v>
      </c>
      <c r="K552" s="51">
        <v>726</v>
      </c>
      <c r="L552" s="53">
        <v>2000</v>
      </c>
      <c r="M552" s="65">
        <f>IF(D552="BUY",(K552-F552)*(L552),(F552-K552)*(L552))</f>
        <v>24000</v>
      </c>
      <c r="N552" s="66">
        <f>M552/(L552)/F552%</f>
        <v>1.680672268907563</v>
      </c>
    </row>
    <row r="553" spans="1:14" ht="15" customHeight="1">
      <c r="A553" s="51">
        <v>5</v>
      </c>
      <c r="B553" s="52">
        <v>43024</v>
      </c>
      <c r="C553" s="51" t="s">
        <v>23</v>
      </c>
      <c r="D553" s="51" t="s">
        <v>21</v>
      </c>
      <c r="E553" s="51" t="s">
        <v>71</v>
      </c>
      <c r="F553" s="51">
        <v>126</v>
      </c>
      <c r="G553" s="51">
        <v>124</v>
      </c>
      <c r="H553" s="51">
        <v>127</v>
      </c>
      <c r="I553" s="51">
        <v>128</v>
      </c>
      <c r="J553" s="51">
        <v>129</v>
      </c>
      <c r="K553" s="51">
        <v>128</v>
      </c>
      <c r="L553" s="53">
        <v>7000</v>
      </c>
      <c r="M553" s="65">
        <f aca="true" t="shared" si="38" ref="M553:M561">IF(D553="BUY",(K553-F553)*(L553),(F553-K553)*(L553))</f>
        <v>14000</v>
      </c>
      <c r="N553" s="66">
        <f aca="true" t="shared" si="39" ref="N553:N561">M553/(L553)/F553%</f>
        <v>1.5873015873015872</v>
      </c>
    </row>
    <row r="554" spans="1:14" ht="15" customHeight="1">
      <c r="A554" s="51">
        <v>6</v>
      </c>
      <c r="B554" s="52">
        <v>43021</v>
      </c>
      <c r="C554" s="51" t="s">
        <v>23</v>
      </c>
      <c r="D554" s="51" t="s">
        <v>21</v>
      </c>
      <c r="E554" s="51" t="s">
        <v>79</v>
      </c>
      <c r="F554" s="51">
        <v>1070</v>
      </c>
      <c r="G554" s="51">
        <v>1050</v>
      </c>
      <c r="H554" s="51">
        <v>1080</v>
      </c>
      <c r="I554" s="51">
        <v>1090</v>
      </c>
      <c r="J554" s="51">
        <v>1100</v>
      </c>
      <c r="K554" s="51">
        <v>1080</v>
      </c>
      <c r="L554" s="53">
        <v>800</v>
      </c>
      <c r="M554" s="65">
        <f t="shared" si="38"/>
        <v>8000</v>
      </c>
      <c r="N554" s="66">
        <f t="shared" si="39"/>
        <v>0.9345794392523366</v>
      </c>
    </row>
    <row r="555" spans="1:14" ht="15" customHeight="1">
      <c r="A555" s="51">
        <v>7</v>
      </c>
      <c r="B555" s="52">
        <v>43021</v>
      </c>
      <c r="C555" s="51" t="s">
        <v>20</v>
      </c>
      <c r="D555" s="51" t="s">
        <v>21</v>
      </c>
      <c r="E555" s="51" t="s">
        <v>78</v>
      </c>
      <c r="F555" s="51">
        <v>1300</v>
      </c>
      <c r="G555" s="51">
        <v>1250</v>
      </c>
      <c r="H555" s="51">
        <v>1325</v>
      </c>
      <c r="I555" s="51">
        <v>1350</v>
      </c>
      <c r="J555" s="51">
        <v>1375</v>
      </c>
      <c r="K555" s="51">
        <v>1325</v>
      </c>
      <c r="L555" s="53">
        <v>1500</v>
      </c>
      <c r="M555" s="65">
        <f t="shared" si="38"/>
        <v>37500</v>
      </c>
      <c r="N555" s="66">
        <f t="shared" si="39"/>
        <v>1.9230769230769231</v>
      </c>
    </row>
    <row r="556" spans="1:14" ht="15" customHeight="1">
      <c r="A556" s="51">
        <v>8</v>
      </c>
      <c r="B556" s="52">
        <v>43019</v>
      </c>
      <c r="C556" s="51" t="s">
        <v>23</v>
      </c>
      <c r="D556" s="51" t="s">
        <v>21</v>
      </c>
      <c r="E556" s="51" t="s">
        <v>64</v>
      </c>
      <c r="F556" s="51">
        <v>1100</v>
      </c>
      <c r="G556" s="51">
        <v>1074</v>
      </c>
      <c r="H556" s="51">
        <v>1114</v>
      </c>
      <c r="I556" s="51">
        <v>1128</v>
      </c>
      <c r="J556" s="51">
        <v>1142</v>
      </c>
      <c r="K556" s="51">
        <v>1114</v>
      </c>
      <c r="L556" s="53">
        <v>500</v>
      </c>
      <c r="M556" s="65">
        <f t="shared" si="38"/>
        <v>7000</v>
      </c>
      <c r="N556" s="66">
        <f t="shared" si="39"/>
        <v>1.2727272727272727</v>
      </c>
    </row>
    <row r="557" spans="1:14" ht="15" customHeight="1">
      <c r="A557" s="51">
        <v>9</v>
      </c>
      <c r="B557" s="52">
        <v>43017</v>
      </c>
      <c r="C557" s="51" t="s">
        <v>23</v>
      </c>
      <c r="D557" s="51" t="s">
        <v>21</v>
      </c>
      <c r="E557" s="51" t="s">
        <v>71</v>
      </c>
      <c r="F557" s="51">
        <v>125.7</v>
      </c>
      <c r="G557" s="51">
        <v>123.8</v>
      </c>
      <c r="H557" s="51">
        <v>127</v>
      </c>
      <c r="I557" s="51">
        <v>128</v>
      </c>
      <c r="J557" s="51">
        <v>129</v>
      </c>
      <c r="K557" s="51">
        <v>127</v>
      </c>
      <c r="L557" s="53">
        <v>7000</v>
      </c>
      <c r="M557" s="65">
        <f t="shared" si="38"/>
        <v>9099.99999999998</v>
      </c>
      <c r="N557" s="66">
        <f t="shared" si="39"/>
        <v>1.0342084327764496</v>
      </c>
    </row>
    <row r="558" spans="1:14" ht="15" customHeight="1">
      <c r="A558" s="51">
        <v>10</v>
      </c>
      <c r="B558" s="52">
        <v>43017</v>
      </c>
      <c r="C558" s="51" t="s">
        <v>23</v>
      </c>
      <c r="D558" s="51" t="s">
        <v>21</v>
      </c>
      <c r="E558" s="51" t="s">
        <v>77</v>
      </c>
      <c r="F558" s="51">
        <v>63</v>
      </c>
      <c r="G558" s="51">
        <v>59</v>
      </c>
      <c r="H558" s="51">
        <v>65</v>
      </c>
      <c r="I558" s="51">
        <v>67</v>
      </c>
      <c r="J558" s="51">
        <v>69</v>
      </c>
      <c r="K558" s="51">
        <v>65</v>
      </c>
      <c r="L558" s="53">
        <v>13200</v>
      </c>
      <c r="M558" s="65">
        <f t="shared" si="38"/>
        <v>26400</v>
      </c>
      <c r="N558" s="66">
        <f t="shared" si="39"/>
        <v>3.1746031746031744</v>
      </c>
    </row>
    <row r="559" spans="1:14" ht="15" customHeight="1">
      <c r="A559" s="51">
        <v>11</v>
      </c>
      <c r="B559" s="52">
        <v>43013</v>
      </c>
      <c r="C559" s="51" t="s">
        <v>23</v>
      </c>
      <c r="D559" s="51" t="s">
        <v>21</v>
      </c>
      <c r="E559" s="51" t="s">
        <v>76</v>
      </c>
      <c r="F559" s="51">
        <v>130</v>
      </c>
      <c r="G559" s="51">
        <v>125</v>
      </c>
      <c r="H559" s="51">
        <v>132</v>
      </c>
      <c r="I559" s="51">
        <v>134</v>
      </c>
      <c r="J559" s="51">
        <v>136</v>
      </c>
      <c r="K559" s="51">
        <v>132</v>
      </c>
      <c r="L559" s="53">
        <v>4000</v>
      </c>
      <c r="M559" s="65">
        <f t="shared" si="38"/>
        <v>8000</v>
      </c>
      <c r="N559" s="66">
        <f t="shared" si="39"/>
        <v>1.5384615384615383</v>
      </c>
    </row>
    <row r="560" spans="1:14" ht="15" customHeight="1">
      <c r="A560" s="51">
        <v>12</v>
      </c>
      <c r="B560" s="52">
        <v>43011</v>
      </c>
      <c r="C560" s="51" t="s">
        <v>23</v>
      </c>
      <c r="D560" s="51" t="s">
        <v>21</v>
      </c>
      <c r="E560" s="51" t="s">
        <v>75</v>
      </c>
      <c r="F560" s="51">
        <v>178.5</v>
      </c>
      <c r="G560" s="51">
        <v>174.5</v>
      </c>
      <c r="H560" s="51">
        <v>180.5</v>
      </c>
      <c r="I560" s="51">
        <v>182.5</v>
      </c>
      <c r="J560" s="51">
        <v>184.5</v>
      </c>
      <c r="K560" s="51">
        <v>182.5</v>
      </c>
      <c r="L560" s="53">
        <v>3500</v>
      </c>
      <c r="M560" s="65">
        <f t="shared" si="38"/>
        <v>14000</v>
      </c>
      <c r="N560" s="66">
        <f t="shared" si="39"/>
        <v>2.2408963585434174</v>
      </c>
    </row>
    <row r="561" spans="1:14" ht="15" customHeight="1">
      <c r="A561" s="51">
        <v>13</v>
      </c>
      <c r="B561" s="52">
        <v>43011</v>
      </c>
      <c r="C561" s="51" t="s">
        <v>23</v>
      </c>
      <c r="D561" s="51" t="s">
        <v>21</v>
      </c>
      <c r="E561" s="51" t="s">
        <v>71</v>
      </c>
      <c r="F561" s="51">
        <v>122.5</v>
      </c>
      <c r="G561" s="51">
        <v>119.5</v>
      </c>
      <c r="H561" s="51">
        <v>124</v>
      </c>
      <c r="I561" s="51">
        <v>125.5</v>
      </c>
      <c r="J561" s="51">
        <v>127</v>
      </c>
      <c r="K561" s="51">
        <v>124</v>
      </c>
      <c r="L561" s="53">
        <v>7000</v>
      </c>
      <c r="M561" s="65">
        <f t="shared" si="38"/>
        <v>10500</v>
      </c>
      <c r="N561" s="66">
        <f t="shared" si="39"/>
        <v>1.2244897959183672</v>
      </c>
    </row>
    <row r="563" spans="1:14" ht="15" customHeight="1">
      <c r="A563" s="9" t="s">
        <v>25</v>
      </c>
      <c r="B563" s="10"/>
      <c r="C563" s="11"/>
      <c r="D563" s="12"/>
      <c r="E563" s="13"/>
      <c r="F563" s="13"/>
      <c r="G563" s="14"/>
      <c r="H563" s="15"/>
      <c r="I563" s="15"/>
      <c r="J563" s="15"/>
      <c r="K563" s="16"/>
      <c r="L563" s="17"/>
      <c r="N563" s="18"/>
    </row>
    <row r="564" spans="1:12" ht="15" customHeight="1">
      <c r="A564" s="9" t="s">
        <v>26</v>
      </c>
      <c r="B564" s="19"/>
      <c r="C564" s="11"/>
      <c r="D564" s="12"/>
      <c r="E564" s="13"/>
      <c r="F564" s="13"/>
      <c r="G564" s="14"/>
      <c r="H564" s="13"/>
      <c r="I564" s="13"/>
      <c r="J564" s="13"/>
      <c r="K564" s="16"/>
      <c r="L564" s="17"/>
    </row>
    <row r="565" spans="1:14" ht="15" customHeight="1">
      <c r="A565" s="9" t="s">
        <v>26</v>
      </c>
      <c r="B565" s="19"/>
      <c r="C565" s="20"/>
      <c r="D565" s="21"/>
      <c r="E565" s="22"/>
      <c r="F565" s="22"/>
      <c r="G565" s="23"/>
      <c r="H565" s="22"/>
      <c r="I565" s="22"/>
      <c r="J565" s="22"/>
      <c r="K565" s="22"/>
      <c r="L565" s="17"/>
      <c r="M565" s="17"/>
      <c r="N565" s="17"/>
    </row>
    <row r="566" spans="1:14" ht="15" customHeight="1" thickBot="1">
      <c r="A566" s="24"/>
      <c r="B566" s="19"/>
      <c r="C566" s="22"/>
      <c r="D566" s="22"/>
      <c r="E566" s="22"/>
      <c r="F566" s="25"/>
      <c r="G566" s="26"/>
      <c r="H566" s="27" t="s">
        <v>27</v>
      </c>
      <c r="I566" s="27"/>
      <c r="J566" s="28"/>
      <c r="K566" s="28"/>
      <c r="L566" s="17"/>
      <c r="M566" s="63" t="s">
        <v>72</v>
      </c>
      <c r="N566" s="64" t="s">
        <v>68</v>
      </c>
    </row>
    <row r="567" spans="1:12" ht="15" customHeight="1">
      <c r="A567" s="24"/>
      <c r="B567" s="19"/>
      <c r="C567" s="154" t="s">
        <v>28</v>
      </c>
      <c r="D567" s="154"/>
      <c r="E567" s="29">
        <v>13</v>
      </c>
      <c r="F567" s="30">
        <f>F568+F569+F570+F571+F572+F573</f>
        <v>100</v>
      </c>
      <c r="G567" s="31">
        <v>13</v>
      </c>
      <c r="H567" s="32">
        <f>G568/G567%</f>
        <v>100</v>
      </c>
      <c r="I567" s="32"/>
      <c r="J567" s="32"/>
      <c r="L567" s="17"/>
    </row>
    <row r="568" spans="1:14" ht="15" customHeight="1">
      <c r="A568" s="24"/>
      <c r="B568" s="19"/>
      <c r="C568" s="151" t="s">
        <v>29</v>
      </c>
      <c r="D568" s="151"/>
      <c r="E568" s="33">
        <v>13</v>
      </c>
      <c r="F568" s="34">
        <f>(E568/E567)*100</f>
        <v>100</v>
      </c>
      <c r="G568" s="31">
        <v>13</v>
      </c>
      <c r="H568" s="28"/>
      <c r="I568" s="28"/>
      <c r="J568" s="22"/>
      <c r="K568" s="28"/>
      <c r="M568" s="22"/>
      <c r="N568" s="22"/>
    </row>
    <row r="569" spans="1:14" ht="15" customHeight="1">
      <c r="A569" s="35"/>
      <c r="B569" s="19"/>
      <c r="C569" s="151" t="s">
        <v>31</v>
      </c>
      <c r="D569" s="151"/>
      <c r="E569" s="33">
        <v>0</v>
      </c>
      <c r="F569" s="34">
        <f>(E569/E567)*100</f>
        <v>0</v>
      </c>
      <c r="G569" s="36"/>
      <c r="H569" s="31"/>
      <c r="I569" s="31"/>
      <c r="J569" s="22"/>
      <c r="K569" s="28"/>
      <c r="L569" s="17"/>
      <c r="M569" s="20"/>
      <c r="N569" s="20"/>
    </row>
    <row r="570" spans="1:14" ht="15" customHeight="1">
      <c r="A570" s="35"/>
      <c r="B570" s="19"/>
      <c r="C570" s="151" t="s">
        <v>32</v>
      </c>
      <c r="D570" s="151"/>
      <c r="E570" s="33">
        <v>0</v>
      </c>
      <c r="F570" s="34">
        <f>(E570/E567)*100</f>
        <v>0</v>
      </c>
      <c r="G570" s="36"/>
      <c r="H570" s="31"/>
      <c r="I570" s="31"/>
      <c r="J570" s="22"/>
      <c r="K570" s="28"/>
      <c r="L570" s="17"/>
      <c r="M570" s="17"/>
      <c r="N570" s="17"/>
    </row>
    <row r="571" spans="1:14" ht="15" customHeight="1">
      <c r="A571" s="35"/>
      <c r="B571" s="19"/>
      <c r="C571" s="151" t="s">
        <v>33</v>
      </c>
      <c r="D571" s="151"/>
      <c r="E571" s="33">
        <v>0</v>
      </c>
      <c r="F571" s="34">
        <f>(E571/E567)*100</f>
        <v>0</v>
      </c>
      <c r="G571" s="36"/>
      <c r="H571" s="22" t="s">
        <v>34</v>
      </c>
      <c r="I571" s="22"/>
      <c r="J571" s="37"/>
      <c r="K571" s="28"/>
      <c r="L571" s="17"/>
      <c r="M571" s="17"/>
      <c r="N571" s="17"/>
    </row>
    <row r="572" spans="1:14" ht="15" customHeight="1">
      <c r="A572" s="35"/>
      <c r="B572" s="19"/>
      <c r="C572" s="151" t="s">
        <v>35</v>
      </c>
      <c r="D572" s="151"/>
      <c r="E572" s="33">
        <v>0</v>
      </c>
      <c r="F572" s="34">
        <v>0</v>
      </c>
      <c r="G572" s="36"/>
      <c r="H572" s="22"/>
      <c r="I572" s="22"/>
      <c r="J572" s="37"/>
      <c r="K572" s="28"/>
      <c r="L572" s="17"/>
      <c r="M572" s="17"/>
      <c r="N572" s="17"/>
    </row>
    <row r="573" spans="1:14" ht="15" customHeight="1" thickBot="1">
      <c r="A573" s="35"/>
      <c r="B573" s="19"/>
      <c r="C573" s="152" t="s">
        <v>36</v>
      </c>
      <c r="D573" s="152"/>
      <c r="E573" s="38"/>
      <c r="F573" s="39">
        <f>(E573/E567)*100</f>
        <v>0</v>
      </c>
      <c r="G573" s="36"/>
      <c r="H573" s="22"/>
      <c r="I573" s="22"/>
      <c r="M573" s="17"/>
      <c r="N573" s="17"/>
    </row>
    <row r="574" spans="1:14" ht="15" customHeight="1">
      <c r="A574" s="41" t="s">
        <v>37</v>
      </c>
      <c r="B574" s="10"/>
      <c r="C574" s="11"/>
      <c r="D574" s="11"/>
      <c r="E574" s="13"/>
      <c r="F574" s="13"/>
      <c r="G574" s="42"/>
      <c r="H574" s="43"/>
      <c r="I574" s="43"/>
      <c r="J574" s="43"/>
      <c r="K574" s="13"/>
      <c r="L574" s="17"/>
      <c r="M574" s="40"/>
      <c r="N574" s="40"/>
    </row>
    <row r="575" spans="1:14" ht="15" customHeight="1">
      <c r="A575" s="12" t="s">
        <v>38</v>
      </c>
      <c r="B575" s="10"/>
      <c r="C575" s="44"/>
      <c r="D575" s="45"/>
      <c r="E575" s="46"/>
      <c r="F575" s="43"/>
      <c r="G575" s="42"/>
      <c r="H575" s="43"/>
      <c r="I575" s="43"/>
      <c r="J575" s="43"/>
      <c r="K575" s="13"/>
      <c r="L575" s="17"/>
      <c r="M575" s="24"/>
      <c r="N575" s="24"/>
    </row>
    <row r="576" spans="1:14" ht="15" customHeight="1">
      <c r="A576" s="12" t="s">
        <v>39</v>
      </c>
      <c r="B576" s="10"/>
      <c r="C576" s="11"/>
      <c r="D576" s="45"/>
      <c r="E576" s="46"/>
      <c r="F576" s="43"/>
      <c r="G576" s="42"/>
      <c r="H576" s="47"/>
      <c r="I576" s="47"/>
      <c r="J576" s="47"/>
      <c r="K576" s="13"/>
      <c r="L576" s="17"/>
      <c r="M576" s="17"/>
      <c r="N576" s="17"/>
    </row>
    <row r="577" spans="1:14" ht="15" customHeight="1">
      <c r="A577" s="12" t="s">
        <v>40</v>
      </c>
      <c r="B577" s="44"/>
      <c r="C577" s="11"/>
      <c r="D577" s="45"/>
      <c r="E577" s="46"/>
      <c r="F577" s="43"/>
      <c r="G577" s="48"/>
      <c r="H577" s="47"/>
      <c r="I577" s="47"/>
      <c r="J577" s="47"/>
      <c r="K577" s="13"/>
      <c r="L577" s="17"/>
      <c r="M577" s="17"/>
      <c r="N577" s="17"/>
    </row>
    <row r="578" spans="1:14" ht="15" customHeight="1" thickBot="1">
      <c r="A578" s="12" t="s">
        <v>41</v>
      </c>
      <c r="B578" s="35"/>
      <c r="C578" s="11"/>
      <c r="D578" s="49"/>
      <c r="E578" s="43"/>
      <c r="F578" s="43"/>
      <c r="G578" s="48"/>
      <c r="H578" s="47"/>
      <c r="I578" s="47"/>
      <c r="J578" s="47"/>
      <c r="K578" s="43"/>
      <c r="L578" s="17"/>
      <c r="M578" s="17"/>
      <c r="N578" s="17"/>
    </row>
    <row r="579" spans="1:14" ht="15" customHeight="1" thickBot="1">
      <c r="A579" s="159" t="s">
        <v>0</v>
      </c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</row>
    <row r="580" spans="1:14" ht="15" customHeight="1" thickBot="1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</row>
    <row r="581" spans="1:14" ht="15" customHeight="1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</row>
    <row r="582" spans="1:14" ht="15" customHeight="1">
      <c r="A582" s="160" t="s">
        <v>1</v>
      </c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</row>
    <row r="583" spans="1:14" ht="15" customHeight="1">
      <c r="A583" s="160" t="s">
        <v>2</v>
      </c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</row>
    <row r="584" spans="1:14" ht="15" customHeight="1" thickBot="1">
      <c r="A584" s="161" t="s">
        <v>3</v>
      </c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</row>
    <row r="585" spans="1:14" ht="15" customHeight="1">
      <c r="A585" s="162" t="s">
        <v>56</v>
      </c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</row>
    <row r="586" spans="1:14" ht="15" customHeight="1">
      <c r="A586" s="162" t="s">
        <v>5</v>
      </c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</row>
    <row r="587" spans="1:14" ht="15" customHeight="1">
      <c r="A587" s="156" t="s">
        <v>6</v>
      </c>
      <c r="B587" s="153" t="s">
        <v>7</v>
      </c>
      <c r="C587" s="153" t="s">
        <v>8</v>
      </c>
      <c r="D587" s="156" t="s">
        <v>9</v>
      </c>
      <c r="E587" s="153" t="s">
        <v>10</v>
      </c>
      <c r="F587" s="153" t="s">
        <v>11</v>
      </c>
      <c r="G587" s="153" t="s">
        <v>12</v>
      </c>
      <c r="H587" s="153" t="s">
        <v>13</v>
      </c>
      <c r="I587" s="153" t="s">
        <v>14</v>
      </c>
      <c r="J587" s="153" t="s">
        <v>15</v>
      </c>
      <c r="K587" s="155" t="s">
        <v>16</v>
      </c>
      <c r="L587" s="153" t="s">
        <v>17</v>
      </c>
      <c r="M587" s="153" t="s">
        <v>18</v>
      </c>
      <c r="N587" s="153" t="s">
        <v>19</v>
      </c>
    </row>
    <row r="588" spans="1:14" ht="15" customHeight="1">
      <c r="A588" s="171"/>
      <c r="B588" s="157"/>
      <c r="C588" s="157"/>
      <c r="D588" s="171"/>
      <c r="E588" s="157"/>
      <c r="F588" s="157"/>
      <c r="G588" s="157"/>
      <c r="H588" s="157"/>
      <c r="I588" s="157"/>
      <c r="J588" s="157"/>
      <c r="K588" s="169"/>
      <c r="L588" s="157"/>
      <c r="M588" s="157"/>
      <c r="N588" s="157"/>
    </row>
    <row r="589" spans="1:14" ht="15" customHeight="1">
      <c r="A589" s="51">
        <v>1</v>
      </c>
      <c r="B589" s="52">
        <v>43007</v>
      </c>
      <c r="C589" s="51" t="s">
        <v>23</v>
      </c>
      <c r="D589" s="51" t="s">
        <v>21</v>
      </c>
      <c r="E589" s="51" t="s">
        <v>73</v>
      </c>
      <c r="F589" s="51">
        <v>196.5</v>
      </c>
      <c r="G589" s="51">
        <v>192.5</v>
      </c>
      <c r="H589" s="51">
        <v>198.5</v>
      </c>
      <c r="I589" s="51">
        <v>200.5</v>
      </c>
      <c r="J589" s="51">
        <v>202.5</v>
      </c>
      <c r="K589" s="51">
        <v>198.5</v>
      </c>
      <c r="L589" s="53">
        <v>4500</v>
      </c>
      <c r="M589" s="54">
        <f>IF(D589="BUY",(K589-F589)*(L589),(F589-K589)*(L589))</f>
        <v>9000</v>
      </c>
      <c r="N589" s="55">
        <f>M589/(L589)/F589%</f>
        <v>1.0178117048346056</v>
      </c>
    </row>
    <row r="590" spans="1:14" ht="15" customHeight="1">
      <c r="A590" s="51">
        <v>2</v>
      </c>
      <c r="B590" s="52">
        <v>43005</v>
      </c>
      <c r="C590" s="51" t="s">
        <v>23</v>
      </c>
      <c r="D590" s="51" t="s">
        <v>21</v>
      </c>
      <c r="E590" s="51" t="s">
        <v>64</v>
      </c>
      <c r="F590" s="51">
        <v>1068</v>
      </c>
      <c r="G590" s="51">
        <v>1035</v>
      </c>
      <c r="H590" s="51">
        <v>1088</v>
      </c>
      <c r="I590" s="51">
        <v>1108</v>
      </c>
      <c r="J590" s="51">
        <v>1128</v>
      </c>
      <c r="K590" s="51">
        <v>1035</v>
      </c>
      <c r="L590" s="53">
        <v>600</v>
      </c>
      <c r="M590" s="54">
        <f>IF(D590="BUY",(K590-F590)*(L590),(F590-K590)*(L590))</f>
        <v>-19800</v>
      </c>
      <c r="N590" s="55">
        <f>M590/(L590)/F590%</f>
        <v>-3.0898876404494384</v>
      </c>
    </row>
    <row r="591" spans="1:14" ht="15" customHeight="1">
      <c r="A591" s="51">
        <v>3</v>
      </c>
      <c r="B591" s="52">
        <v>43003</v>
      </c>
      <c r="C591" s="51" t="s">
        <v>23</v>
      </c>
      <c r="D591" s="51" t="s">
        <v>21</v>
      </c>
      <c r="E591" s="51" t="s">
        <v>71</v>
      </c>
      <c r="F591" s="51">
        <v>113</v>
      </c>
      <c r="G591" s="51">
        <v>109.5</v>
      </c>
      <c r="H591" s="51">
        <v>115</v>
      </c>
      <c r="I591" s="51">
        <v>117</v>
      </c>
      <c r="J591" s="51">
        <v>119</v>
      </c>
      <c r="K591" s="51">
        <v>117</v>
      </c>
      <c r="L591" s="53">
        <v>7000</v>
      </c>
      <c r="M591" s="54">
        <f>IF(D591="BUY",(K591-F591)*(L591),(F591-K591)*(L591))</f>
        <v>28000</v>
      </c>
      <c r="N591" s="55">
        <f>M591/(L591)/F591%</f>
        <v>3.5398230088495577</v>
      </c>
    </row>
    <row r="592" spans="1:14" ht="15" customHeight="1">
      <c r="A592" s="51">
        <v>4</v>
      </c>
      <c r="B592" s="52">
        <v>42996</v>
      </c>
      <c r="C592" s="51" t="s">
        <v>23</v>
      </c>
      <c r="D592" s="51" t="s">
        <v>21</v>
      </c>
      <c r="E592" s="51" t="s">
        <v>70</v>
      </c>
      <c r="F592" s="51">
        <v>2690</v>
      </c>
      <c r="G592" s="51">
        <v>2600</v>
      </c>
      <c r="H592" s="51">
        <v>2750</v>
      </c>
      <c r="I592" s="51">
        <v>2800</v>
      </c>
      <c r="J592" s="51">
        <v>2850</v>
      </c>
      <c r="K592" s="51">
        <v>2600</v>
      </c>
      <c r="L592" s="53">
        <v>250</v>
      </c>
      <c r="M592" s="54">
        <f>IF(D592="BUY",(K592-F592)*(L592),(F592-K592)*(L592))</f>
        <v>-22500</v>
      </c>
      <c r="N592" s="55">
        <f>M592/(L592)/F592%</f>
        <v>-3.345724907063197</v>
      </c>
    </row>
    <row r="593" spans="1:14" ht="15" customHeight="1">
      <c r="A593" s="51">
        <v>5</v>
      </c>
      <c r="B593" s="52">
        <v>42992</v>
      </c>
      <c r="C593" s="51" t="s">
        <v>23</v>
      </c>
      <c r="D593" s="51" t="s">
        <v>21</v>
      </c>
      <c r="E593" s="51" t="s">
        <v>69</v>
      </c>
      <c r="F593" s="51">
        <v>519</v>
      </c>
      <c r="G593" s="51">
        <v>505</v>
      </c>
      <c r="H593" s="51">
        <v>529</v>
      </c>
      <c r="I593" s="51">
        <v>539</v>
      </c>
      <c r="J593" s="51">
        <v>549</v>
      </c>
      <c r="K593" s="51">
        <v>523</v>
      </c>
      <c r="L593" s="53">
        <v>1200</v>
      </c>
      <c r="M593" s="54">
        <f aca="true" t="shared" si="40" ref="M593:M599">IF(D593="BUY",(K593-F593)*(L593),(F593-K593)*(L593))</f>
        <v>4800</v>
      </c>
      <c r="N593" s="55">
        <f aca="true" t="shared" si="41" ref="N593:N599">M593/(L593)/F593%</f>
        <v>0.770712909441233</v>
      </c>
    </row>
    <row r="594" spans="1:14" ht="15" customHeight="1">
      <c r="A594" s="51">
        <v>6</v>
      </c>
      <c r="B594" s="52">
        <v>42989</v>
      </c>
      <c r="C594" s="51" t="s">
        <v>23</v>
      </c>
      <c r="D594" s="51" t="s">
        <v>21</v>
      </c>
      <c r="E594" s="51" t="s">
        <v>67</v>
      </c>
      <c r="F594" s="51">
        <v>8100</v>
      </c>
      <c r="G594" s="51">
        <v>7920</v>
      </c>
      <c r="H594" s="51">
        <v>8200</v>
      </c>
      <c r="I594" s="51">
        <v>8300</v>
      </c>
      <c r="J594" s="51">
        <v>8400</v>
      </c>
      <c r="K594" s="51">
        <v>8200</v>
      </c>
      <c r="L594" s="53">
        <v>150</v>
      </c>
      <c r="M594" s="54">
        <f t="shared" si="40"/>
        <v>15000</v>
      </c>
      <c r="N594" s="55">
        <f t="shared" si="41"/>
        <v>1.2345679012345678</v>
      </c>
    </row>
    <row r="595" spans="1:14" ht="15" customHeight="1">
      <c r="A595" s="51">
        <v>7</v>
      </c>
      <c r="B595" s="52">
        <v>42986</v>
      </c>
      <c r="C595" s="51" t="s">
        <v>23</v>
      </c>
      <c r="D595" s="51" t="s">
        <v>21</v>
      </c>
      <c r="E595" s="51" t="s">
        <v>58</v>
      </c>
      <c r="F595" s="51">
        <v>116</v>
      </c>
      <c r="G595" s="51">
        <v>112</v>
      </c>
      <c r="H595" s="51">
        <v>118</v>
      </c>
      <c r="I595" s="51">
        <v>120</v>
      </c>
      <c r="J595" s="51">
        <v>122</v>
      </c>
      <c r="K595" s="51">
        <v>118</v>
      </c>
      <c r="L595" s="53">
        <v>7000</v>
      </c>
      <c r="M595" s="54">
        <f t="shared" si="40"/>
        <v>14000</v>
      </c>
      <c r="N595" s="55">
        <f t="shared" si="41"/>
        <v>1.7241379310344829</v>
      </c>
    </row>
    <row r="596" spans="1:14" ht="15" customHeight="1">
      <c r="A596" s="51">
        <v>8</v>
      </c>
      <c r="B596" s="52">
        <v>42983</v>
      </c>
      <c r="C596" s="51" t="s">
        <v>23</v>
      </c>
      <c r="D596" s="51" t="s">
        <v>21</v>
      </c>
      <c r="E596" s="51" t="s">
        <v>60</v>
      </c>
      <c r="F596" s="51">
        <v>1281</v>
      </c>
      <c r="G596" s="51">
        <v>1260</v>
      </c>
      <c r="H596" s="51">
        <v>1295</v>
      </c>
      <c r="I596" s="51">
        <v>1310</v>
      </c>
      <c r="J596" s="51">
        <v>1325</v>
      </c>
      <c r="K596" s="51">
        <v>1310</v>
      </c>
      <c r="L596" s="53">
        <v>1000</v>
      </c>
      <c r="M596" s="54">
        <f t="shared" si="40"/>
        <v>29000</v>
      </c>
      <c r="N596" s="55">
        <f t="shared" si="41"/>
        <v>2.263856362217018</v>
      </c>
    </row>
    <row r="597" spans="1:14" ht="15" customHeight="1">
      <c r="A597" s="51">
        <v>9</v>
      </c>
      <c r="B597" s="52">
        <v>42983</v>
      </c>
      <c r="C597" s="51" t="s">
        <v>23</v>
      </c>
      <c r="D597" s="51" t="s">
        <v>21</v>
      </c>
      <c r="E597" s="51" t="s">
        <v>59</v>
      </c>
      <c r="F597" s="51">
        <v>252</v>
      </c>
      <c r="G597" s="51">
        <v>248</v>
      </c>
      <c r="H597" s="51">
        <v>257</v>
      </c>
      <c r="I597" s="51">
        <v>262</v>
      </c>
      <c r="J597" s="51">
        <v>267</v>
      </c>
      <c r="K597" s="51">
        <v>257</v>
      </c>
      <c r="L597" s="53">
        <v>1700</v>
      </c>
      <c r="M597" s="54">
        <f t="shared" si="40"/>
        <v>8500</v>
      </c>
      <c r="N597" s="55">
        <f t="shared" si="41"/>
        <v>1.9841269841269842</v>
      </c>
    </row>
    <row r="598" spans="1:14" ht="15" customHeight="1">
      <c r="A598" s="51">
        <v>10</v>
      </c>
      <c r="B598" s="52">
        <v>42979</v>
      </c>
      <c r="C598" s="51" t="s">
        <v>23</v>
      </c>
      <c r="D598" s="51" t="s">
        <v>21</v>
      </c>
      <c r="E598" s="51" t="s">
        <v>57</v>
      </c>
      <c r="F598" s="51">
        <v>515</v>
      </c>
      <c r="G598" s="51">
        <v>498</v>
      </c>
      <c r="H598" s="51">
        <v>525</v>
      </c>
      <c r="I598" s="51">
        <v>535</v>
      </c>
      <c r="J598" s="51">
        <v>545</v>
      </c>
      <c r="K598" s="51">
        <v>525</v>
      </c>
      <c r="L598" s="53">
        <v>1500</v>
      </c>
      <c r="M598" s="54">
        <f t="shared" si="40"/>
        <v>15000</v>
      </c>
      <c r="N598" s="55">
        <f t="shared" si="41"/>
        <v>1.9417475728155338</v>
      </c>
    </row>
    <row r="599" spans="1:14" ht="15.75">
      <c r="A599" s="51">
        <v>11</v>
      </c>
      <c r="B599" s="52">
        <v>42979</v>
      </c>
      <c r="C599" s="57" t="s">
        <v>23</v>
      </c>
      <c r="D599" s="57" t="s">
        <v>21</v>
      </c>
      <c r="E599" s="57" t="s">
        <v>58</v>
      </c>
      <c r="F599" s="58">
        <v>113</v>
      </c>
      <c r="G599" s="58">
        <v>110</v>
      </c>
      <c r="H599" s="58">
        <v>115</v>
      </c>
      <c r="I599" s="58">
        <v>117</v>
      </c>
      <c r="J599" s="58">
        <v>119</v>
      </c>
      <c r="K599" s="58">
        <v>115</v>
      </c>
      <c r="L599" s="53">
        <v>7000</v>
      </c>
      <c r="M599" s="54">
        <f t="shared" si="40"/>
        <v>14000</v>
      </c>
      <c r="N599" s="55">
        <f t="shared" si="41"/>
        <v>1.7699115044247788</v>
      </c>
    </row>
    <row r="600" spans="1:14" ht="15" customHeight="1">
      <c r="A600" s="9" t="s">
        <v>25</v>
      </c>
      <c r="B600" s="10"/>
      <c r="C600" s="11"/>
      <c r="D600" s="12"/>
      <c r="E600" s="13"/>
      <c r="F600" s="13"/>
      <c r="G600" s="14"/>
      <c r="H600" s="15"/>
      <c r="I600" s="15"/>
      <c r="J600" s="15"/>
      <c r="K600" s="16"/>
      <c r="L600" s="17"/>
      <c r="N600" s="18"/>
    </row>
    <row r="601" spans="1:12" ht="15" customHeight="1">
      <c r="A601" s="9" t="s">
        <v>26</v>
      </c>
      <c r="B601" s="19"/>
      <c r="C601" s="11"/>
      <c r="D601" s="12"/>
      <c r="E601" s="13"/>
      <c r="F601" s="13"/>
      <c r="G601" s="14"/>
      <c r="H601" s="13"/>
      <c r="I601" s="13"/>
      <c r="J601" s="13"/>
      <c r="K601" s="16"/>
      <c r="L601" s="17"/>
    </row>
    <row r="602" spans="1:14" ht="15" customHeight="1">
      <c r="A602" s="9" t="s">
        <v>26</v>
      </c>
      <c r="B602" s="19"/>
      <c r="C602" s="20"/>
      <c r="D602" s="21"/>
      <c r="E602" s="22"/>
      <c r="F602" s="22"/>
      <c r="G602" s="23"/>
      <c r="H602" s="22"/>
      <c r="I602" s="22"/>
      <c r="J602" s="22"/>
      <c r="K602" s="22"/>
      <c r="L602" s="17"/>
      <c r="M602" s="17"/>
      <c r="N602" s="17"/>
    </row>
    <row r="603" spans="1:14" ht="15" customHeight="1" thickBot="1">
      <c r="A603" s="24"/>
      <c r="B603" s="19"/>
      <c r="C603" s="22"/>
      <c r="D603" s="22"/>
      <c r="E603" s="22"/>
      <c r="F603" s="25"/>
      <c r="G603" s="26"/>
      <c r="H603" s="27" t="s">
        <v>27</v>
      </c>
      <c r="I603" s="27"/>
      <c r="J603" s="28"/>
      <c r="K603" s="28"/>
      <c r="L603" s="17"/>
      <c r="M603" s="63" t="s">
        <v>72</v>
      </c>
      <c r="N603" s="64" t="s">
        <v>68</v>
      </c>
    </row>
    <row r="604" spans="1:12" ht="15" customHeight="1">
      <c r="A604" s="24"/>
      <c r="B604" s="19"/>
      <c r="C604" s="154" t="s">
        <v>28</v>
      </c>
      <c r="D604" s="154"/>
      <c r="E604" s="29">
        <v>11</v>
      </c>
      <c r="F604" s="30">
        <f>F605+F606+F607+F608+F609+F610</f>
        <v>100.00000000000001</v>
      </c>
      <c r="G604" s="31">
        <v>11</v>
      </c>
      <c r="H604" s="32">
        <f>G605/G604%</f>
        <v>81.81818181818181</v>
      </c>
      <c r="I604" s="32"/>
      <c r="J604" s="32"/>
      <c r="L604" s="17"/>
    </row>
    <row r="605" spans="1:14" ht="15" customHeight="1">
      <c r="A605" s="24"/>
      <c r="B605" s="19"/>
      <c r="C605" s="151" t="s">
        <v>29</v>
      </c>
      <c r="D605" s="151"/>
      <c r="E605" s="33">
        <v>9</v>
      </c>
      <c r="F605" s="34">
        <f>(E605/E604)*100</f>
        <v>81.81818181818183</v>
      </c>
      <c r="G605" s="31">
        <v>9</v>
      </c>
      <c r="H605" s="28"/>
      <c r="I605" s="28"/>
      <c r="J605" s="22"/>
      <c r="K605" s="28"/>
      <c r="M605" s="22"/>
      <c r="N605" s="22"/>
    </row>
    <row r="606" spans="1:14" ht="15" customHeight="1">
      <c r="A606" s="35"/>
      <c r="B606" s="19"/>
      <c r="C606" s="151" t="s">
        <v>31</v>
      </c>
      <c r="D606" s="151"/>
      <c r="E606" s="33">
        <v>0</v>
      </c>
      <c r="F606" s="34">
        <f>(E606/E604)*100</f>
        <v>0</v>
      </c>
      <c r="G606" s="36"/>
      <c r="H606" s="31"/>
      <c r="I606" s="31"/>
      <c r="J606" s="22"/>
      <c r="K606" s="28"/>
      <c r="L606" s="17"/>
      <c r="M606" s="20"/>
      <c r="N606" s="20"/>
    </row>
    <row r="607" spans="1:14" ht="15" customHeight="1">
      <c r="A607" s="35"/>
      <c r="B607" s="19"/>
      <c r="C607" s="151" t="s">
        <v>32</v>
      </c>
      <c r="D607" s="151"/>
      <c r="E607" s="33">
        <v>0</v>
      </c>
      <c r="F607" s="34">
        <f>(E607/E604)*100</f>
        <v>0</v>
      </c>
      <c r="G607" s="36"/>
      <c r="H607" s="31"/>
      <c r="I607" s="31"/>
      <c r="J607" s="22"/>
      <c r="K607" s="28"/>
      <c r="L607" s="17"/>
      <c r="M607" s="17"/>
      <c r="N607" s="17"/>
    </row>
    <row r="608" spans="1:14" ht="15" customHeight="1">
      <c r="A608" s="35"/>
      <c r="B608" s="19"/>
      <c r="C608" s="151" t="s">
        <v>33</v>
      </c>
      <c r="D608" s="151"/>
      <c r="E608" s="33">
        <v>2</v>
      </c>
      <c r="F608" s="34">
        <f>(E608/E604)*100</f>
        <v>18.181818181818183</v>
      </c>
      <c r="G608" s="36"/>
      <c r="H608" s="22" t="s">
        <v>34</v>
      </c>
      <c r="I608" s="22"/>
      <c r="J608" s="37"/>
      <c r="K608" s="28"/>
      <c r="L608" s="17"/>
      <c r="M608" s="17"/>
      <c r="N608" s="17"/>
    </row>
    <row r="609" spans="1:14" ht="15" customHeight="1">
      <c r="A609" s="35"/>
      <c r="B609" s="19"/>
      <c r="C609" s="151" t="s">
        <v>35</v>
      </c>
      <c r="D609" s="151"/>
      <c r="E609" s="33">
        <v>0</v>
      </c>
      <c r="F609" s="34">
        <v>0</v>
      </c>
      <c r="G609" s="36"/>
      <c r="H609" s="22"/>
      <c r="I609" s="22"/>
      <c r="J609" s="37"/>
      <c r="K609" s="28"/>
      <c r="L609" s="17"/>
      <c r="M609" s="17"/>
      <c r="N609" s="17"/>
    </row>
    <row r="610" spans="1:14" ht="15" customHeight="1" thickBot="1">
      <c r="A610" s="35"/>
      <c r="B610" s="19"/>
      <c r="C610" s="152" t="s">
        <v>36</v>
      </c>
      <c r="D610" s="152"/>
      <c r="E610" s="38"/>
      <c r="F610" s="39">
        <f>(E610/E604)*100</f>
        <v>0</v>
      </c>
      <c r="G610" s="36"/>
      <c r="H610" s="22"/>
      <c r="I610" s="22"/>
      <c r="M610" s="17"/>
      <c r="N610" s="17"/>
    </row>
    <row r="611" spans="1:14" ht="15" customHeight="1">
      <c r="A611" s="41" t="s">
        <v>37</v>
      </c>
      <c r="B611" s="10"/>
      <c r="C611" s="11"/>
      <c r="D611" s="11"/>
      <c r="E611" s="13"/>
      <c r="F611" s="13"/>
      <c r="G611" s="42"/>
      <c r="H611" s="43"/>
      <c r="I611" s="43"/>
      <c r="J611" s="43"/>
      <c r="K611" s="13"/>
      <c r="L611" s="17"/>
      <c r="M611" s="40"/>
      <c r="N611" s="40"/>
    </row>
    <row r="612" spans="1:14" ht="15" customHeight="1">
      <c r="A612" s="12" t="s">
        <v>38</v>
      </c>
      <c r="B612" s="10"/>
      <c r="C612" s="44"/>
      <c r="D612" s="45"/>
      <c r="E612" s="46"/>
      <c r="F612" s="43"/>
      <c r="G612" s="42"/>
      <c r="H612" s="43"/>
      <c r="I612" s="43"/>
      <c r="J612" s="43"/>
      <c r="K612" s="13"/>
      <c r="L612" s="17"/>
      <c r="M612" s="24"/>
      <c r="N612" s="24"/>
    </row>
    <row r="613" spans="1:14" ht="15" customHeight="1">
      <c r="A613" s="12" t="s">
        <v>39</v>
      </c>
      <c r="B613" s="10"/>
      <c r="C613" s="11"/>
      <c r="D613" s="45"/>
      <c r="E613" s="46"/>
      <c r="F613" s="43"/>
      <c r="G613" s="42"/>
      <c r="H613" s="47"/>
      <c r="I613" s="47"/>
      <c r="J613" s="47"/>
      <c r="K613" s="13"/>
      <c r="L613" s="17"/>
      <c r="M613" s="17"/>
      <c r="N613" s="17"/>
    </row>
    <row r="614" spans="1:14" ht="12.75" customHeight="1">
      <c r="A614" s="12" t="s">
        <v>40</v>
      </c>
      <c r="B614" s="44"/>
      <c r="C614" s="11"/>
      <c r="D614" s="45"/>
      <c r="E614" s="46"/>
      <c r="F614" s="43"/>
      <c r="G614" s="48"/>
      <c r="H614" s="47"/>
      <c r="I614" s="47"/>
      <c r="J614" s="47"/>
      <c r="K614" s="13"/>
      <c r="L614" s="17"/>
      <c r="M614" s="17"/>
      <c r="N614" s="17"/>
    </row>
    <row r="615" spans="1:14" ht="12.75" customHeight="1" thickBot="1">
      <c r="A615" s="12" t="s">
        <v>41</v>
      </c>
      <c r="B615" s="35"/>
      <c r="C615" s="11"/>
      <c r="D615" s="49"/>
      <c r="E615" s="43"/>
      <c r="F615" s="43"/>
      <c r="G615" s="48"/>
      <c r="H615" s="47"/>
      <c r="I615" s="47"/>
      <c r="J615" s="47"/>
      <c r="K615" s="43"/>
      <c r="L615" s="17"/>
      <c r="M615" s="17"/>
      <c r="N615" s="17"/>
    </row>
    <row r="616" spans="1:14" ht="15.75" customHeight="1" thickBot="1">
      <c r="A616" s="159" t="s">
        <v>0</v>
      </c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</row>
    <row r="617" spans="1:14" ht="15.75" customHeight="1" thickBot="1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</row>
    <row r="618" spans="1:14" ht="15.75" customHeight="1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</row>
    <row r="619" spans="1:14" ht="15.75" customHeight="1">
      <c r="A619" s="160" t="s">
        <v>1</v>
      </c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</row>
    <row r="620" spans="1:14" s="4" customFormat="1" ht="15.75" customHeight="1">
      <c r="A620" s="160" t="s">
        <v>2</v>
      </c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</row>
    <row r="621" spans="1:14" s="5" customFormat="1" ht="16.5" customHeight="1" thickBot="1">
      <c r="A621" s="161" t="s">
        <v>3</v>
      </c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</row>
    <row r="622" spans="1:14" s="5" customFormat="1" ht="16.5" customHeight="1">
      <c r="A622" s="162" t="s">
        <v>4</v>
      </c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</row>
    <row r="623" spans="1:14" s="6" customFormat="1" ht="15.75" customHeight="1">
      <c r="A623" s="162" t="s">
        <v>5</v>
      </c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</row>
    <row r="624" spans="1:14" s="6" customFormat="1" ht="15.75" customHeight="1">
      <c r="A624" s="156" t="s">
        <v>6</v>
      </c>
      <c r="B624" s="153" t="s">
        <v>7</v>
      </c>
      <c r="C624" s="153" t="s">
        <v>8</v>
      </c>
      <c r="D624" s="156" t="s">
        <v>9</v>
      </c>
      <c r="E624" s="153" t="s">
        <v>10</v>
      </c>
      <c r="F624" s="153" t="s">
        <v>11</v>
      </c>
      <c r="G624" s="153" t="s">
        <v>12</v>
      </c>
      <c r="H624" s="153" t="s">
        <v>13</v>
      </c>
      <c r="I624" s="153" t="s">
        <v>14</v>
      </c>
      <c r="J624" s="153" t="s">
        <v>15</v>
      </c>
      <c r="K624" s="155" t="s">
        <v>16</v>
      </c>
      <c r="L624" s="153" t="s">
        <v>17</v>
      </c>
      <c r="M624" s="153" t="s">
        <v>18</v>
      </c>
      <c r="N624" s="153" t="s">
        <v>19</v>
      </c>
    </row>
    <row r="625" spans="1:14" s="6" customFormat="1" ht="15.75" customHeight="1">
      <c r="A625" s="171"/>
      <c r="B625" s="157"/>
      <c r="C625" s="157"/>
      <c r="D625" s="171"/>
      <c r="E625" s="157"/>
      <c r="F625" s="157"/>
      <c r="G625" s="157"/>
      <c r="H625" s="157"/>
      <c r="I625" s="157"/>
      <c r="J625" s="157"/>
      <c r="K625" s="169"/>
      <c r="L625" s="157"/>
      <c r="M625" s="157"/>
      <c r="N625" s="157"/>
    </row>
    <row r="626" spans="1:14" s="6" customFormat="1" ht="15.75">
      <c r="A626" s="59">
        <v>1</v>
      </c>
      <c r="B626" s="60">
        <v>42977</v>
      </c>
      <c r="C626" s="6" t="s">
        <v>20</v>
      </c>
      <c r="D626" s="6" t="s">
        <v>21</v>
      </c>
      <c r="E626" s="6" t="s">
        <v>62</v>
      </c>
      <c r="F626" s="61">
        <v>97.5</v>
      </c>
      <c r="G626" s="61">
        <v>94.5</v>
      </c>
      <c r="H626" s="61">
        <v>99.5</v>
      </c>
      <c r="I626" s="61">
        <v>101.5</v>
      </c>
      <c r="J626" s="61">
        <v>103.5</v>
      </c>
      <c r="K626" s="61">
        <v>103.5</v>
      </c>
      <c r="L626" s="62">
        <v>1000</v>
      </c>
      <c r="M626" s="7">
        <f>IF(D626="BUY",(K626-F626)*(L626),(F626-K626)*(L626))</f>
        <v>6000</v>
      </c>
      <c r="N626" s="8">
        <f>M626/(L626)/F626%</f>
        <v>6.153846153846154</v>
      </c>
    </row>
    <row r="627" spans="1:15" s="6" customFormat="1" ht="15.75" customHeight="1">
      <c r="A627" s="59">
        <v>2</v>
      </c>
      <c r="B627" s="52">
        <v>42975</v>
      </c>
      <c r="C627" s="51" t="s">
        <v>20</v>
      </c>
      <c r="D627" s="51" t="s">
        <v>53</v>
      </c>
      <c r="E627" s="51" t="s">
        <v>64</v>
      </c>
      <c r="F627" s="51">
        <v>975</v>
      </c>
      <c r="G627" s="51">
        <v>998</v>
      </c>
      <c r="H627" s="51">
        <v>960</v>
      </c>
      <c r="I627" s="51">
        <v>945</v>
      </c>
      <c r="J627" s="51">
        <v>930</v>
      </c>
      <c r="K627" s="51">
        <v>990</v>
      </c>
      <c r="L627" s="56">
        <v>800</v>
      </c>
      <c r="M627" s="7">
        <f>IF(D627="BUY",(K627-F627)*(L627),(F627-K627)*(L627))</f>
        <v>-12000</v>
      </c>
      <c r="N627" s="8">
        <f>M627/(L627)/F627%</f>
        <v>-1.5384615384615385</v>
      </c>
      <c r="O627" s="50"/>
    </row>
    <row r="628" spans="1:14" s="6" customFormat="1" ht="15.75">
      <c r="A628" s="59">
        <v>3</v>
      </c>
      <c r="B628" s="60">
        <v>42971</v>
      </c>
      <c r="C628" s="6" t="s">
        <v>20</v>
      </c>
      <c r="D628" s="6" t="s">
        <v>21</v>
      </c>
      <c r="E628" s="6" t="s">
        <v>61</v>
      </c>
      <c r="F628" s="61">
        <v>285</v>
      </c>
      <c r="G628" s="61">
        <v>279</v>
      </c>
      <c r="H628" s="61">
        <v>288</v>
      </c>
      <c r="I628" s="61">
        <v>301</v>
      </c>
      <c r="J628" s="61">
        <v>305</v>
      </c>
      <c r="K628" s="61">
        <v>305</v>
      </c>
      <c r="L628" s="62">
        <v>1000</v>
      </c>
      <c r="M628" s="7">
        <f aca="true" t="shared" si="42" ref="M628:M639">IF(D628="BUY",(K628-F628)*(L628),(F628-K628)*(L628))</f>
        <v>20000</v>
      </c>
      <c r="N628" s="8">
        <f aca="true" t="shared" si="43" ref="N628:N639">M628/(L628)/F628%</f>
        <v>7.017543859649122</v>
      </c>
    </row>
    <row r="629" spans="1:15" s="6" customFormat="1" ht="15.75" customHeight="1">
      <c r="A629" s="59">
        <v>4</v>
      </c>
      <c r="B629" s="52">
        <v>42968</v>
      </c>
      <c r="C629" s="51" t="s">
        <v>20</v>
      </c>
      <c r="D629" s="51" t="s">
        <v>53</v>
      </c>
      <c r="E629" s="51" t="s">
        <v>54</v>
      </c>
      <c r="F629" s="51">
        <v>145.5</v>
      </c>
      <c r="G629" s="51">
        <v>152.5</v>
      </c>
      <c r="H629" s="51">
        <v>141.5</v>
      </c>
      <c r="I629" s="51">
        <v>136.5</v>
      </c>
      <c r="J629" s="51">
        <v>131.5</v>
      </c>
      <c r="K629" s="51">
        <v>141.5</v>
      </c>
      <c r="L629" s="56">
        <v>3500</v>
      </c>
      <c r="M629" s="7">
        <f t="shared" si="42"/>
        <v>14000</v>
      </c>
      <c r="N629" s="8">
        <f t="shared" si="43"/>
        <v>2.7491408934707904</v>
      </c>
      <c r="O629" s="50"/>
    </row>
    <row r="630" spans="1:15" s="6" customFormat="1" ht="15.75" customHeight="1">
      <c r="A630" s="59">
        <v>5</v>
      </c>
      <c r="B630" s="52">
        <v>42964</v>
      </c>
      <c r="C630" s="51" t="s">
        <v>23</v>
      </c>
      <c r="D630" s="51" t="s">
        <v>53</v>
      </c>
      <c r="E630" s="51" t="s">
        <v>52</v>
      </c>
      <c r="F630" s="51">
        <v>1745</v>
      </c>
      <c r="G630" s="51">
        <v>1785</v>
      </c>
      <c r="H630" s="51">
        <v>1705</v>
      </c>
      <c r="I630" s="51">
        <v>1685</v>
      </c>
      <c r="J630" s="51">
        <v>1660</v>
      </c>
      <c r="K630" s="51">
        <v>1705</v>
      </c>
      <c r="L630" s="56">
        <v>350</v>
      </c>
      <c r="M630" s="7">
        <f t="shared" si="42"/>
        <v>14000</v>
      </c>
      <c r="N630" s="8">
        <f t="shared" si="43"/>
        <v>2.2922636103151866</v>
      </c>
      <c r="O630" s="50"/>
    </row>
    <row r="631" spans="1:14" s="6" customFormat="1" ht="15.75">
      <c r="A631" s="59">
        <v>6</v>
      </c>
      <c r="B631" s="60">
        <v>42961</v>
      </c>
      <c r="C631" s="6" t="s">
        <v>20</v>
      </c>
      <c r="D631" s="6" t="s">
        <v>21</v>
      </c>
      <c r="E631" s="6" t="s">
        <v>63</v>
      </c>
      <c r="F631" s="61">
        <v>1350</v>
      </c>
      <c r="G631" s="61">
        <v>1320</v>
      </c>
      <c r="H631" s="61">
        <v>1365</v>
      </c>
      <c r="I631" s="61">
        <v>1380</v>
      </c>
      <c r="J631" s="61">
        <v>1395</v>
      </c>
      <c r="K631" s="61">
        <v>1380</v>
      </c>
      <c r="L631" s="62">
        <v>1000</v>
      </c>
      <c r="M631" s="7">
        <f>IF(D631="BUY",(K631-F631)*(L631),(F631-K631)*(L631))</f>
        <v>30000</v>
      </c>
      <c r="N631" s="8">
        <f>M631/(L631)/F631%</f>
        <v>2.2222222222222223</v>
      </c>
    </row>
    <row r="632" spans="1:15" s="6" customFormat="1" ht="15.75" customHeight="1">
      <c r="A632" s="59">
        <v>7</v>
      </c>
      <c r="B632" s="52">
        <v>42958</v>
      </c>
      <c r="C632" s="51" t="s">
        <v>20</v>
      </c>
      <c r="D632" s="51" t="s">
        <v>53</v>
      </c>
      <c r="E632" s="51" t="s">
        <v>55</v>
      </c>
      <c r="F632" s="51">
        <v>283</v>
      </c>
      <c r="G632" s="51">
        <v>293</v>
      </c>
      <c r="H632" s="51">
        <v>278</v>
      </c>
      <c r="I632" s="51">
        <v>273</v>
      </c>
      <c r="J632" s="51">
        <v>268</v>
      </c>
      <c r="K632" s="51">
        <v>278</v>
      </c>
      <c r="L632" s="56">
        <v>3500</v>
      </c>
      <c r="M632" s="7">
        <f t="shared" si="42"/>
        <v>17500</v>
      </c>
      <c r="N632" s="8">
        <f t="shared" si="43"/>
        <v>1.7667844522968197</v>
      </c>
      <c r="O632" s="50"/>
    </row>
    <row r="633" spans="1:15" s="6" customFormat="1" ht="15.75" customHeight="1">
      <c r="A633" s="59">
        <v>8</v>
      </c>
      <c r="B633" s="52">
        <v>42957</v>
      </c>
      <c r="C633" s="51" t="s">
        <v>20</v>
      </c>
      <c r="D633" s="51" t="s">
        <v>53</v>
      </c>
      <c r="E633" s="51" t="s">
        <v>54</v>
      </c>
      <c r="F633" s="51">
        <v>148</v>
      </c>
      <c r="G633" s="51">
        <v>158</v>
      </c>
      <c r="H633" s="51">
        <v>144</v>
      </c>
      <c r="I633" s="51">
        <v>140</v>
      </c>
      <c r="J633" s="51">
        <v>136</v>
      </c>
      <c r="K633" s="51">
        <v>144</v>
      </c>
      <c r="L633" s="56">
        <v>3500</v>
      </c>
      <c r="M633" s="7">
        <f t="shared" si="42"/>
        <v>14000</v>
      </c>
      <c r="N633" s="8">
        <f t="shared" si="43"/>
        <v>2.7027027027027026</v>
      </c>
      <c r="O633" s="50"/>
    </row>
    <row r="634" spans="1:15" s="6" customFormat="1" ht="15.75" customHeight="1">
      <c r="A634" s="59">
        <v>9</v>
      </c>
      <c r="B634" s="52">
        <v>42956</v>
      </c>
      <c r="C634" s="51" t="s">
        <v>23</v>
      </c>
      <c r="D634" s="51" t="s">
        <v>21</v>
      </c>
      <c r="E634" s="51" t="s">
        <v>52</v>
      </c>
      <c r="F634" s="51">
        <v>1780</v>
      </c>
      <c r="G634" s="51">
        <v>1720</v>
      </c>
      <c r="H634" s="51">
        <v>1810</v>
      </c>
      <c r="I634" s="51">
        <v>1840</v>
      </c>
      <c r="J634" s="51">
        <v>1870</v>
      </c>
      <c r="K634" s="51">
        <v>1720</v>
      </c>
      <c r="L634" s="53">
        <v>350</v>
      </c>
      <c r="M634" s="54">
        <f t="shared" si="42"/>
        <v>-21000</v>
      </c>
      <c r="N634" s="8">
        <f t="shared" si="43"/>
        <v>-3.3707865168539324</v>
      </c>
      <c r="O634" s="50"/>
    </row>
    <row r="635" spans="1:15" s="6" customFormat="1" ht="15.75" customHeight="1">
      <c r="A635" s="59">
        <v>10</v>
      </c>
      <c r="B635" s="52">
        <v>42955</v>
      </c>
      <c r="C635" s="51" t="s">
        <v>23</v>
      </c>
      <c r="D635" s="51" t="s">
        <v>21</v>
      </c>
      <c r="E635" s="51" t="s">
        <v>51</v>
      </c>
      <c r="F635" s="51">
        <v>785</v>
      </c>
      <c r="G635" s="51">
        <v>770</v>
      </c>
      <c r="H635" s="51">
        <v>798</v>
      </c>
      <c r="I635" s="51">
        <v>810</v>
      </c>
      <c r="J635" s="51">
        <v>821</v>
      </c>
      <c r="K635" s="51">
        <v>798</v>
      </c>
      <c r="L635" s="53">
        <v>1500</v>
      </c>
      <c r="M635" s="54">
        <f>IF(D635="BUY",(K635-F635)*(L635),(F635-K635)*(L635))</f>
        <v>19500</v>
      </c>
      <c r="N635" s="55">
        <f>M635/(L635)/F635%</f>
        <v>1.6560509554140128</v>
      </c>
      <c r="O635" s="50"/>
    </row>
    <row r="636" spans="1:14" s="6" customFormat="1" ht="15.75">
      <c r="A636" s="59">
        <v>11</v>
      </c>
      <c r="B636" s="60">
        <v>42950</v>
      </c>
      <c r="C636" s="6" t="s">
        <v>20</v>
      </c>
      <c r="D636" s="6" t="s">
        <v>21</v>
      </c>
      <c r="E636" s="6" t="s">
        <v>66</v>
      </c>
      <c r="F636" s="61">
        <v>963</v>
      </c>
      <c r="G636" s="61">
        <v>943</v>
      </c>
      <c r="H636" s="61">
        <v>973</v>
      </c>
      <c r="I636" s="61">
        <v>983</v>
      </c>
      <c r="J636" s="61">
        <v>993</v>
      </c>
      <c r="K636" s="61">
        <v>983</v>
      </c>
      <c r="L636" s="62">
        <v>1000</v>
      </c>
      <c r="M636" s="7">
        <f>IF(D636="BUY",(K636-F636)*(L636),(F636-K636)*(L636))</f>
        <v>20000</v>
      </c>
      <c r="N636" s="8">
        <f>M636/(L636)/F636%</f>
        <v>2.0768431983385254</v>
      </c>
    </row>
    <row r="637" spans="1:15" s="6" customFormat="1" ht="15.75" customHeight="1">
      <c r="A637" s="59">
        <v>12</v>
      </c>
      <c r="B637" s="52">
        <v>42949</v>
      </c>
      <c r="C637" s="51" t="s">
        <v>23</v>
      </c>
      <c r="D637" s="51" t="s">
        <v>21</v>
      </c>
      <c r="E637" s="51" t="s">
        <v>49</v>
      </c>
      <c r="F637" s="51">
        <v>1045</v>
      </c>
      <c r="G637" s="51">
        <v>1010</v>
      </c>
      <c r="H637" s="51">
        <v>1070</v>
      </c>
      <c r="I637" s="51">
        <v>1100</v>
      </c>
      <c r="J637" s="51">
        <v>1130</v>
      </c>
      <c r="K637" s="51">
        <v>1010</v>
      </c>
      <c r="L637" s="53">
        <v>400</v>
      </c>
      <c r="M637" s="54">
        <f t="shared" si="42"/>
        <v>-14000</v>
      </c>
      <c r="N637" s="8">
        <f>M637/(L637)/F637%</f>
        <v>-3.349282296650718</v>
      </c>
      <c r="O637" s="50"/>
    </row>
    <row r="638" spans="1:14" s="6" customFormat="1" ht="15.75">
      <c r="A638" s="59">
        <v>13</v>
      </c>
      <c r="B638" s="60">
        <v>42948</v>
      </c>
      <c r="C638" s="6" t="s">
        <v>20</v>
      </c>
      <c r="D638" s="6" t="s">
        <v>21</v>
      </c>
      <c r="E638" s="6" t="s">
        <v>65</v>
      </c>
      <c r="F638" s="61">
        <v>1890</v>
      </c>
      <c r="G638" s="61">
        <v>1850</v>
      </c>
      <c r="H638" s="61">
        <v>1910</v>
      </c>
      <c r="I638" s="61">
        <v>1930</v>
      </c>
      <c r="J638" s="61">
        <v>1950</v>
      </c>
      <c r="K638" s="61">
        <v>1930</v>
      </c>
      <c r="L638" s="62">
        <v>1000</v>
      </c>
      <c r="M638" s="7">
        <f t="shared" si="42"/>
        <v>40000</v>
      </c>
      <c r="N638" s="8">
        <f t="shared" si="43"/>
        <v>2.1164021164021167</v>
      </c>
    </row>
    <row r="639" spans="1:15" s="6" customFormat="1" ht="15.75" customHeight="1">
      <c r="A639" s="59">
        <v>14</v>
      </c>
      <c r="B639" s="52">
        <v>42948</v>
      </c>
      <c r="C639" s="51" t="s">
        <v>20</v>
      </c>
      <c r="D639" s="51" t="s">
        <v>21</v>
      </c>
      <c r="E639" s="51" t="s">
        <v>22</v>
      </c>
      <c r="F639" s="51">
        <v>533</v>
      </c>
      <c r="G639" s="51">
        <v>505</v>
      </c>
      <c r="H639" s="51">
        <v>548</v>
      </c>
      <c r="I639" s="51">
        <v>563</v>
      </c>
      <c r="J639" s="51">
        <v>578</v>
      </c>
      <c r="K639" s="51">
        <v>548</v>
      </c>
      <c r="L639" s="53">
        <v>2000</v>
      </c>
      <c r="M639" s="54">
        <f t="shared" si="42"/>
        <v>30000</v>
      </c>
      <c r="N639" s="55">
        <f t="shared" si="43"/>
        <v>2.8142589118198873</v>
      </c>
      <c r="O639" s="50"/>
    </row>
    <row r="640" spans="1:203" ht="15.75" customHeight="1">
      <c r="A640" s="9" t="s">
        <v>25</v>
      </c>
      <c r="B640" s="10"/>
      <c r="C640" s="11"/>
      <c r="D640" s="12"/>
      <c r="E640" s="13"/>
      <c r="F640" s="13"/>
      <c r="G640" s="14"/>
      <c r="H640" s="15"/>
      <c r="I640" s="15"/>
      <c r="J640" s="15"/>
      <c r="K640" s="16"/>
      <c r="L640" s="17"/>
      <c r="N640" s="18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</row>
    <row r="641" spans="1:12" ht="15.75" customHeight="1">
      <c r="A641" s="9" t="s">
        <v>26</v>
      </c>
      <c r="B641" s="19"/>
      <c r="C641" s="11"/>
      <c r="D641" s="12"/>
      <c r="E641" s="13"/>
      <c r="F641" s="13"/>
      <c r="G641" s="14"/>
      <c r="H641" s="13"/>
      <c r="I641" s="13"/>
      <c r="J641" s="13"/>
      <c r="K641" s="16"/>
      <c r="L641" s="17"/>
    </row>
    <row r="642" spans="1:14" ht="15.75" customHeight="1">
      <c r="A642" s="9" t="s">
        <v>26</v>
      </c>
      <c r="B642" s="19"/>
      <c r="C642" s="20"/>
      <c r="D642" s="21"/>
      <c r="E642" s="22"/>
      <c r="F642" s="22"/>
      <c r="G642" s="23"/>
      <c r="H642" s="22"/>
      <c r="I642" s="22"/>
      <c r="J642" s="22"/>
      <c r="K642" s="22"/>
      <c r="L642" s="17"/>
      <c r="M642" s="17"/>
      <c r="N642" s="17"/>
    </row>
    <row r="643" spans="1:14" ht="16.5" customHeight="1" thickBot="1">
      <c r="A643" s="24"/>
      <c r="B643" s="19"/>
      <c r="C643" s="22"/>
      <c r="D643" s="22"/>
      <c r="E643" s="22"/>
      <c r="F643" s="25"/>
      <c r="G643" s="26"/>
      <c r="H643" s="27" t="s">
        <v>27</v>
      </c>
      <c r="I643" s="27"/>
      <c r="J643" s="28"/>
      <c r="K643" s="28"/>
      <c r="L643" s="17"/>
      <c r="M643" s="17"/>
      <c r="N643" s="17"/>
    </row>
    <row r="644" spans="1:12" ht="15.75" customHeight="1">
      <c r="A644" s="24"/>
      <c r="B644" s="19"/>
      <c r="C644" s="154" t="s">
        <v>28</v>
      </c>
      <c r="D644" s="154"/>
      <c r="E644" s="29">
        <v>14</v>
      </c>
      <c r="F644" s="30">
        <f>F645+F646+F647+F648+F649+F650</f>
        <v>100</v>
      </c>
      <c r="G644" s="31">
        <v>14</v>
      </c>
      <c r="H644" s="32">
        <f>G645/G644%</f>
        <v>78.57142857142857</v>
      </c>
      <c r="I644" s="32"/>
      <c r="J644" s="32"/>
      <c r="L644" s="17"/>
    </row>
    <row r="645" spans="1:14" ht="15.75" customHeight="1">
      <c r="A645" s="24"/>
      <c r="B645" s="19"/>
      <c r="C645" s="151" t="s">
        <v>29</v>
      </c>
      <c r="D645" s="151"/>
      <c r="E645" s="33">
        <v>11</v>
      </c>
      <c r="F645" s="34">
        <f>(E645/E644)*100</f>
        <v>78.57142857142857</v>
      </c>
      <c r="G645" s="31">
        <v>11</v>
      </c>
      <c r="H645" s="28"/>
      <c r="I645" s="28"/>
      <c r="J645" s="22"/>
      <c r="K645" s="28"/>
      <c r="M645" s="22" t="s">
        <v>30</v>
      </c>
      <c r="N645" s="22"/>
    </row>
    <row r="646" spans="1:14" ht="15.75" customHeight="1">
      <c r="A646" s="35"/>
      <c r="B646" s="19"/>
      <c r="C646" s="151" t="s">
        <v>31</v>
      </c>
      <c r="D646" s="151"/>
      <c r="E646" s="33">
        <v>0</v>
      </c>
      <c r="F646" s="34">
        <f>(E646/E644)*100</f>
        <v>0</v>
      </c>
      <c r="G646" s="36"/>
      <c r="H646" s="31"/>
      <c r="I646" s="31"/>
      <c r="J646" s="22"/>
      <c r="K646" s="28"/>
      <c r="L646" s="17"/>
      <c r="M646" s="20"/>
      <c r="N646" s="20"/>
    </row>
    <row r="647" spans="1:14" ht="15.75" customHeight="1">
      <c r="A647" s="35"/>
      <c r="B647" s="19"/>
      <c r="C647" s="151" t="s">
        <v>32</v>
      </c>
      <c r="D647" s="151"/>
      <c r="E647" s="33">
        <v>0</v>
      </c>
      <c r="F647" s="34">
        <f>(E647/E644)*100</f>
        <v>0</v>
      </c>
      <c r="G647" s="36"/>
      <c r="H647" s="31"/>
      <c r="I647" s="31"/>
      <c r="J647" s="22"/>
      <c r="K647" s="28"/>
      <c r="L647" s="17"/>
      <c r="M647" s="17"/>
      <c r="N647" s="17"/>
    </row>
    <row r="648" spans="1:14" ht="15.75" customHeight="1">
      <c r="A648" s="35"/>
      <c r="B648" s="19"/>
      <c r="C648" s="151" t="s">
        <v>33</v>
      </c>
      <c r="D648" s="151"/>
      <c r="E648" s="33">
        <v>3</v>
      </c>
      <c r="F648" s="34">
        <f>(E648/E644)*100</f>
        <v>21.428571428571427</v>
      </c>
      <c r="G648" s="36"/>
      <c r="H648" s="22" t="s">
        <v>34</v>
      </c>
      <c r="I648" s="22"/>
      <c r="J648" s="37"/>
      <c r="K648" s="28"/>
      <c r="L648" s="17"/>
      <c r="M648" s="17"/>
      <c r="N648" s="17"/>
    </row>
    <row r="649" spans="1:14" ht="15.75" customHeight="1">
      <c r="A649" s="35"/>
      <c r="B649" s="19"/>
      <c r="C649" s="151" t="s">
        <v>35</v>
      </c>
      <c r="D649" s="151"/>
      <c r="E649" s="33">
        <v>0</v>
      </c>
      <c r="F649" s="34">
        <v>0</v>
      </c>
      <c r="G649" s="36"/>
      <c r="H649" s="22"/>
      <c r="I649" s="22"/>
      <c r="J649" s="37"/>
      <c r="K649" s="28"/>
      <c r="L649" s="17"/>
      <c r="M649" s="17"/>
      <c r="N649" s="17"/>
    </row>
    <row r="650" spans="1:14" ht="16.5" customHeight="1" thickBot="1">
      <c r="A650" s="35"/>
      <c r="B650" s="19"/>
      <c r="C650" s="152" t="s">
        <v>36</v>
      </c>
      <c r="D650" s="152"/>
      <c r="E650" s="38"/>
      <c r="F650" s="39">
        <f>(E650/E644)*100</f>
        <v>0</v>
      </c>
      <c r="G650" s="36"/>
      <c r="H650" s="22"/>
      <c r="I650" s="22"/>
      <c r="M650" s="17"/>
      <c r="N650" s="17"/>
    </row>
    <row r="651" spans="1:14" ht="15.75" customHeight="1">
      <c r="A651" s="41" t="s">
        <v>37</v>
      </c>
      <c r="B651" s="10"/>
      <c r="C651" s="11"/>
      <c r="D651" s="11"/>
      <c r="E651" s="13"/>
      <c r="F651" s="13"/>
      <c r="G651" s="42"/>
      <c r="H651" s="43"/>
      <c r="I651" s="43"/>
      <c r="J651" s="43"/>
      <c r="K651" s="13"/>
      <c r="L651" s="17"/>
      <c r="M651" s="40"/>
      <c r="N651" s="40"/>
    </row>
    <row r="652" spans="1:14" ht="15" customHeight="1">
      <c r="A652" s="12" t="s">
        <v>38</v>
      </c>
      <c r="B652" s="10"/>
      <c r="C652" s="44"/>
      <c r="D652" s="45"/>
      <c r="E652" s="46"/>
      <c r="F652" s="43"/>
      <c r="G652" s="42"/>
      <c r="H652" s="43"/>
      <c r="I652" s="43"/>
      <c r="J652" s="43"/>
      <c r="K652" s="13"/>
      <c r="L652" s="17"/>
      <c r="M652" s="24"/>
      <c r="N652" s="24"/>
    </row>
    <row r="653" spans="1:14" ht="15" customHeight="1">
      <c r="A653" s="12" t="s">
        <v>39</v>
      </c>
      <c r="B653" s="10"/>
      <c r="C653" s="11"/>
      <c r="D653" s="45"/>
      <c r="E653" s="46"/>
      <c r="F653" s="43"/>
      <c r="G653" s="42"/>
      <c r="H653" s="47"/>
      <c r="I653" s="47"/>
      <c r="J653" s="47"/>
      <c r="K653" s="13"/>
      <c r="L653" s="17"/>
      <c r="M653" s="17"/>
      <c r="N653" s="17"/>
    </row>
    <row r="654" spans="1:14" ht="15" customHeight="1">
      <c r="A654" s="12" t="s">
        <v>40</v>
      </c>
      <c r="B654" s="44"/>
      <c r="C654" s="11"/>
      <c r="D654" s="45"/>
      <c r="E654" s="46"/>
      <c r="F654" s="43"/>
      <c r="G654" s="48"/>
      <c r="H654" s="47"/>
      <c r="I654" s="47"/>
      <c r="J654" s="47"/>
      <c r="K654" s="13"/>
      <c r="L654" s="17"/>
      <c r="M654" s="17"/>
      <c r="N654" s="17"/>
    </row>
    <row r="655" spans="1:14" s="5" customFormat="1" ht="15.75" customHeight="1">
      <c r="A655" s="12" t="s">
        <v>41</v>
      </c>
      <c r="B655" s="35"/>
      <c r="C655" s="11"/>
      <c r="D655" s="49"/>
      <c r="E655" s="43"/>
      <c r="F655" s="43"/>
      <c r="G655" s="48"/>
      <c r="H655" s="47"/>
      <c r="I655" s="47"/>
      <c r="J655" s="47"/>
      <c r="K655" s="43"/>
      <c r="L655" s="17"/>
      <c r="M655" s="17"/>
      <c r="N655" s="17"/>
    </row>
    <row r="656" ht="15" customHeight="1" thickBot="1"/>
    <row r="657" spans="1:14" ht="15" customHeight="1" thickBot="1">
      <c r="A657" s="159" t="s">
        <v>0</v>
      </c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</row>
    <row r="658" spans="1:14" ht="15" customHeight="1" thickBot="1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</row>
    <row r="659" spans="1:14" ht="15" customHeight="1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</row>
    <row r="660" spans="1:14" ht="15" customHeight="1">
      <c r="A660" s="160" t="s">
        <v>1</v>
      </c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</row>
    <row r="661" spans="1:14" ht="15" customHeight="1">
      <c r="A661" s="160" t="s">
        <v>2</v>
      </c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</row>
    <row r="662" spans="1:14" ht="15" customHeight="1" thickBot="1">
      <c r="A662" s="161" t="s">
        <v>3</v>
      </c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</row>
    <row r="663" spans="1:14" ht="15" customHeight="1">
      <c r="A663" s="162" t="s">
        <v>42</v>
      </c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</row>
    <row r="664" spans="1:14" ht="15" customHeight="1">
      <c r="A664" s="162" t="s">
        <v>5</v>
      </c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</row>
    <row r="665" spans="1:14" ht="15" customHeight="1">
      <c r="A665" s="156" t="s">
        <v>6</v>
      </c>
      <c r="B665" s="153" t="s">
        <v>7</v>
      </c>
      <c r="C665" s="153" t="s">
        <v>8</v>
      </c>
      <c r="D665" s="156" t="s">
        <v>9</v>
      </c>
      <c r="E665" s="153" t="s">
        <v>10</v>
      </c>
      <c r="F665" s="153" t="s">
        <v>11</v>
      </c>
      <c r="G665" s="153" t="s">
        <v>12</v>
      </c>
      <c r="H665" s="153" t="s">
        <v>13</v>
      </c>
      <c r="I665" s="153" t="s">
        <v>14</v>
      </c>
      <c r="J665" s="153" t="s">
        <v>15</v>
      </c>
      <c r="K665" s="155" t="s">
        <v>16</v>
      </c>
      <c r="L665" s="153" t="s">
        <v>17</v>
      </c>
      <c r="M665" s="153" t="s">
        <v>18</v>
      </c>
      <c r="N665" s="153" t="s">
        <v>19</v>
      </c>
    </row>
    <row r="666" spans="1:14" ht="15" customHeight="1">
      <c r="A666" s="171"/>
      <c r="B666" s="157"/>
      <c r="C666" s="157"/>
      <c r="D666" s="171"/>
      <c r="E666" s="157"/>
      <c r="F666" s="157"/>
      <c r="G666" s="157"/>
      <c r="H666" s="157"/>
      <c r="I666" s="157"/>
      <c r="J666" s="157"/>
      <c r="K666" s="169"/>
      <c r="L666" s="153"/>
      <c r="M666" s="153"/>
      <c r="N666" s="153"/>
    </row>
    <row r="667" spans="1:14" ht="15" customHeight="1">
      <c r="A667" s="51">
        <v>1</v>
      </c>
      <c r="B667" s="52">
        <v>42944</v>
      </c>
      <c r="C667" s="51" t="s">
        <v>23</v>
      </c>
      <c r="D667" s="51" t="s">
        <v>21</v>
      </c>
      <c r="E667" s="51" t="s">
        <v>24</v>
      </c>
      <c r="F667" s="51">
        <v>159</v>
      </c>
      <c r="G667" s="51">
        <v>150</v>
      </c>
      <c r="H667" s="51">
        <v>165</v>
      </c>
      <c r="I667" s="51">
        <v>170</v>
      </c>
      <c r="J667" s="51">
        <v>175</v>
      </c>
      <c r="K667" s="51">
        <v>165</v>
      </c>
      <c r="L667" s="56">
        <v>3500</v>
      </c>
      <c r="M667" s="7">
        <f aca="true" t="shared" si="44" ref="M667:M675">IF(D667="BUY",(K667-F667)*(L667),(F667-K667)*(L667))</f>
        <v>21000</v>
      </c>
      <c r="N667" s="8">
        <f aca="true" t="shared" si="45" ref="N667:N675">M667/(L667)/F667%</f>
        <v>3.773584905660377</v>
      </c>
    </row>
    <row r="668" spans="1:14" ht="15" customHeight="1">
      <c r="A668" s="51">
        <v>2</v>
      </c>
      <c r="B668" s="52">
        <v>42942</v>
      </c>
      <c r="C668" s="51" t="s">
        <v>23</v>
      </c>
      <c r="D668" s="51" t="s">
        <v>21</v>
      </c>
      <c r="E668" s="51" t="s">
        <v>43</v>
      </c>
      <c r="F668" s="51">
        <v>578</v>
      </c>
      <c r="G668" s="51">
        <v>562</v>
      </c>
      <c r="H668" s="51">
        <v>588</v>
      </c>
      <c r="I668" s="51">
        <v>598</v>
      </c>
      <c r="J668" s="51">
        <v>608</v>
      </c>
      <c r="K668" s="51">
        <v>562</v>
      </c>
      <c r="L668" s="56">
        <v>800</v>
      </c>
      <c r="M668" s="7">
        <f t="shared" si="44"/>
        <v>-12800</v>
      </c>
      <c r="N668" s="8">
        <f t="shared" si="45"/>
        <v>-2.7681660899653977</v>
      </c>
    </row>
    <row r="669" spans="1:14" ht="15" customHeight="1">
      <c r="A669" s="51">
        <v>3</v>
      </c>
      <c r="B669" s="52">
        <v>42940</v>
      </c>
      <c r="C669" s="51" t="s">
        <v>23</v>
      </c>
      <c r="D669" s="51" t="s">
        <v>21</v>
      </c>
      <c r="E669" s="51" t="s">
        <v>44</v>
      </c>
      <c r="F669" s="51">
        <v>812</v>
      </c>
      <c r="G669" s="51">
        <v>798</v>
      </c>
      <c r="H669" s="51">
        <v>820</v>
      </c>
      <c r="I669" s="51">
        <v>828</v>
      </c>
      <c r="J669" s="51">
        <v>835</v>
      </c>
      <c r="K669" s="51">
        <v>798</v>
      </c>
      <c r="L669" s="56">
        <v>1000</v>
      </c>
      <c r="M669" s="7">
        <f t="shared" si="44"/>
        <v>-14000</v>
      </c>
      <c r="N669" s="8">
        <f t="shared" si="45"/>
        <v>-1.7241379310344829</v>
      </c>
    </row>
    <row r="670" spans="1:14" ht="15" customHeight="1">
      <c r="A670" s="51">
        <v>4</v>
      </c>
      <c r="B670" s="52">
        <v>42940</v>
      </c>
      <c r="C670" s="51" t="s">
        <v>23</v>
      </c>
      <c r="D670" s="51" t="s">
        <v>21</v>
      </c>
      <c r="E670" s="51" t="s">
        <v>45</v>
      </c>
      <c r="F670" s="51">
        <v>1630</v>
      </c>
      <c r="G670" s="51">
        <v>1570</v>
      </c>
      <c r="H670" s="51">
        <v>1660</v>
      </c>
      <c r="I670" s="51">
        <v>1690</v>
      </c>
      <c r="J670" s="51">
        <v>1720</v>
      </c>
      <c r="K670" s="51">
        <v>1660</v>
      </c>
      <c r="L670" s="56">
        <f>100000/F670</f>
        <v>61.34969325153374</v>
      </c>
      <c r="M670" s="7">
        <f t="shared" si="44"/>
        <v>1840.4907975460123</v>
      </c>
      <c r="N670" s="8">
        <f t="shared" si="45"/>
        <v>1.840490797546012</v>
      </c>
    </row>
    <row r="671" spans="1:14" ht="15" customHeight="1">
      <c r="A671" s="51">
        <v>5</v>
      </c>
      <c r="B671" s="52">
        <v>42936</v>
      </c>
      <c r="C671" s="51" t="s">
        <v>20</v>
      </c>
      <c r="D671" s="51" t="s">
        <v>21</v>
      </c>
      <c r="E671" s="51" t="s">
        <v>46</v>
      </c>
      <c r="F671" s="51">
        <v>16.6</v>
      </c>
      <c r="G671" s="51">
        <v>14.6</v>
      </c>
      <c r="H671" s="51">
        <v>17.6</v>
      </c>
      <c r="I671" s="51">
        <v>18.6</v>
      </c>
      <c r="J671" s="51">
        <v>19.6</v>
      </c>
      <c r="K671" s="51">
        <v>19.6</v>
      </c>
      <c r="L671" s="56">
        <f>100000/F671</f>
        <v>6024.096385542168</v>
      </c>
      <c r="M671" s="7">
        <f t="shared" si="44"/>
        <v>18072.289156626503</v>
      </c>
      <c r="N671" s="8">
        <f t="shared" si="45"/>
        <v>18.072289156626503</v>
      </c>
    </row>
    <row r="672" spans="1:14" ht="15" customHeight="1">
      <c r="A672" s="51">
        <v>6</v>
      </c>
      <c r="B672" s="52">
        <v>42934</v>
      </c>
      <c r="C672" s="57" t="s">
        <v>20</v>
      </c>
      <c r="D672" s="57" t="s">
        <v>21</v>
      </c>
      <c r="E672" s="57" t="s">
        <v>47</v>
      </c>
      <c r="F672" s="58">
        <v>520</v>
      </c>
      <c r="G672" s="58">
        <v>495</v>
      </c>
      <c r="H672" s="58">
        <v>535</v>
      </c>
      <c r="I672" s="58">
        <v>550</v>
      </c>
      <c r="J672" s="58">
        <v>565</v>
      </c>
      <c r="K672" s="58">
        <v>535</v>
      </c>
      <c r="L672" s="56">
        <f>100000/F672</f>
        <v>192.30769230769232</v>
      </c>
      <c r="M672" s="7">
        <f t="shared" si="44"/>
        <v>2884.6153846153848</v>
      </c>
      <c r="N672" s="8">
        <f t="shared" si="45"/>
        <v>2.8846153846153846</v>
      </c>
    </row>
    <row r="673" spans="1:14" ht="15" customHeight="1">
      <c r="A673" s="51">
        <v>7</v>
      </c>
      <c r="B673" s="52">
        <v>42929</v>
      </c>
      <c r="C673" s="57" t="s">
        <v>20</v>
      </c>
      <c r="D673" s="57" t="s">
        <v>21</v>
      </c>
      <c r="E673" s="57" t="s">
        <v>48</v>
      </c>
      <c r="F673" s="58">
        <v>440</v>
      </c>
      <c r="G673" s="58">
        <v>415</v>
      </c>
      <c r="H673" s="58">
        <v>455</v>
      </c>
      <c r="I673" s="58">
        <v>470</v>
      </c>
      <c r="J673" s="58">
        <v>485</v>
      </c>
      <c r="K673" s="58">
        <v>485</v>
      </c>
      <c r="L673" s="56">
        <f>100000/F673</f>
        <v>227.27272727272728</v>
      </c>
      <c r="M673" s="7">
        <f t="shared" si="44"/>
        <v>10227.272727272728</v>
      </c>
      <c r="N673" s="8">
        <f t="shared" si="45"/>
        <v>10.227272727272727</v>
      </c>
    </row>
    <row r="674" spans="1:14" ht="15" customHeight="1">
      <c r="A674" s="51">
        <v>8</v>
      </c>
      <c r="B674" s="52">
        <v>42923</v>
      </c>
      <c r="C674" s="57" t="s">
        <v>23</v>
      </c>
      <c r="D674" s="57" t="s">
        <v>21</v>
      </c>
      <c r="E674" s="57" t="s">
        <v>49</v>
      </c>
      <c r="F674" s="58">
        <v>1130</v>
      </c>
      <c r="G674" s="58">
        <v>1080</v>
      </c>
      <c r="H674" s="58">
        <v>1160</v>
      </c>
      <c r="I674" s="58">
        <v>1190</v>
      </c>
      <c r="J674" s="58">
        <v>1220</v>
      </c>
      <c r="K674" s="58">
        <v>1160</v>
      </c>
      <c r="L674" s="56">
        <v>400</v>
      </c>
      <c r="M674" s="7">
        <f t="shared" si="44"/>
        <v>12000</v>
      </c>
      <c r="N674" s="8">
        <f t="shared" si="45"/>
        <v>2.654867256637168</v>
      </c>
    </row>
    <row r="675" spans="1:14" ht="15" customHeight="1">
      <c r="A675" s="51">
        <v>9</v>
      </c>
      <c r="B675" s="52">
        <v>42921</v>
      </c>
      <c r="C675" s="57" t="s">
        <v>23</v>
      </c>
      <c r="D675" s="57" t="s">
        <v>21</v>
      </c>
      <c r="E675" s="57" t="s">
        <v>50</v>
      </c>
      <c r="F675" s="58">
        <v>435</v>
      </c>
      <c r="G675" s="58">
        <v>420</v>
      </c>
      <c r="H675" s="58">
        <v>445</v>
      </c>
      <c r="I675" s="58">
        <v>455</v>
      </c>
      <c r="J675" s="58">
        <v>465</v>
      </c>
      <c r="K675" s="58">
        <v>455</v>
      </c>
      <c r="L675" s="56">
        <v>1500</v>
      </c>
      <c r="M675" s="7">
        <f t="shared" si="44"/>
        <v>30000</v>
      </c>
      <c r="N675" s="8">
        <f t="shared" si="45"/>
        <v>4.597701149425288</v>
      </c>
    </row>
    <row r="676" ht="15" customHeight="1">
      <c r="B676" s="10"/>
    </row>
    <row r="677" spans="1:14" ht="15" customHeight="1">
      <c r="A677" s="9" t="s">
        <v>25</v>
      </c>
      <c r="B677" s="10"/>
      <c r="C677" s="11"/>
      <c r="D677" s="12"/>
      <c r="E677" s="13"/>
      <c r="F677" s="13"/>
      <c r="G677" s="14"/>
      <c r="H677" s="15"/>
      <c r="I677" s="15"/>
      <c r="J677" s="15"/>
      <c r="K677" s="16"/>
      <c r="L677" s="17"/>
      <c r="N677" s="18"/>
    </row>
    <row r="678" spans="1:12" ht="15" customHeight="1">
      <c r="A678" s="9" t="s">
        <v>26</v>
      </c>
      <c r="B678" s="19"/>
      <c r="C678" s="11"/>
      <c r="D678" s="12"/>
      <c r="E678" s="13"/>
      <c r="F678" s="13"/>
      <c r="G678" s="14"/>
      <c r="H678" s="13"/>
      <c r="I678" s="13"/>
      <c r="J678" s="13"/>
      <c r="K678" s="16"/>
      <c r="L678" s="17"/>
    </row>
    <row r="679" spans="1:14" ht="15" customHeight="1">
      <c r="A679" s="9" t="s">
        <v>26</v>
      </c>
      <c r="B679" s="19"/>
      <c r="C679" s="20"/>
      <c r="D679" s="21"/>
      <c r="E679" s="22"/>
      <c r="F679" s="22"/>
      <c r="G679" s="23"/>
      <c r="H679" s="22"/>
      <c r="I679" s="22"/>
      <c r="J679" s="22"/>
      <c r="K679" s="22"/>
      <c r="L679" s="17"/>
      <c r="M679" s="17"/>
      <c r="N679" s="17"/>
    </row>
    <row r="680" spans="1:14" ht="15" customHeight="1" thickBot="1">
      <c r="A680" s="24"/>
      <c r="B680" s="19"/>
      <c r="C680" s="22"/>
      <c r="D680" s="22"/>
      <c r="E680" s="22"/>
      <c r="F680" s="25"/>
      <c r="G680" s="26"/>
      <c r="H680" s="27" t="s">
        <v>27</v>
      </c>
      <c r="I680" s="27"/>
      <c r="J680" s="28"/>
      <c r="K680" s="28"/>
      <c r="L680" s="17"/>
      <c r="M680" s="17"/>
      <c r="N680" s="17"/>
    </row>
    <row r="681" spans="1:12" ht="15" customHeight="1">
      <c r="A681" s="24"/>
      <c r="B681" s="19"/>
      <c r="C681" s="154" t="s">
        <v>28</v>
      </c>
      <c r="D681" s="154"/>
      <c r="E681" s="29">
        <v>9</v>
      </c>
      <c r="F681" s="30">
        <f>F682+F683+F684+F685+F686+F687</f>
        <v>100</v>
      </c>
      <c r="G681" s="31">
        <v>9</v>
      </c>
      <c r="H681" s="32">
        <f>G682/G681%</f>
        <v>77.77777777777779</v>
      </c>
      <c r="I681" s="32"/>
      <c r="J681" s="32"/>
      <c r="L681" s="17"/>
    </row>
    <row r="682" spans="1:14" ht="15" customHeight="1">
      <c r="A682" s="24"/>
      <c r="B682" s="19"/>
      <c r="C682" s="151" t="s">
        <v>29</v>
      </c>
      <c r="D682" s="151"/>
      <c r="E682" s="33">
        <v>7</v>
      </c>
      <c r="F682" s="34">
        <f>(E682/E681)*100</f>
        <v>77.77777777777779</v>
      </c>
      <c r="G682" s="31">
        <v>7</v>
      </c>
      <c r="H682" s="28"/>
      <c r="I682" s="28"/>
      <c r="J682" s="22"/>
      <c r="K682" s="28"/>
      <c r="M682" s="22" t="s">
        <v>30</v>
      </c>
      <c r="N682" s="22"/>
    </row>
    <row r="683" spans="1:14" ht="15" customHeight="1">
      <c r="A683" s="35"/>
      <c r="B683" s="19"/>
      <c r="C683" s="151" t="s">
        <v>31</v>
      </c>
      <c r="D683" s="151"/>
      <c r="E683" s="33">
        <v>0</v>
      </c>
      <c r="F683" s="34">
        <f>(E683/E681)*100</f>
        <v>0</v>
      </c>
      <c r="G683" s="36"/>
      <c r="H683" s="31"/>
      <c r="I683" s="31"/>
      <c r="J683" s="22"/>
      <c r="K683" s="28"/>
      <c r="L683" s="17"/>
      <c r="M683" s="20"/>
      <c r="N683" s="20"/>
    </row>
    <row r="684" spans="1:14" ht="15" customHeight="1">
      <c r="A684" s="35"/>
      <c r="B684" s="19"/>
      <c r="C684" s="151" t="s">
        <v>32</v>
      </c>
      <c r="D684" s="151"/>
      <c r="E684" s="33">
        <v>0</v>
      </c>
      <c r="F684" s="34">
        <f>(E684/E681)*100</f>
        <v>0</v>
      </c>
      <c r="G684" s="36"/>
      <c r="H684" s="31"/>
      <c r="I684" s="31"/>
      <c r="J684" s="22"/>
      <c r="K684" s="28"/>
      <c r="L684" s="17"/>
      <c r="M684" s="17"/>
      <c r="N684" s="17"/>
    </row>
    <row r="685" spans="1:14" ht="15" customHeight="1">
      <c r="A685" s="35"/>
      <c r="B685" s="19"/>
      <c r="C685" s="151" t="s">
        <v>33</v>
      </c>
      <c r="D685" s="151"/>
      <c r="E685" s="33">
        <v>2</v>
      </c>
      <c r="F685" s="34">
        <f>(E685/E681)*100</f>
        <v>22.22222222222222</v>
      </c>
      <c r="G685" s="36"/>
      <c r="H685" s="22" t="s">
        <v>34</v>
      </c>
      <c r="I685" s="22"/>
      <c r="J685" s="37"/>
      <c r="K685" s="28"/>
      <c r="L685" s="17"/>
      <c r="M685" s="17"/>
      <c r="N685" s="17"/>
    </row>
    <row r="686" spans="1:14" ht="15" customHeight="1">
      <c r="A686" s="35"/>
      <c r="B686" s="19"/>
      <c r="C686" s="151" t="s">
        <v>35</v>
      </c>
      <c r="D686" s="151"/>
      <c r="E686" s="33">
        <v>0</v>
      </c>
      <c r="F686" s="34">
        <v>0</v>
      </c>
      <c r="G686" s="36"/>
      <c r="H686" s="22"/>
      <c r="I686" s="22"/>
      <c r="J686" s="37"/>
      <c r="K686" s="28"/>
      <c r="L686" s="17"/>
      <c r="M686" s="17"/>
      <c r="N686" s="17"/>
    </row>
    <row r="687" spans="1:14" ht="15" customHeight="1" thickBot="1">
      <c r="A687" s="35"/>
      <c r="B687" s="19"/>
      <c r="C687" s="152" t="s">
        <v>36</v>
      </c>
      <c r="D687" s="152"/>
      <c r="E687" s="38"/>
      <c r="F687" s="39">
        <f>(E687/E681)*100</f>
        <v>0</v>
      </c>
      <c r="G687" s="36"/>
      <c r="H687" s="22"/>
      <c r="I687" s="22"/>
      <c r="M687" s="17"/>
      <c r="N687" s="17"/>
    </row>
    <row r="688" spans="1:14" ht="15" customHeight="1">
      <c r="A688" s="41" t="s">
        <v>37</v>
      </c>
      <c r="B688" s="10"/>
      <c r="C688" s="11"/>
      <c r="D688" s="11"/>
      <c r="E688" s="13"/>
      <c r="F688" s="13"/>
      <c r="G688" s="42"/>
      <c r="H688" s="43"/>
      <c r="I688" s="43"/>
      <c r="J688" s="43"/>
      <c r="K688" s="13"/>
      <c r="L688" s="17"/>
      <c r="M688" s="40"/>
      <c r="N688" s="40"/>
    </row>
    <row r="689" spans="1:14" ht="15" customHeight="1">
      <c r="A689" s="12" t="s">
        <v>38</v>
      </c>
      <c r="B689" s="10"/>
      <c r="C689" s="44"/>
      <c r="D689" s="45"/>
      <c r="E689" s="46"/>
      <c r="F689" s="43"/>
      <c r="G689" s="42"/>
      <c r="H689" s="43"/>
      <c r="I689" s="43"/>
      <c r="J689" s="43"/>
      <c r="K689" s="13"/>
      <c r="L689" s="17"/>
      <c r="M689" s="24"/>
      <c r="N689" s="24"/>
    </row>
    <row r="690" spans="1:14" ht="15" customHeight="1">
      <c r="A690" s="12" t="s">
        <v>39</v>
      </c>
      <c r="B690" s="10"/>
      <c r="C690" s="11"/>
      <c r="D690" s="45"/>
      <c r="E690" s="46"/>
      <c r="F690" s="43"/>
      <c r="G690" s="42"/>
      <c r="H690" s="47"/>
      <c r="I690" s="47"/>
      <c r="J690" s="47"/>
      <c r="K690" s="13"/>
      <c r="L690" s="17"/>
      <c r="M690" s="17"/>
      <c r="N690" s="17"/>
    </row>
    <row r="691" spans="1:14" ht="15" customHeight="1">
      <c r="A691" s="12" t="s">
        <v>40</v>
      </c>
      <c r="B691" s="44"/>
      <c r="C691" s="11"/>
      <c r="D691" s="45"/>
      <c r="E691" s="46"/>
      <c r="F691" s="43"/>
      <c r="G691" s="48"/>
      <c r="H691" s="47"/>
      <c r="I691" s="47"/>
      <c r="J691" s="47"/>
      <c r="K691" s="13"/>
      <c r="L691" s="17"/>
      <c r="M691" s="17"/>
      <c r="N691" s="17"/>
    </row>
    <row r="692" spans="1:14" ht="15" customHeight="1">
      <c r="A692" s="12" t="s">
        <v>41</v>
      </c>
      <c r="B692" s="35"/>
      <c r="C692" s="11"/>
      <c r="D692" s="49"/>
      <c r="E692" s="43"/>
      <c r="F692" s="43"/>
      <c r="G692" s="48"/>
      <c r="H692" s="47"/>
      <c r="I692" s="47"/>
      <c r="J692" s="47"/>
      <c r="K692" s="43"/>
      <c r="L692" s="17"/>
      <c r="M692" s="17"/>
      <c r="N692" s="17"/>
    </row>
  </sheetData>
  <sheetProtection selectLockedCells="1" selectUnlockedCells="1"/>
  <mergeCells count="486">
    <mergeCell ref="C27:D27"/>
    <mergeCell ref="C28:D28"/>
    <mergeCell ref="C29:D29"/>
    <mergeCell ref="M10:M11"/>
    <mergeCell ref="N10:N11"/>
    <mergeCell ref="C23:D23"/>
    <mergeCell ref="C24:D24"/>
    <mergeCell ref="C25:D25"/>
    <mergeCell ref="C26:D26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2:N4"/>
    <mergeCell ref="A5:N5"/>
    <mergeCell ref="A6:N6"/>
    <mergeCell ref="A7:N7"/>
    <mergeCell ref="A8:N8"/>
    <mergeCell ref="A9:N9"/>
    <mergeCell ref="C152:D152"/>
    <mergeCell ref="C146:D146"/>
    <mergeCell ref="C147:D147"/>
    <mergeCell ref="C148:D148"/>
    <mergeCell ref="C149:D149"/>
    <mergeCell ref="C150:D150"/>
    <mergeCell ref="C151:D151"/>
    <mergeCell ref="I90:I91"/>
    <mergeCell ref="F90:F91"/>
    <mergeCell ref="G90:G91"/>
    <mergeCell ref="A82:N84"/>
    <mergeCell ref="A85:N85"/>
    <mergeCell ref="A86:N86"/>
    <mergeCell ref="L90:L91"/>
    <mergeCell ref="M90:M91"/>
    <mergeCell ref="J90:J91"/>
    <mergeCell ref="H90:H91"/>
    <mergeCell ref="A87:N87"/>
    <mergeCell ref="A88:N88"/>
    <mergeCell ref="A89:N89"/>
    <mergeCell ref="A90:A91"/>
    <mergeCell ref="B90:B91"/>
    <mergeCell ref="C90:C91"/>
    <mergeCell ref="D90:D91"/>
    <mergeCell ref="E90:E91"/>
    <mergeCell ref="N90:N91"/>
    <mergeCell ref="K90:K91"/>
    <mergeCell ref="C116:D116"/>
    <mergeCell ref="C117:D117"/>
    <mergeCell ref="A125:N127"/>
    <mergeCell ref="A128:N128"/>
    <mergeCell ref="C111:D111"/>
    <mergeCell ref="C112:D112"/>
    <mergeCell ref="C113:D113"/>
    <mergeCell ref="C114:D114"/>
    <mergeCell ref="C115:D115"/>
    <mergeCell ref="A129:N129"/>
    <mergeCell ref="A130:N130"/>
    <mergeCell ref="A131:N131"/>
    <mergeCell ref="A132:N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M203:M204"/>
    <mergeCell ref="N203:N204"/>
    <mergeCell ref="C221:D221"/>
    <mergeCell ref="C222:D222"/>
    <mergeCell ref="E203:E204"/>
    <mergeCell ref="F203:F204"/>
    <mergeCell ref="H203:H204"/>
    <mergeCell ref="J167:J168"/>
    <mergeCell ref="C223:D223"/>
    <mergeCell ref="C224:D224"/>
    <mergeCell ref="G203:G204"/>
    <mergeCell ref="A202:N202"/>
    <mergeCell ref="K203:K204"/>
    <mergeCell ref="L203:L204"/>
    <mergeCell ref="A203:A204"/>
    <mergeCell ref="B203:B204"/>
    <mergeCell ref="C203:C204"/>
    <mergeCell ref="D203:D204"/>
    <mergeCell ref="N281:N282"/>
    <mergeCell ref="C303:D303"/>
    <mergeCell ref="C304:D304"/>
    <mergeCell ref="C305:D305"/>
    <mergeCell ref="G281:G282"/>
    <mergeCell ref="A195:N197"/>
    <mergeCell ref="A198:N198"/>
    <mergeCell ref="A199:N199"/>
    <mergeCell ref="A200:N200"/>
    <mergeCell ref="A201:N201"/>
    <mergeCell ref="I281:I282"/>
    <mergeCell ref="J203:J204"/>
    <mergeCell ref="C306:D306"/>
    <mergeCell ref="C307:D307"/>
    <mergeCell ref="C308:D308"/>
    <mergeCell ref="M281:M282"/>
    <mergeCell ref="I203:I204"/>
    <mergeCell ref="C225:D225"/>
    <mergeCell ref="C226:D226"/>
    <mergeCell ref="C227:D227"/>
    <mergeCell ref="B281:B282"/>
    <mergeCell ref="C281:C282"/>
    <mergeCell ref="D281:D282"/>
    <mergeCell ref="E281:E282"/>
    <mergeCell ref="F281:F282"/>
    <mergeCell ref="H281:H282"/>
    <mergeCell ref="J281:J282"/>
    <mergeCell ref="A273:N275"/>
    <mergeCell ref="A276:N276"/>
    <mergeCell ref="A277:N277"/>
    <mergeCell ref="A278:N278"/>
    <mergeCell ref="A279:N279"/>
    <mergeCell ref="A280:N280"/>
    <mergeCell ref="K281:K282"/>
    <mergeCell ref="L281:L282"/>
    <mergeCell ref="A281:A282"/>
    <mergeCell ref="C386:D386"/>
    <mergeCell ref="C387:D387"/>
    <mergeCell ref="M365:M366"/>
    <mergeCell ref="N365:N366"/>
    <mergeCell ref="C381:D381"/>
    <mergeCell ref="C382:D382"/>
    <mergeCell ref="C383:D383"/>
    <mergeCell ref="C384:D384"/>
    <mergeCell ref="G365:G366"/>
    <mergeCell ref="A365:A366"/>
    <mergeCell ref="B365:B366"/>
    <mergeCell ref="C365:C366"/>
    <mergeCell ref="D365:D366"/>
    <mergeCell ref="E365:E366"/>
    <mergeCell ref="F365:F366"/>
    <mergeCell ref="A357:N359"/>
    <mergeCell ref="A360:N360"/>
    <mergeCell ref="A361:N361"/>
    <mergeCell ref="A362:N362"/>
    <mergeCell ref="A363:N363"/>
    <mergeCell ref="A364:N364"/>
    <mergeCell ref="C461:D461"/>
    <mergeCell ref="C462:D462"/>
    <mergeCell ref="C456:D456"/>
    <mergeCell ref="C457:D457"/>
    <mergeCell ref="C458:D458"/>
    <mergeCell ref="C459:D459"/>
    <mergeCell ref="N440:N441"/>
    <mergeCell ref="J365:J366"/>
    <mergeCell ref="G440:G441"/>
    <mergeCell ref="I440:I441"/>
    <mergeCell ref="C460:D460"/>
    <mergeCell ref="K365:K366"/>
    <mergeCell ref="L365:L366"/>
    <mergeCell ref="H365:H366"/>
    <mergeCell ref="I365:I366"/>
    <mergeCell ref="C385:D385"/>
    <mergeCell ref="H440:H441"/>
    <mergeCell ref="M440:M441"/>
    <mergeCell ref="C440:C441"/>
    <mergeCell ref="D440:D441"/>
    <mergeCell ref="E440:E441"/>
    <mergeCell ref="F440:F441"/>
    <mergeCell ref="D547:D548"/>
    <mergeCell ref="J547:J548"/>
    <mergeCell ref="K547:K548"/>
    <mergeCell ref="L547:L548"/>
    <mergeCell ref="A547:A548"/>
    <mergeCell ref="A439:N439"/>
    <mergeCell ref="K440:K441"/>
    <mergeCell ref="L440:L441"/>
    <mergeCell ref="A440:A441"/>
    <mergeCell ref="B440:B441"/>
    <mergeCell ref="N547:N548"/>
    <mergeCell ref="A539:N541"/>
    <mergeCell ref="A542:N542"/>
    <mergeCell ref="B547:B548"/>
    <mergeCell ref="C547:C548"/>
    <mergeCell ref="H547:H548"/>
    <mergeCell ref="A543:N543"/>
    <mergeCell ref="A544:N544"/>
    <mergeCell ref="A545:N545"/>
    <mergeCell ref="A546:N546"/>
    <mergeCell ref="F587:F588"/>
    <mergeCell ref="M587:M588"/>
    <mergeCell ref="A587:A588"/>
    <mergeCell ref="N587:N588"/>
    <mergeCell ref="J440:J441"/>
    <mergeCell ref="C570:D570"/>
    <mergeCell ref="G547:G548"/>
    <mergeCell ref="E547:E548"/>
    <mergeCell ref="F547:F548"/>
    <mergeCell ref="C532:D532"/>
    <mergeCell ref="C608:D608"/>
    <mergeCell ref="C606:D606"/>
    <mergeCell ref="A584:N584"/>
    <mergeCell ref="C573:D573"/>
    <mergeCell ref="A579:N581"/>
    <mergeCell ref="C609:D609"/>
    <mergeCell ref="A583:N583"/>
    <mergeCell ref="I587:I588"/>
    <mergeCell ref="A585:N585"/>
    <mergeCell ref="A586:N586"/>
    <mergeCell ref="C610:D610"/>
    <mergeCell ref="I547:I548"/>
    <mergeCell ref="C571:D571"/>
    <mergeCell ref="C572:D572"/>
    <mergeCell ref="C567:D567"/>
    <mergeCell ref="C568:D568"/>
    <mergeCell ref="C569:D569"/>
    <mergeCell ref="C607:D607"/>
    <mergeCell ref="H587:H588"/>
    <mergeCell ref="A582:N582"/>
    <mergeCell ref="A620:N620"/>
    <mergeCell ref="A621:N621"/>
    <mergeCell ref="A622:N622"/>
    <mergeCell ref="J587:J588"/>
    <mergeCell ref="A616:N618"/>
    <mergeCell ref="A619:N619"/>
    <mergeCell ref="D587:D588"/>
    <mergeCell ref="E587:E588"/>
    <mergeCell ref="C604:D604"/>
    <mergeCell ref="C605:D605"/>
    <mergeCell ref="A623:N623"/>
    <mergeCell ref="J624:J625"/>
    <mergeCell ref="K624:K625"/>
    <mergeCell ref="L624:L625"/>
    <mergeCell ref="A624:A625"/>
    <mergeCell ref="B624:B625"/>
    <mergeCell ref="H624:H625"/>
    <mergeCell ref="B665:B666"/>
    <mergeCell ref="C665:C666"/>
    <mergeCell ref="M624:M625"/>
    <mergeCell ref="C648:D648"/>
    <mergeCell ref="C649:D649"/>
    <mergeCell ref="C650:D650"/>
    <mergeCell ref="A657:N659"/>
    <mergeCell ref="N624:N625"/>
    <mergeCell ref="C644:D644"/>
    <mergeCell ref="E665:E666"/>
    <mergeCell ref="C647:D647"/>
    <mergeCell ref="G624:G625"/>
    <mergeCell ref="C624:C625"/>
    <mergeCell ref="D624:D625"/>
    <mergeCell ref="A661:N661"/>
    <mergeCell ref="E624:E625"/>
    <mergeCell ref="F624:F625"/>
    <mergeCell ref="A660:N660"/>
    <mergeCell ref="C645:D645"/>
    <mergeCell ref="I624:I625"/>
    <mergeCell ref="C587:C588"/>
    <mergeCell ref="G587:G588"/>
    <mergeCell ref="D665:D666"/>
    <mergeCell ref="K665:K666"/>
    <mergeCell ref="L665:L666"/>
    <mergeCell ref="G665:G666"/>
    <mergeCell ref="I665:I666"/>
    <mergeCell ref="H665:H666"/>
    <mergeCell ref="J665:J666"/>
    <mergeCell ref="C646:D646"/>
    <mergeCell ref="C685:D685"/>
    <mergeCell ref="M665:M666"/>
    <mergeCell ref="F665:F666"/>
    <mergeCell ref="A665:A666"/>
    <mergeCell ref="K587:K588"/>
    <mergeCell ref="L587:L588"/>
    <mergeCell ref="A662:N662"/>
    <mergeCell ref="A663:N663"/>
    <mergeCell ref="A664:N664"/>
    <mergeCell ref="B587:B588"/>
    <mergeCell ref="A512:N512"/>
    <mergeCell ref="J513:J514"/>
    <mergeCell ref="C530:D530"/>
    <mergeCell ref="C686:D686"/>
    <mergeCell ref="C687:D687"/>
    <mergeCell ref="N665:N666"/>
    <mergeCell ref="C681:D681"/>
    <mergeCell ref="C682:D682"/>
    <mergeCell ref="C683:D683"/>
    <mergeCell ref="C684:D684"/>
    <mergeCell ref="C513:C514"/>
    <mergeCell ref="C528:D528"/>
    <mergeCell ref="C529:D529"/>
    <mergeCell ref="M547:M548"/>
    <mergeCell ref="C533:D533"/>
    <mergeCell ref="A505:N507"/>
    <mergeCell ref="A508:N508"/>
    <mergeCell ref="A509:N509"/>
    <mergeCell ref="A510:N510"/>
    <mergeCell ref="A511:N511"/>
    <mergeCell ref="D513:D514"/>
    <mergeCell ref="E513:E514"/>
    <mergeCell ref="F513:F514"/>
    <mergeCell ref="K513:K514"/>
    <mergeCell ref="C531:D531"/>
    <mergeCell ref="J476:J477"/>
    <mergeCell ref="C497:D497"/>
    <mergeCell ref="C498:D498"/>
    <mergeCell ref="C499:D499"/>
    <mergeCell ref="I476:I477"/>
    <mergeCell ref="M513:M514"/>
    <mergeCell ref="N513:N514"/>
    <mergeCell ref="C527:D527"/>
    <mergeCell ref="A513:A514"/>
    <mergeCell ref="B513:B514"/>
    <mergeCell ref="C496:D496"/>
    <mergeCell ref="L513:L514"/>
    <mergeCell ref="H513:H514"/>
    <mergeCell ref="I513:I514"/>
    <mergeCell ref="G513:G514"/>
    <mergeCell ref="C495:D495"/>
    <mergeCell ref="F476:F477"/>
    <mergeCell ref="E476:E477"/>
    <mergeCell ref="A468:N470"/>
    <mergeCell ref="A471:N471"/>
    <mergeCell ref="A472:N472"/>
    <mergeCell ref="K476:K477"/>
    <mergeCell ref="L476:L477"/>
    <mergeCell ref="H476:H477"/>
    <mergeCell ref="A476:A477"/>
    <mergeCell ref="C493:D493"/>
    <mergeCell ref="C494:D494"/>
    <mergeCell ref="A432:N434"/>
    <mergeCell ref="A435:N435"/>
    <mergeCell ref="A436:N436"/>
    <mergeCell ref="A437:N437"/>
    <mergeCell ref="B476:B477"/>
    <mergeCell ref="C476:C477"/>
    <mergeCell ref="D476:D477"/>
    <mergeCell ref="A473:N473"/>
    <mergeCell ref="A400:N400"/>
    <mergeCell ref="A401:N401"/>
    <mergeCell ref="G402:G403"/>
    <mergeCell ref="K402:K403"/>
    <mergeCell ref="M476:M477"/>
    <mergeCell ref="N476:N477"/>
    <mergeCell ref="A474:N474"/>
    <mergeCell ref="A475:N475"/>
    <mergeCell ref="G476:G477"/>
    <mergeCell ref="A438:N438"/>
    <mergeCell ref="A402:A403"/>
    <mergeCell ref="B402:B403"/>
    <mergeCell ref="C402:C403"/>
    <mergeCell ref="D402:D403"/>
    <mergeCell ref="E402:E403"/>
    <mergeCell ref="F402:F403"/>
    <mergeCell ref="C425:D425"/>
    <mergeCell ref="M402:M403"/>
    <mergeCell ref="A394:N396"/>
    <mergeCell ref="A397:N397"/>
    <mergeCell ref="A398:N398"/>
    <mergeCell ref="A399:N399"/>
    <mergeCell ref="N402:N403"/>
    <mergeCell ref="C419:D419"/>
    <mergeCell ref="C420:D420"/>
    <mergeCell ref="C421:D421"/>
    <mergeCell ref="A322:N322"/>
    <mergeCell ref="G323:G324"/>
    <mergeCell ref="K323:K324"/>
    <mergeCell ref="C423:D423"/>
    <mergeCell ref="C424:D424"/>
    <mergeCell ref="C422:D422"/>
    <mergeCell ref="L402:L403"/>
    <mergeCell ref="H402:H403"/>
    <mergeCell ref="I402:I403"/>
    <mergeCell ref="J402:J403"/>
    <mergeCell ref="A323:A324"/>
    <mergeCell ref="B323:B324"/>
    <mergeCell ref="C323:C324"/>
    <mergeCell ref="D323:D324"/>
    <mergeCell ref="E323:E324"/>
    <mergeCell ref="F323:F324"/>
    <mergeCell ref="M323:M324"/>
    <mergeCell ref="A315:N317"/>
    <mergeCell ref="A318:N318"/>
    <mergeCell ref="A319:N319"/>
    <mergeCell ref="A320:N320"/>
    <mergeCell ref="N323:N324"/>
    <mergeCell ref="L323:L324"/>
    <mergeCell ref="H323:H324"/>
    <mergeCell ref="I323:I324"/>
    <mergeCell ref="J323:J324"/>
    <mergeCell ref="K242:K243"/>
    <mergeCell ref="C309:D309"/>
    <mergeCell ref="C348:D348"/>
    <mergeCell ref="C349:D349"/>
    <mergeCell ref="C350:D350"/>
    <mergeCell ref="C344:D344"/>
    <mergeCell ref="C345:D345"/>
    <mergeCell ref="C346:D346"/>
    <mergeCell ref="C347:D347"/>
    <mergeCell ref="A321:N321"/>
    <mergeCell ref="H242:H243"/>
    <mergeCell ref="I242:I243"/>
    <mergeCell ref="J242:J243"/>
    <mergeCell ref="A234:N236"/>
    <mergeCell ref="A237:N237"/>
    <mergeCell ref="A238:N238"/>
    <mergeCell ref="A239:N239"/>
    <mergeCell ref="A240:N240"/>
    <mergeCell ref="A241:N241"/>
    <mergeCell ref="G242:G243"/>
    <mergeCell ref="A242:A243"/>
    <mergeCell ref="B242:B243"/>
    <mergeCell ref="C242:C243"/>
    <mergeCell ref="D242:D243"/>
    <mergeCell ref="E242:E243"/>
    <mergeCell ref="F242:F243"/>
    <mergeCell ref="C264:D264"/>
    <mergeCell ref="C265:D265"/>
    <mergeCell ref="C266:D266"/>
    <mergeCell ref="M242:M243"/>
    <mergeCell ref="N242:N243"/>
    <mergeCell ref="C260:D260"/>
    <mergeCell ref="C261:D261"/>
    <mergeCell ref="C262:D262"/>
    <mergeCell ref="C263:D263"/>
    <mergeCell ref="L242:L243"/>
    <mergeCell ref="I167:I168"/>
    <mergeCell ref="A159:N161"/>
    <mergeCell ref="A162:N162"/>
    <mergeCell ref="A163:N163"/>
    <mergeCell ref="A164:N164"/>
    <mergeCell ref="A165:N165"/>
    <mergeCell ref="A166:N166"/>
    <mergeCell ref="G167:G168"/>
    <mergeCell ref="K167:K168"/>
    <mergeCell ref="L167:L168"/>
    <mergeCell ref="A167:A168"/>
    <mergeCell ref="B167:B168"/>
    <mergeCell ref="C167:C168"/>
    <mergeCell ref="D167:D168"/>
    <mergeCell ref="E167:E168"/>
    <mergeCell ref="F167:F168"/>
    <mergeCell ref="H167:H168"/>
    <mergeCell ref="J44:J45"/>
    <mergeCell ref="C185:D185"/>
    <mergeCell ref="C186:D186"/>
    <mergeCell ref="C187:D187"/>
    <mergeCell ref="M167:M168"/>
    <mergeCell ref="N167:N168"/>
    <mergeCell ref="C181:D181"/>
    <mergeCell ref="C182:D182"/>
    <mergeCell ref="C183:D183"/>
    <mergeCell ref="C184:D184"/>
    <mergeCell ref="A36:N38"/>
    <mergeCell ref="A39:N39"/>
    <mergeCell ref="A40:N40"/>
    <mergeCell ref="A41:N41"/>
    <mergeCell ref="A42:N42"/>
    <mergeCell ref="A43:N43"/>
    <mergeCell ref="K44:K45"/>
    <mergeCell ref="L44:L45"/>
    <mergeCell ref="A44:A45"/>
    <mergeCell ref="B44:B45"/>
    <mergeCell ref="C44:C45"/>
    <mergeCell ref="D44:D45"/>
    <mergeCell ref="E44:E45"/>
    <mergeCell ref="F44:F45"/>
    <mergeCell ref="H44:H45"/>
    <mergeCell ref="I44:I45"/>
    <mergeCell ref="C73:D73"/>
    <mergeCell ref="C74:D74"/>
    <mergeCell ref="C75:D75"/>
    <mergeCell ref="M44:M45"/>
    <mergeCell ref="N44:N45"/>
    <mergeCell ref="C69:D69"/>
    <mergeCell ref="C70:D70"/>
    <mergeCell ref="C71:D71"/>
    <mergeCell ref="C72:D72"/>
    <mergeCell ref="G44:G45"/>
  </mergeCells>
  <conditionalFormatting sqref="N416 N677 N638:N640 N626 N628:N633 N635:N636 N670:N675 N667 N589:N600 N563 N549:N561 N515:N523 N478:N489 N442:N452 N404:N413 N378 N367:N376 N325:N339 N283:N299 N244:N256 N205:N217 N177 N169:N175 N135:N141 N92:N106 N46:N73 N23:N28 N12:N18">
    <cfRule type="cellIs" priority="151" dxfId="56" operator="lessThan" stopIfTrue="1">
      <formula>0</formula>
    </cfRule>
    <cfRule type="cellIs" priority="152" dxfId="57" operator="greaterThan" stopIfTrue="1">
      <formula>0</formula>
    </cfRule>
  </conditionalFormatting>
  <conditionalFormatting sqref="N549:N561 N515:N522 N478:N488 N442:N451 N404:N413 N367:N376 N325:N339 N283:N298 N244:N255 O207 N205:N216 N169:N175">
    <cfRule type="cellIs" priority="85" dxfId="58" operator="lessThan">
      <formula>0</formula>
    </cfRule>
    <cfRule type="cellIs" priority="86" dxfId="59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13.57421875" style="0" customWidth="1"/>
    <col min="4" max="4" width="10.7109375" style="0" customWidth="1"/>
    <col min="5" max="5" width="20.00390625" style="0" customWidth="1"/>
    <col min="6" max="6" width="9.140625" style="0" customWidth="1"/>
    <col min="11" max="11" width="12.00390625" style="0" customWidth="1"/>
    <col min="12" max="12" width="10.421875" style="0" customWidth="1"/>
    <col min="13" max="13" width="10.7109375" style="0" customWidth="1"/>
    <col min="14" max="14" width="10.57421875" style="0" customWidth="1"/>
  </cols>
  <sheetData>
    <row r="1" ht="15.75" thickBot="1"/>
    <row r="2" spans="1:14" ht="15.75" thickBo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5.7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1:14" ht="15.75">
      <c r="A5" s="200" t="s">
        <v>137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5.75">
      <c r="A6" s="200" t="s">
        <v>138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6.5" thickBot="1">
      <c r="A7" s="209" t="s">
        <v>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4" ht="15.75">
      <c r="A8" s="210" t="s">
        <v>202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14" ht="15.75" customHeight="1">
      <c r="A9" s="210" t="s">
        <v>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 ht="15.75" customHeight="1">
      <c r="A10" s="211" t="s">
        <v>6</v>
      </c>
      <c r="B10" s="212" t="s">
        <v>7</v>
      </c>
      <c r="C10" s="212" t="s">
        <v>8</v>
      </c>
      <c r="D10" s="211" t="s">
        <v>162</v>
      </c>
      <c r="E10" s="211" t="s">
        <v>163</v>
      </c>
      <c r="F10" s="212" t="s">
        <v>11</v>
      </c>
      <c r="G10" s="212" t="s">
        <v>12</v>
      </c>
      <c r="H10" s="213" t="s">
        <v>13</v>
      </c>
      <c r="I10" s="213" t="s">
        <v>14</v>
      </c>
      <c r="J10" s="213" t="s">
        <v>15</v>
      </c>
      <c r="K10" s="214" t="s">
        <v>16</v>
      </c>
      <c r="L10" s="212" t="s">
        <v>17</v>
      </c>
      <c r="M10" s="212" t="s">
        <v>18</v>
      </c>
      <c r="N10" s="212" t="s">
        <v>19</v>
      </c>
    </row>
    <row r="11" spans="1:14" ht="15" customHeight="1">
      <c r="A11" s="211"/>
      <c r="B11" s="212"/>
      <c r="C11" s="212"/>
      <c r="D11" s="211"/>
      <c r="E11" s="211"/>
      <c r="F11" s="212"/>
      <c r="G11" s="212"/>
      <c r="H11" s="212"/>
      <c r="I11" s="212"/>
      <c r="J11" s="212"/>
      <c r="K11" s="215"/>
      <c r="L11" s="212"/>
      <c r="M11" s="212"/>
      <c r="N11" s="212"/>
    </row>
    <row r="12" spans="1:14" ht="15.75">
      <c r="A12" s="216">
        <v>1</v>
      </c>
      <c r="B12" s="217">
        <v>43447</v>
      </c>
      <c r="C12" s="218" t="s">
        <v>164</v>
      </c>
      <c r="D12" s="216" t="s">
        <v>21</v>
      </c>
      <c r="E12" s="216" t="s">
        <v>67</v>
      </c>
      <c r="F12" s="216">
        <v>7680</v>
      </c>
      <c r="G12" s="216">
        <v>7540</v>
      </c>
      <c r="H12" s="216">
        <v>7760</v>
      </c>
      <c r="I12" s="216">
        <v>7840</v>
      </c>
      <c r="J12" s="216">
        <v>7920</v>
      </c>
      <c r="K12" s="216" t="s">
        <v>209</v>
      </c>
      <c r="L12" s="216">
        <v>75</v>
      </c>
      <c r="M12" s="219">
        <v>0</v>
      </c>
      <c r="N12" s="220">
        <v>0</v>
      </c>
    </row>
    <row r="13" spans="1:14" ht="15.75">
      <c r="A13" s="216">
        <v>1</v>
      </c>
      <c r="B13" s="217">
        <v>43446</v>
      </c>
      <c r="C13" s="218" t="s">
        <v>164</v>
      </c>
      <c r="D13" s="216" t="s">
        <v>21</v>
      </c>
      <c r="E13" s="216" t="s">
        <v>84</v>
      </c>
      <c r="F13" s="216">
        <v>164</v>
      </c>
      <c r="G13" s="216">
        <v>158</v>
      </c>
      <c r="H13" s="216">
        <v>167</v>
      </c>
      <c r="I13" s="216">
        <v>170</v>
      </c>
      <c r="J13" s="216">
        <v>173</v>
      </c>
      <c r="K13" s="216">
        <v>167</v>
      </c>
      <c r="L13" s="216">
        <v>1500</v>
      </c>
      <c r="M13" s="219">
        <f>IF(D13="BUY",(K13-F13)*(L13),(F13-K13)*(L13))</f>
        <v>4500</v>
      </c>
      <c r="N13" s="220">
        <f>M13/(L13)/F13%</f>
        <v>1.829268292682927</v>
      </c>
    </row>
    <row r="14" spans="1:14" ht="15.75">
      <c r="A14" s="216">
        <v>2</v>
      </c>
      <c r="B14" s="217">
        <v>43440</v>
      </c>
      <c r="C14" s="218" t="s">
        <v>164</v>
      </c>
      <c r="D14" s="216" t="s">
        <v>53</v>
      </c>
      <c r="E14" s="216" t="s">
        <v>152</v>
      </c>
      <c r="F14" s="216">
        <v>730</v>
      </c>
      <c r="G14" s="216">
        <v>746</v>
      </c>
      <c r="H14" s="216">
        <v>720</v>
      </c>
      <c r="I14" s="216">
        <v>710</v>
      </c>
      <c r="J14" s="216">
        <v>700</v>
      </c>
      <c r="K14" s="216">
        <v>746</v>
      </c>
      <c r="L14" s="216">
        <v>500</v>
      </c>
      <c r="M14" s="219">
        <f>IF(D14="BUY",(K14-F14)*(L14),(F14-K14)*(L14))</f>
        <v>-8000</v>
      </c>
      <c r="N14" s="220">
        <f>M14/(L14)/F14%</f>
        <v>-2.191780821917808</v>
      </c>
    </row>
    <row r="15" spans="1:14" ht="15.75">
      <c r="A15" s="216">
        <v>3</v>
      </c>
      <c r="B15" s="217">
        <v>43439</v>
      </c>
      <c r="C15" s="218" t="s">
        <v>164</v>
      </c>
      <c r="D15" s="216" t="s">
        <v>21</v>
      </c>
      <c r="E15" s="216" t="s">
        <v>87</v>
      </c>
      <c r="F15" s="216">
        <v>2100</v>
      </c>
      <c r="G15" s="216">
        <v>2066</v>
      </c>
      <c r="H15" s="216">
        <v>2120</v>
      </c>
      <c r="I15" s="216">
        <v>2140</v>
      </c>
      <c r="J15" s="216">
        <v>2160</v>
      </c>
      <c r="K15" s="216">
        <v>2120</v>
      </c>
      <c r="L15" s="216">
        <v>250</v>
      </c>
      <c r="M15" s="219">
        <f>IF(D15="BUY",(K15-F15)*(L15),(F15-K15)*(L15))</f>
        <v>5000</v>
      </c>
      <c r="N15" s="220">
        <f>M15/(L15)/F15%</f>
        <v>0.9523809523809523</v>
      </c>
    </row>
    <row r="16" spans="1:14" ht="15.75">
      <c r="A16" s="216">
        <v>4</v>
      </c>
      <c r="B16" s="217">
        <v>43438</v>
      </c>
      <c r="C16" s="218" t="s">
        <v>164</v>
      </c>
      <c r="D16" s="216" t="s">
        <v>21</v>
      </c>
      <c r="E16" s="216" t="s">
        <v>181</v>
      </c>
      <c r="F16" s="216">
        <v>333</v>
      </c>
      <c r="G16" s="216">
        <v>327</v>
      </c>
      <c r="H16" s="216">
        <v>336</v>
      </c>
      <c r="I16" s="216">
        <v>339</v>
      </c>
      <c r="J16" s="216">
        <v>342</v>
      </c>
      <c r="K16" s="216">
        <v>327</v>
      </c>
      <c r="L16" s="216">
        <v>1500</v>
      </c>
      <c r="M16" s="219">
        <f>IF(D16="BUY",(K16-F16)*(L16),(F16-K16)*(L16))</f>
        <v>-9000</v>
      </c>
      <c r="N16" s="220">
        <f>M16/(L16)/F16%</f>
        <v>-1.8018018018018018</v>
      </c>
    </row>
    <row r="17" spans="1:14" ht="15" customHeight="1">
      <c r="A17" s="216">
        <v>5</v>
      </c>
      <c r="B17" s="217">
        <v>43437</v>
      </c>
      <c r="C17" s="218" t="s">
        <v>164</v>
      </c>
      <c r="D17" s="216" t="s">
        <v>21</v>
      </c>
      <c r="E17" s="216" t="s">
        <v>24</v>
      </c>
      <c r="F17" s="216">
        <v>71</v>
      </c>
      <c r="G17" s="216">
        <v>69</v>
      </c>
      <c r="H17" s="216">
        <v>72</v>
      </c>
      <c r="I17" s="216">
        <v>73</v>
      </c>
      <c r="J17" s="216">
        <v>74</v>
      </c>
      <c r="K17" s="216">
        <v>72</v>
      </c>
      <c r="L17" s="216">
        <v>5500</v>
      </c>
      <c r="M17" s="219">
        <f>IF(D17="BUY",(K17-F17)*(L17),(F17-K17)*(L17))</f>
        <v>5500</v>
      </c>
      <c r="N17" s="220">
        <f>M17/(L17)/F17%</f>
        <v>1.4084507042253522</v>
      </c>
    </row>
    <row r="18" spans="1:14" ht="15" customHeight="1">
      <c r="A18" s="79" t="s">
        <v>25</v>
      </c>
      <c r="B18" s="80"/>
      <c r="C18" s="81"/>
      <c r="D18" s="82"/>
      <c r="E18" s="83"/>
      <c r="F18" s="83"/>
      <c r="G18" s="84"/>
      <c r="H18" s="83"/>
      <c r="I18" s="83"/>
      <c r="J18" s="83"/>
      <c r="K18" s="85"/>
      <c r="N18" s="86"/>
    </row>
    <row r="19" spans="1:11" ht="15.75">
      <c r="A19" s="79" t="s">
        <v>26</v>
      </c>
      <c r="B19" s="87"/>
      <c r="C19" s="81"/>
      <c r="D19" s="82"/>
      <c r="E19" s="83"/>
      <c r="F19" s="83"/>
      <c r="G19" s="84"/>
      <c r="H19" s="83"/>
      <c r="I19" s="83"/>
      <c r="J19" s="83"/>
      <c r="K19" s="85"/>
    </row>
    <row r="20" spans="1:13" ht="15.75">
      <c r="A20" s="79" t="s">
        <v>26</v>
      </c>
      <c r="B20" s="87"/>
      <c r="C20" s="88"/>
      <c r="D20" s="89"/>
      <c r="E20" s="90"/>
      <c r="F20" s="90"/>
      <c r="G20" s="91"/>
      <c r="H20" s="90"/>
      <c r="I20" s="90"/>
      <c r="J20" s="90"/>
      <c r="L20" s="92"/>
      <c r="M20" s="93"/>
    </row>
    <row r="21" spans="1:13" ht="16.5" thickBot="1">
      <c r="A21" s="88"/>
      <c r="B21" s="87"/>
      <c r="C21" s="90"/>
      <c r="D21" s="90"/>
      <c r="E21" s="90"/>
      <c r="F21" s="94"/>
      <c r="G21" s="95"/>
      <c r="H21" s="96" t="s">
        <v>27</v>
      </c>
      <c r="I21" s="96"/>
      <c r="J21" s="97"/>
      <c r="K21" s="97"/>
      <c r="M21" s="93"/>
    </row>
    <row r="22" spans="1:13" ht="15.75">
      <c r="A22" s="88"/>
      <c r="B22" s="87"/>
      <c r="C22" s="221" t="s">
        <v>28</v>
      </c>
      <c r="D22" s="221"/>
      <c r="E22" s="222">
        <v>5</v>
      </c>
      <c r="F22" s="223">
        <f>F23+F24+F25+F26+F27+F28</f>
        <v>100</v>
      </c>
      <c r="G22" s="90">
        <v>5</v>
      </c>
      <c r="H22" s="100">
        <f>G23/G22%</f>
        <v>60</v>
      </c>
      <c r="I22" s="100"/>
      <c r="J22" s="100"/>
      <c r="K22" s="101"/>
      <c r="M22" s="92"/>
    </row>
    <row r="23" spans="1:11" ht="15.75">
      <c r="A23" s="88"/>
      <c r="B23" s="87"/>
      <c r="C23" s="224" t="s">
        <v>29</v>
      </c>
      <c r="D23" s="224"/>
      <c r="E23" s="225">
        <v>3</v>
      </c>
      <c r="F23" s="226">
        <f>(E23/E22)*100</f>
        <v>60</v>
      </c>
      <c r="G23" s="90">
        <v>3</v>
      </c>
      <c r="H23" s="97"/>
      <c r="I23" s="97"/>
      <c r="J23" s="90"/>
      <c r="K23" s="97"/>
    </row>
    <row r="24" spans="1:11" ht="15.75">
      <c r="A24" s="104"/>
      <c r="B24" s="87"/>
      <c r="C24" s="224" t="s">
        <v>31</v>
      </c>
      <c r="D24" s="224"/>
      <c r="E24" s="225">
        <v>0</v>
      </c>
      <c r="F24" s="226">
        <f>(E24/E22)*100</f>
        <v>0</v>
      </c>
      <c r="G24" s="105"/>
      <c r="H24" s="90"/>
      <c r="I24" s="90"/>
      <c r="K24" s="97"/>
    </row>
    <row r="25" spans="1:13" ht="15.75">
      <c r="A25" s="104"/>
      <c r="B25" s="87"/>
      <c r="C25" s="224" t="s">
        <v>32</v>
      </c>
      <c r="D25" s="224"/>
      <c r="E25" s="225">
        <v>0</v>
      </c>
      <c r="F25" s="226">
        <f>(E25/E22)*100</f>
        <v>0</v>
      </c>
      <c r="G25" s="105"/>
      <c r="H25" s="90"/>
      <c r="I25" s="90"/>
      <c r="M25" s="93"/>
    </row>
    <row r="26" spans="1:13" ht="15.75">
      <c r="A26" s="104"/>
      <c r="B26" s="87"/>
      <c r="C26" s="224" t="s">
        <v>33</v>
      </c>
      <c r="D26" s="224"/>
      <c r="E26" s="225">
        <v>2</v>
      </c>
      <c r="F26" s="226">
        <f>(E26/E22)*100</f>
        <v>40</v>
      </c>
      <c r="G26" s="105"/>
      <c r="H26" s="90" t="s">
        <v>34</v>
      </c>
      <c r="I26" s="90"/>
      <c r="J26" s="97"/>
      <c r="K26" s="97"/>
      <c r="L26" s="92"/>
      <c r="M26" s="90" t="s">
        <v>30</v>
      </c>
    </row>
    <row r="27" spans="1:14" ht="15.75">
      <c r="A27" s="104"/>
      <c r="B27" s="87"/>
      <c r="C27" s="224" t="s">
        <v>35</v>
      </c>
      <c r="D27" s="224"/>
      <c r="E27" s="225">
        <v>0</v>
      </c>
      <c r="F27" s="226">
        <f>(E27/E22)*100</f>
        <v>0</v>
      </c>
      <c r="G27" s="105"/>
      <c r="H27" s="90"/>
      <c r="I27" s="90"/>
      <c r="N27" s="92"/>
    </row>
    <row r="28" spans="1:14" ht="16.5" thickBot="1">
      <c r="A28" s="104"/>
      <c r="B28" s="87"/>
      <c r="C28" s="227" t="s">
        <v>36</v>
      </c>
      <c r="D28" s="227"/>
      <c r="E28" s="228"/>
      <c r="F28" s="229">
        <f>(E28/E22)*100</f>
        <v>0</v>
      </c>
      <c r="G28" s="105"/>
      <c r="H28" s="90"/>
      <c r="I28" s="90"/>
      <c r="L28" s="92"/>
      <c r="N28" s="92"/>
    </row>
    <row r="29" spans="1:12" ht="15.75">
      <c r="A29" s="108" t="s">
        <v>37</v>
      </c>
      <c r="B29" s="80"/>
      <c r="C29" s="81"/>
      <c r="D29" s="81"/>
      <c r="E29" s="83"/>
      <c r="F29" s="83"/>
      <c r="G29" s="84"/>
      <c r="H29" s="109"/>
      <c r="I29" s="109"/>
      <c r="J29" s="109"/>
      <c r="K29" s="90"/>
      <c r="L29" s="97"/>
    </row>
    <row r="30" spans="1:14" ht="15.75">
      <c r="A30" s="82" t="s">
        <v>38</v>
      </c>
      <c r="B30" s="80"/>
      <c r="C30" s="111"/>
      <c r="D30" s="112"/>
      <c r="E30" s="81"/>
      <c r="F30" s="109"/>
      <c r="G30" s="84"/>
      <c r="H30" s="109"/>
      <c r="I30" s="109"/>
      <c r="J30" s="109"/>
      <c r="K30" s="90"/>
      <c r="M30" s="92"/>
      <c r="N30" s="110"/>
    </row>
    <row r="31" spans="1:13" ht="15.75">
      <c r="A31" s="82" t="s">
        <v>39</v>
      </c>
      <c r="B31" s="80"/>
      <c r="C31" s="81"/>
      <c r="D31" s="112"/>
      <c r="E31" s="81"/>
      <c r="F31" s="109"/>
      <c r="G31" s="84"/>
      <c r="H31" s="113"/>
      <c r="I31" s="113"/>
      <c r="J31" s="113"/>
      <c r="K31" s="83"/>
      <c r="M31" s="92"/>
    </row>
    <row r="32" spans="1:12" ht="15.75">
      <c r="A32" s="82" t="s">
        <v>40</v>
      </c>
      <c r="B32" s="111"/>
      <c r="C32" s="81"/>
      <c r="D32" s="112"/>
      <c r="E32" s="81"/>
      <c r="F32" s="109"/>
      <c r="G32" s="114"/>
      <c r="H32" s="113"/>
      <c r="I32" s="113"/>
      <c r="J32" s="113"/>
      <c r="K32" s="83"/>
      <c r="L32" s="92"/>
    </row>
    <row r="33" spans="1:14" ht="16.5" thickBot="1">
      <c r="A33" s="82" t="s">
        <v>41</v>
      </c>
      <c r="B33" s="104"/>
      <c r="C33" s="81"/>
      <c r="D33" s="115"/>
      <c r="E33" s="109"/>
      <c r="F33" s="109"/>
      <c r="G33" s="114"/>
      <c r="H33" s="113"/>
      <c r="I33" s="113"/>
      <c r="J33" s="113"/>
      <c r="K33" s="109"/>
      <c r="L33" s="92"/>
      <c r="M33" s="92"/>
      <c r="N33" s="92"/>
    </row>
    <row r="34" spans="1:14" ht="15.75" thickBot="1">
      <c r="A34" s="199" t="s">
        <v>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</row>
    <row r="35" spans="1:14" ht="15.75" thickBo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4" ht="1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spans="1:14" ht="15.75">
      <c r="A37" s="200" t="s">
        <v>137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</row>
    <row r="38" spans="1:14" ht="15.75">
      <c r="A38" s="200" t="s">
        <v>138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39" spans="1:14" ht="16.5" thickBot="1">
      <c r="A39" s="201" t="s">
        <v>3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14" ht="15.75">
      <c r="A40" s="202" t="s">
        <v>161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</row>
    <row r="41" spans="1:14" ht="15.75">
      <c r="A41" s="202" t="s">
        <v>5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1:14" ht="15">
      <c r="A42" s="198" t="s">
        <v>6</v>
      </c>
      <c r="B42" s="194" t="s">
        <v>7</v>
      </c>
      <c r="C42" s="194" t="s">
        <v>8</v>
      </c>
      <c r="D42" s="198" t="s">
        <v>162</v>
      </c>
      <c r="E42" s="198" t="s">
        <v>163</v>
      </c>
      <c r="F42" s="194" t="s">
        <v>11</v>
      </c>
      <c r="G42" s="194" t="s">
        <v>12</v>
      </c>
      <c r="H42" s="195" t="s">
        <v>13</v>
      </c>
      <c r="I42" s="195" t="s">
        <v>14</v>
      </c>
      <c r="J42" s="195" t="s">
        <v>15</v>
      </c>
      <c r="K42" s="196" t="s">
        <v>16</v>
      </c>
      <c r="L42" s="194" t="s">
        <v>17</v>
      </c>
      <c r="M42" s="194" t="s">
        <v>18</v>
      </c>
      <c r="N42" s="194" t="s">
        <v>19</v>
      </c>
    </row>
    <row r="43" spans="1:14" ht="15">
      <c r="A43" s="198"/>
      <c r="B43" s="194"/>
      <c r="C43" s="194"/>
      <c r="D43" s="198"/>
      <c r="E43" s="198"/>
      <c r="F43" s="194"/>
      <c r="G43" s="194"/>
      <c r="H43" s="194"/>
      <c r="I43" s="194"/>
      <c r="J43" s="194"/>
      <c r="K43" s="197"/>
      <c r="L43" s="194"/>
      <c r="M43" s="194"/>
      <c r="N43" s="194"/>
    </row>
    <row r="44" spans="1:14" ht="15.75">
      <c r="A44" s="51">
        <v>1</v>
      </c>
      <c r="B44" s="145">
        <v>43433</v>
      </c>
      <c r="C44" s="146" t="s">
        <v>164</v>
      </c>
      <c r="D44" s="51" t="s">
        <v>21</v>
      </c>
      <c r="E44" s="51" t="s">
        <v>73</v>
      </c>
      <c r="F44" s="51">
        <v>145</v>
      </c>
      <c r="G44" s="51">
        <v>142</v>
      </c>
      <c r="H44" s="51">
        <v>146.3</v>
      </c>
      <c r="I44" s="51">
        <v>147.6</v>
      </c>
      <c r="J44" s="51">
        <v>149</v>
      </c>
      <c r="K44" s="51" t="s">
        <v>116</v>
      </c>
      <c r="L44" s="51">
        <v>4500</v>
      </c>
      <c r="M44" s="147">
        <v>0</v>
      </c>
      <c r="N44" s="148">
        <v>0</v>
      </c>
    </row>
    <row r="45" spans="1:14" ht="15.75">
      <c r="A45" s="51">
        <v>2</v>
      </c>
      <c r="B45" s="145">
        <v>43432</v>
      </c>
      <c r="C45" s="146" t="s">
        <v>164</v>
      </c>
      <c r="D45" s="51" t="s">
        <v>21</v>
      </c>
      <c r="E45" s="51" t="s">
        <v>71</v>
      </c>
      <c r="F45" s="51">
        <v>111</v>
      </c>
      <c r="G45" s="51">
        <v>108</v>
      </c>
      <c r="H45" s="51">
        <v>112.5</v>
      </c>
      <c r="I45" s="51">
        <v>114</v>
      </c>
      <c r="J45" s="51">
        <v>115.5</v>
      </c>
      <c r="K45" s="51">
        <v>108</v>
      </c>
      <c r="L45" s="51">
        <v>4000</v>
      </c>
      <c r="M45" s="147">
        <f aca="true" t="shared" si="0" ref="M45:M58">IF(D45="BUY",(K45-F45)*(L45),(F45-K45)*(L45))</f>
        <v>-12000</v>
      </c>
      <c r="N45" s="148">
        <f aca="true" t="shared" si="1" ref="N45:N58">M45/(L45)/F45%</f>
        <v>-2.7027027027027026</v>
      </c>
    </row>
    <row r="46" spans="1:14" ht="15.75">
      <c r="A46" s="51">
        <v>3</v>
      </c>
      <c r="B46" s="145">
        <v>43431</v>
      </c>
      <c r="C46" s="146" t="s">
        <v>164</v>
      </c>
      <c r="D46" s="51" t="s">
        <v>21</v>
      </c>
      <c r="E46" s="51" t="s">
        <v>92</v>
      </c>
      <c r="F46" s="51">
        <v>289.5</v>
      </c>
      <c r="G46" s="51">
        <v>285</v>
      </c>
      <c r="H46" s="51">
        <v>291.5</v>
      </c>
      <c r="I46" s="51">
        <v>293.5</v>
      </c>
      <c r="J46" s="51">
        <v>295.5</v>
      </c>
      <c r="K46" s="51">
        <v>291.5</v>
      </c>
      <c r="L46" s="51">
        <v>3000</v>
      </c>
      <c r="M46" s="147">
        <f t="shared" si="0"/>
        <v>6000</v>
      </c>
      <c r="N46" s="148">
        <f t="shared" si="1"/>
        <v>0.690846286701209</v>
      </c>
    </row>
    <row r="47" spans="1:14" ht="15.75" customHeight="1">
      <c r="A47" s="51">
        <v>4</v>
      </c>
      <c r="B47" s="145">
        <v>43430</v>
      </c>
      <c r="C47" s="146" t="s">
        <v>164</v>
      </c>
      <c r="D47" s="51" t="s">
        <v>53</v>
      </c>
      <c r="E47" s="51" t="s">
        <v>55</v>
      </c>
      <c r="F47" s="51">
        <v>193</v>
      </c>
      <c r="G47" s="51">
        <v>198</v>
      </c>
      <c r="H47" s="51">
        <v>190</v>
      </c>
      <c r="I47" s="51">
        <v>187</v>
      </c>
      <c r="J47" s="51">
        <v>184</v>
      </c>
      <c r="K47" s="51">
        <v>190.5</v>
      </c>
      <c r="L47" s="51">
        <v>1750</v>
      </c>
      <c r="M47" s="147">
        <f t="shared" si="0"/>
        <v>4375</v>
      </c>
      <c r="N47" s="148">
        <f t="shared" si="1"/>
        <v>1.2953367875647668</v>
      </c>
    </row>
    <row r="48" spans="1:14" ht="15.75" customHeight="1">
      <c r="A48" s="51">
        <v>5</v>
      </c>
      <c r="B48" s="145">
        <v>43426</v>
      </c>
      <c r="C48" s="146" t="s">
        <v>164</v>
      </c>
      <c r="D48" s="51" t="s">
        <v>21</v>
      </c>
      <c r="E48" s="51" t="s">
        <v>195</v>
      </c>
      <c r="F48" s="51">
        <v>38</v>
      </c>
      <c r="G48" s="51">
        <v>37</v>
      </c>
      <c r="H48" s="51">
        <v>38.5</v>
      </c>
      <c r="I48" s="51">
        <v>39</v>
      </c>
      <c r="J48" s="51">
        <v>39.5</v>
      </c>
      <c r="K48" s="51">
        <v>39.5</v>
      </c>
      <c r="L48" s="51">
        <v>11000</v>
      </c>
      <c r="M48" s="147">
        <f t="shared" si="0"/>
        <v>16500</v>
      </c>
      <c r="N48" s="148">
        <f t="shared" si="1"/>
        <v>3.9473684210526314</v>
      </c>
    </row>
    <row r="49" spans="1:14" ht="15" customHeight="1">
      <c r="A49" s="51">
        <v>6</v>
      </c>
      <c r="B49" s="145">
        <v>43425</v>
      </c>
      <c r="C49" s="146" t="s">
        <v>164</v>
      </c>
      <c r="D49" s="51" t="s">
        <v>21</v>
      </c>
      <c r="E49" s="51" t="s">
        <v>71</v>
      </c>
      <c r="F49" s="51">
        <v>110.5</v>
      </c>
      <c r="G49" s="51">
        <v>107.5</v>
      </c>
      <c r="H49" s="51">
        <v>112</v>
      </c>
      <c r="I49" s="51">
        <v>113.5</v>
      </c>
      <c r="J49" s="51">
        <v>115</v>
      </c>
      <c r="K49" s="51">
        <v>107.5</v>
      </c>
      <c r="L49" s="51">
        <v>4000</v>
      </c>
      <c r="M49" s="147">
        <f t="shared" si="0"/>
        <v>-12000</v>
      </c>
      <c r="N49" s="148">
        <f t="shared" si="1"/>
        <v>-2.7149321266968327</v>
      </c>
    </row>
    <row r="50" spans="1:14" ht="15.75">
      <c r="A50" s="51">
        <v>7</v>
      </c>
      <c r="B50" s="145">
        <v>43425</v>
      </c>
      <c r="C50" s="146" t="s">
        <v>164</v>
      </c>
      <c r="D50" s="51" t="s">
        <v>21</v>
      </c>
      <c r="E50" s="51" t="s">
        <v>165</v>
      </c>
      <c r="F50" s="51">
        <v>44</v>
      </c>
      <c r="G50" s="51">
        <v>42.5</v>
      </c>
      <c r="H50" s="51">
        <v>44.7</v>
      </c>
      <c r="I50" s="51">
        <v>45.4</v>
      </c>
      <c r="J50" s="51">
        <v>46</v>
      </c>
      <c r="K50" s="51">
        <v>44.7</v>
      </c>
      <c r="L50" s="51">
        <v>7000</v>
      </c>
      <c r="M50" s="147">
        <f t="shared" si="0"/>
        <v>4900.00000000002</v>
      </c>
      <c r="N50" s="148">
        <f t="shared" si="1"/>
        <v>1.5909090909090973</v>
      </c>
    </row>
    <row r="51" spans="1:14" ht="15.75">
      <c r="A51" s="51">
        <v>8</v>
      </c>
      <c r="B51" s="145">
        <v>43423</v>
      </c>
      <c r="C51" s="146" t="s">
        <v>164</v>
      </c>
      <c r="D51" s="51" t="s">
        <v>21</v>
      </c>
      <c r="E51" s="51" t="s">
        <v>55</v>
      </c>
      <c r="F51" s="51">
        <v>211</v>
      </c>
      <c r="G51" s="51">
        <v>206</v>
      </c>
      <c r="H51" s="51">
        <v>214</v>
      </c>
      <c r="I51" s="51">
        <v>217</v>
      </c>
      <c r="J51" s="51">
        <v>220</v>
      </c>
      <c r="K51" s="51">
        <v>206</v>
      </c>
      <c r="L51" s="51">
        <v>1750</v>
      </c>
      <c r="M51" s="147">
        <f t="shared" si="0"/>
        <v>-8750</v>
      </c>
      <c r="N51" s="148">
        <f t="shared" si="1"/>
        <v>-2.3696682464454977</v>
      </c>
    </row>
    <row r="52" spans="1:14" ht="15.75">
      <c r="A52" s="51">
        <v>9</v>
      </c>
      <c r="B52" s="145">
        <v>43420</v>
      </c>
      <c r="C52" s="146" t="s">
        <v>164</v>
      </c>
      <c r="D52" s="51" t="s">
        <v>21</v>
      </c>
      <c r="E52" s="51" t="s">
        <v>165</v>
      </c>
      <c r="F52" s="51">
        <v>39</v>
      </c>
      <c r="G52" s="51">
        <v>37.5</v>
      </c>
      <c r="H52" s="51">
        <v>39.8</v>
      </c>
      <c r="I52" s="51">
        <v>40.6</v>
      </c>
      <c r="J52" s="51">
        <v>41.4</v>
      </c>
      <c r="K52" s="51">
        <v>41.4</v>
      </c>
      <c r="L52" s="51">
        <v>7000</v>
      </c>
      <c r="M52" s="147">
        <f t="shared" si="0"/>
        <v>16799.99999999999</v>
      </c>
      <c r="N52" s="148">
        <f t="shared" si="1"/>
        <v>6.15384615384615</v>
      </c>
    </row>
    <row r="53" spans="1:14" ht="15.75">
      <c r="A53" s="51">
        <v>10</v>
      </c>
      <c r="B53" s="145">
        <v>43419</v>
      </c>
      <c r="C53" s="146" t="s">
        <v>164</v>
      </c>
      <c r="D53" s="51" t="s">
        <v>21</v>
      </c>
      <c r="E53" s="51" t="s">
        <v>166</v>
      </c>
      <c r="F53" s="51">
        <v>106.5</v>
      </c>
      <c r="G53" s="51">
        <v>105</v>
      </c>
      <c r="H53" s="51">
        <v>107.3</v>
      </c>
      <c r="I53" s="51">
        <v>108</v>
      </c>
      <c r="J53" s="51">
        <v>108.8</v>
      </c>
      <c r="K53" s="51">
        <v>108</v>
      </c>
      <c r="L53" s="51">
        <v>6000</v>
      </c>
      <c r="M53" s="147">
        <f t="shared" si="0"/>
        <v>9000</v>
      </c>
      <c r="N53" s="148">
        <f t="shared" si="1"/>
        <v>1.4084507042253522</v>
      </c>
    </row>
    <row r="54" spans="1:14" ht="15.75">
      <c r="A54" s="51">
        <v>11</v>
      </c>
      <c r="B54" s="145">
        <v>43419</v>
      </c>
      <c r="C54" s="146" t="s">
        <v>164</v>
      </c>
      <c r="D54" s="51" t="s">
        <v>21</v>
      </c>
      <c r="E54" s="51" t="s">
        <v>93</v>
      </c>
      <c r="F54" s="51">
        <v>372</v>
      </c>
      <c r="G54" s="51">
        <v>368</v>
      </c>
      <c r="H54" s="51">
        <v>374</v>
      </c>
      <c r="I54" s="51">
        <v>376</v>
      </c>
      <c r="J54" s="51">
        <v>378</v>
      </c>
      <c r="K54" s="51">
        <v>374</v>
      </c>
      <c r="L54" s="51">
        <v>2750</v>
      </c>
      <c r="M54" s="147">
        <f t="shared" si="0"/>
        <v>5500</v>
      </c>
      <c r="N54" s="148">
        <f t="shared" si="1"/>
        <v>0.5376344086021505</v>
      </c>
    </row>
    <row r="55" spans="1:14" ht="15" customHeight="1">
      <c r="A55" s="51">
        <v>12</v>
      </c>
      <c r="B55" s="145">
        <v>43417</v>
      </c>
      <c r="C55" s="146" t="s">
        <v>164</v>
      </c>
      <c r="D55" s="51" t="s">
        <v>21</v>
      </c>
      <c r="E55" s="51" t="s">
        <v>167</v>
      </c>
      <c r="F55" s="51">
        <v>1104</v>
      </c>
      <c r="G55" s="51">
        <v>1090</v>
      </c>
      <c r="H55" s="51">
        <v>1112</v>
      </c>
      <c r="I55" s="51">
        <v>1120</v>
      </c>
      <c r="J55" s="51">
        <v>1128</v>
      </c>
      <c r="K55" s="51">
        <v>1112</v>
      </c>
      <c r="L55" s="51">
        <v>1000</v>
      </c>
      <c r="M55" s="147">
        <f t="shared" si="0"/>
        <v>8000</v>
      </c>
      <c r="N55" s="148">
        <f t="shared" si="1"/>
        <v>0.7246376811594204</v>
      </c>
    </row>
    <row r="56" spans="1:14" ht="15" customHeight="1">
      <c r="A56" s="51">
        <v>13</v>
      </c>
      <c r="B56" s="145">
        <v>43410</v>
      </c>
      <c r="C56" s="146" t="s">
        <v>164</v>
      </c>
      <c r="D56" s="51" t="s">
        <v>21</v>
      </c>
      <c r="E56" s="51" t="s">
        <v>168</v>
      </c>
      <c r="F56" s="51">
        <v>663.5</v>
      </c>
      <c r="G56" s="51">
        <v>655</v>
      </c>
      <c r="H56" s="51">
        <v>668</v>
      </c>
      <c r="I56" s="51">
        <v>672.5</v>
      </c>
      <c r="J56" s="51">
        <v>677</v>
      </c>
      <c r="K56" s="51">
        <v>677</v>
      </c>
      <c r="L56" s="51">
        <v>1000</v>
      </c>
      <c r="M56" s="147">
        <f t="shared" si="0"/>
        <v>13500</v>
      </c>
      <c r="N56" s="148">
        <f t="shared" si="1"/>
        <v>2.0346646571213265</v>
      </c>
    </row>
    <row r="57" spans="1:14" ht="15.75">
      <c r="A57" s="51">
        <v>14</v>
      </c>
      <c r="B57" s="145">
        <v>43405</v>
      </c>
      <c r="C57" s="146" t="s">
        <v>164</v>
      </c>
      <c r="D57" s="51" t="s">
        <v>21</v>
      </c>
      <c r="E57" s="51" t="s">
        <v>71</v>
      </c>
      <c r="F57" s="51">
        <v>121.5</v>
      </c>
      <c r="G57" s="51">
        <v>118.5</v>
      </c>
      <c r="H57" s="51">
        <v>123</v>
      </c>
      <c r="I57" s="51">
        <v>124.5</v>
      </c>
      <c r="J57" s="51">
        <v>126</v>
      </c>
      <c r="K57" s="51">
        <v>123</v>
      </c>
      <c r="L57" s="51">
        <v>4000</v>
      </c>
      <c r="M57" s="147">
        <f t="shared" si="0"/>
        <v>6000</v>
      </c>
      <c r="N57" s="148">
        <f t="shared" si="1"/>
        <v>1.2345679012345678</v>
      </c>
    </row>
    <row r="58" spans="1:14" ht="15.75">
      <c r="A58" s="51">
        <v>15</v>
      </c>
      <c r="B58" s="145">
        <v>43405</v>
      </c>
      <c r="C58" s="146" t="s">
        <v>164</v>
      </c>
      <c r="D58" s="51" t="s">
        <v>21</v>
      </c>
      <c r="E58" s="51" t="s">
        <v>69</v>
      </c>
      <c r="F58" s="51">
        <v>597</v>
      </c>
      <c r="G58" s="51">
        <v>589</v>
      </c>
      <c r="H58" s="51">
        <v>601</v>
      </c>
      <c r="I58" s="51">
        <v>605</v>
      </c>
      <c r="J58" s="51">
        <v>609</v>
      </c>
      <c r="K58" s="51">
        <v>609</v>
      </c>
      <c r="L58" s="51">
        <v>1200</v>
      </c>
      <c r="M58" s="147">
        <f t="shared" si="0"/>
        <v>14400</v>
      </c>
      <c r="N58" s="148">
        <f t="shared" si="1"/>
        <v>2.0100502512562817</v>
      </c>
    </row>
    <row r="59" spans="1:14" ht="15">
      <c r="A59" s="79" t="s">
        <v>25</v>
      </c>
      <c r="B59" s="80"/>
      <c r="C59" s="81"/>
      <c r="D59" s="82"/>
      <c r="E59" s="83"/>
      <c r="F59" s="83"/>
      <c r="G59" s="84"/>
      <c r="H59" s="83"/>
      <c r="I59" s="83"/>
      <c r="J59" s="83"/>
      <c r="K59" s="85"/>
      <c r="N59" s="86"/>
    </row>
    <row r="60" spans="1:11" ht="15.75">
      <c r="A60" s="79" t="s">
        <v>26</v>
      </c>
      <c r="B60" s="87"/>
      <c r="C60" s="81"/>
      <c r="D60" s="82"/>
      <c r="E60" s="83"/>
      <c r="F60" s="83"/>
      <c r="G60" s="84"/>
      <c r="H60" s="83"/>
      <c r="I60" s="83"/>
      <c r="J60" s="83"/>
      <c r="K60" s="85"/>
    </row>
    <row r="61" spans="1:13" ht="15.75">
      <c r="A61" s="79" t="s">
        <v>26</v>
      </c>
      <c r="B61" s="87"/>
      <c r="C61" s="88"/>
      <c r="D61" s="89"/>
      <c r="E61" s="90"/>
      <c r="F61" s="90"/>
      <c r="G61" s="91"/>
      <c r="H61" s="90"/>
      <c r="I61" s="90"/>
      <c r="J61" s="90"/>
      <c r="L61" s="92"/>
      <c r="M61" s="93"/>
    </row>
    <row r="62" spans="1:13" ht="16.5" thickBot="1">
      <c r="A62" s="88"/>
      <c r="B62" s="87"/>
      <c r="C62" s="90"/>
      <c r="D62" s="90"/>
      <c r="E62" s="90"/>
      <c r="F62" s="94"/>
      <c r="G62" s="95"/>
      <c r="H62" s="96" t="s">
        <v>27</v>
      </c>
      <c r="I62" s="96"/>
      <c r="J62" s="97"/>
      <c r="K62" s="97"/>
      <c r="L62" s="92"/>
      <c r="M62" s="93"/>
    </row>
    <row r="63" spans="1:11" ht="15.75">
      <c r="A63" s="88"/>
      <c r="B63" s="87"/>
      <c r="C63" s="191" t="s">
        <v>28</v>
      </c>
      <c r="D63" s="191"/>
      <c r="E63" s="98">
        <v>14</v>
      </c>
      <c r="F63" s="99">
        <f>F64+F65+F66+F67+F68+F69</f>
        <v>100</v>
      </c>
      <c r="G63" s="90">
        <v>14</v>
      </c>
      <c r="H63" s="100">
        <f>G64/G63%</f>
        <v>78.57142857142857</v>
      </c>
      <c r="I63" s="100"/>
      <c r="J63" s="100"/>
      <c r="K63" s="101"/>
    </row>
    <row r="64" spans="1:11" ht="15.75">
      <c r="A64" s="88"/>
      <c r="B64" s="87"/>
      <c r="C64" s="192" t="s">
        <v>29</v>
      </c>
      <c r="D64" s="192"/>
      <c r="E64" s="102">
        <v>11</v>
      </c>
      <c r="F64" s="103">
        <f>(E64/E63)*100</f>
        <v>78.57142857142857</v>
      </c>
      <c r="G64" s="90">
        <v>11</v>
      </c>
      <c r="H64" s="97"/>
      <c r="I64" s="97"/>
      <c r="J64" s="90"/>
      <c r="K64" s="97"/>
    </row>
    <row r="65" spans="1:13" ht="15.75">
      <c r="A65" s="104"/>
      <c r="B65" s="87"/>
      <c r="C65" s="192" t="s">
        <v>31</v>
      </c>
      <c r="D65" s="192"/>
      <c r="E65" s="102">
        <v>0</v>
      </c>
      <c r="F65" s="103">
        <f>(E65/E63)*100</f>
        <v>0</v>
      </c>
      <c r="G65" s="105"/>
      <c r="H65" s="90"/>
      <c r="I65" s="90"/>
      <c r="K65" s="97"/>
      <c r="M65" s="93"/>
    </row>
    <row r="66" spans="1:9" ht="15.75">
      <c r="A66" s="104"/>
      <c r="B66" s="87"/>
      <c r="C66" s="192" t="s">
        <v>32</v>
      </c>
      <c r="D66" s="192"/>
      <c r="E66" s="102">
        <v>0</v>
      </c>
      <c r="F66" s="103">
        <f>(E66/E63)*100</f>
        <v>0</v>
      </c>
      <c r="G66" s="105"/>
      <c r="H66" s="90"/>
      <c r="I66" s="90"/>
    </row>
    <row r="67" spans="1:13" ht="15.75">
      <c r="A67" s="104"/>
      <c r="B67" s="87"/>
      <c r="C67" s="192" t="s">
        <v>33</v>
      </c>
      <c r="D67" s="192"/>
      <c r="E67" s="102">
        <v>3</v>
      </c>
      <c r="F67" s="103">
        <f>(E67/E63)*100</f>
        <v>21.428571428571427</v>
      </c>
      <c r="G67" s="105"/>
      <c r="H67" s="90" t="s">
        <v>34</v>
      </c>
      <c r="I67" s="90"/>
      <c r="J67" s="97"/>
      <c r="K67" s="97"/>
      <c r="L67" s="92"/>
      <c r="M67" s="90" t="s">
        <v>30</v>
      </c>
    </row>
    <row r="68" spans="1:14" ht="15.75">
      <c r="A68" s="104"/>
      <c r="B68" s="87"/>
      <c r="C68" s="192" t="s">
        <v>35</v>
      </c>
      <c r="D68" s="192"/>
      <c r="E68" s="102">
        <v>0</v>
      </c>
      <c r="F68" s="103">
        <f>(E68/E63)*100</f>
        <v>0</v>
      </c>
      <c r="G68" s="105"/>
      <c r="H68" s="90"/>
      <c r="I68" s="90"/>
      <c r="M68" s="92"/>
      <c r="N68" s="92"/>
    </row>
    <row r="69" spans="1:14" ht="16.5" thickBot="1">
      <c r="A69" s="104"/>
      <c r="B69" s="87"/>
      <c r="C69" s="193" t="s">
        <v>36</v>
      </c>
      <c r="D69" s="193"/>
      <c r="E69" s="106"/>
      <c r="F69" s="107">
        <f>(E69/E63)*100</f>
        <v>0</v>
      </c>
      <c r="G69" s="105"/>
      <c r="H69" s="90"/>
      <c r="I69" s="90"/>
      <c r="L69" s="92"/>
      <c r="N69" s="92"/>
    </row>
    <row r="70" spans="1:14" ht="15.75">
      <c r="A70" s="108" t="s">
        <v>37</v>
      </c>
      <c r="B70" s="80"/>
      <c r="C70" s="81"/>
      <c r="D70" s="81"/>
      <c r="E70" s="83"/>
      <c r="F70" s="83"/>
      <c r="G70" s="84"/>
      <c r="H70" s="109"/>
      <c r="I70" s="109"/>
      <c r="J70" s="109"/>
      <c r="K70" s="90"/>
      <c r="L70" s="97"/>
      <c r="N70" s="110"/>
    </row>
    <row r="71" spans="1:13" ht="15.75">
      <c r="A71" s="82" t="s">
        <v>38</v>
      </c>
      <c r="B71" s="80"/>
      <c r="C71" s="111"/>
      <c r="D71" s="112"/>
      <c r="E71" s="81"/>
      <c r="F71" s="109"/>
      <c r="G71" s="84"/>
      <c r="H71" s="109"/>
      <c r="I71" s="109"/>
      <c r="J71" s="109"/>
      <c r="K71" s="90"/>
      <c r="M71" s="92"/>
    </row>
    <row r="72" spans="1:14" ht="15.75">
      <c r="A72" s="82" t="s">
        <v>39</v>
      </c>
      <c r="B72" s="80"/>
      <c r="C72" s="81"/>
      <c r="D72" s="112"/>
      <c r="E72" s="81"/>
      <c r="F72" s="109"/>
      <c r="G72" s="84"/>
      <c r="H72" s="113"/>
      <c r="I72" s="113"/>
      <c r="J72" s="113"/>
      <c r="K72" s="83"/>
      <c r="M72" s="92"/>
      <c r="N72" s="88"/>
    </row>
    <row r="73" spans="1:13" ht="15.75">
      <c r="A73" s="82" t="s">
        <v>40</v>
      </c>
      <c r="B73" s="111"/>
      <c r="C73" s="81"/>
      <c r="D73" s="112"/>
      <c r="E73" s="81"/>
      <c r="F73" s="109"/>
      <c r="G73" s="114"/>
      <c r="H73" s="113"/>
      <c r="I73" s="113"/>
      <c r="J73" s="113"/>
      <c r="K73" s="83"/>
      <c r="L73" s="92"/>
      <c r="M73" s="92"/>
    </row>
    <row r="74" spans="1:14" ht="16.5" thickBot="1">
      <c r="A74" s="82" t="s">
        <v>41</v>
      </c>
      <c r="B74" s="104"/>
      <c r="C74" s="81"/>
      <c r="D74" s="115"/>
      <c r="E74" s="109"/>
      <c r="F74" s="109"/>
      <c r="G74" s="114"/>
      <c r="H74" s="113"/>
      <c r="I74" s="113"/>
      <c r="J74" s="113"/>
      <c r="K74" s="109"/>
      <c r="L74" s="92"/>
      <c r="M74" s="92"/>
      <c r="N74" s="92"/>
    </row>
    <row r="75" spans="1:14" ht="15.75" thickBot="1">
      <c r="A75" s="199" t="s">
        <v>0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</row>
    <row r="76" spans="1:14" ht="15.75" thickBot="1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</row>
    <row r="77" spans="1:14" ht="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</row>
    <row r="78" spans="1:14" ht="15.75">
      <c r="A78" s="200" t="s">
        <v>137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</row>
    <row r="79" spans="1:14" ht="15.75">
      <c r="A79" s="200" t="s">
        <v>138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</row>
    <row r="80" spans="1:14" ht="16.5" thickBot="1">
      <c r="A80" s="201" t="s">
        <v>3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</row>
    <row r="81" spans="1:14" ht="15.75">
      <c r="A81" s="202" t="s">
        <v>169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</row>
    <row r="82" spans="1:14" ht="15.75">
      <c r="A82" s="202" t="s">
        <v>5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</row>
    <row r="83" spans="1:14" ht="15">
      <c r="A83" s="198" t="s">
        <v>6</v>
      </c>
      <c r="B83" s="194" t="s">
        <v>7</v>
      </c>
      <c r="C83" s="194" t="s">
        <v>8</v>
      </c>
      <c r="D83" s="198" t="s">
        <v>162</v>
      </c>
      <c r="E83" s="198" t="s">
        <v>163</v>
      </c>
      <c r="F83" s="194" t="s">
        <v>11</v>
      </c>
      <c r="G83" s="194" t="s">
        <v>12</v>
      </c>
      <c r="H83" s="195" t="s">
        <v>13</v>
      </c>
      <c r="I83" s="195" t="s">
        <v>14</v>
      </c>
      <c r="J83" s="195" t="s">
        <v>15</v>
      </c>
      <c r="K83" s="196" t="s">
        <v>16</v>
      </c>
      <c r="L83" s="194" t="s">
        <v>17</v>
      </c>
      <c r="M83" s="194" t="s">
        <v>18</v>
      </c>
      <c r="N83" s="194" t="s">
        <v>19</v>
      </c>
    </row>
    <row r="84" spans="1:14" ht="15">
      <c r="A84" s="198"/>
      <c r="B84" s="194"/>
      <c r="C84" s="194"/>
      <c r="D84" s="198"/>
      <c r="E84" s="198"/>
      <c r="F84" s="194"/>
      <c r="G84" s="194"/>
      <c r="H84" s="194"/>
      <c r="I84" s="194"/>
      <c r="J84" s="194"/>
      <c r="K84" s="197"/>
      <c r="L84" s="194"/>
      <c r="M84" s="194"/>
      <c r="N84" s="194"/>
    </row>
    <row r="85" spans="1:14" ht="15.75">
      <c r="A85" s="51">
        <v>1</v>
      </c>
      <c r="B85" s="75">
        <v>43404</v>
      </c>
      <c r="C85" s="76" t="s">
        <v>164</v>
      </c>
      <c r="D85" s="51" t="s">
        <v>21</v>
      </c>
      <c r="E85" s="51" t="s">
        <v>147</v>
      </c>
      <c r="F85" s="51">
        <v>1040</v>
      </c>
      <c r="G85" s="51">
        <v>1025</v>
      </c>
      <c r="H85" s="51">
        <v>1048</v>
      </c>
      <c r="I85" s="51">
        <v>1056</v>
      </c>
      <c r="J85" s="51">
        <v>1064</v>
      </c>
      <c r="K85" s="51">
        <v>1048</v>
      </c>
      <c r="L85" s="51">
        <v>700</v>
      </c>
      <c r="M85" s="77">
        <f aca="true" t="shared" si="2" ref="M85:M99">IF(D85="BUY",(K85-F85)*(L85),(F85-K85)*(L85))</f>
        <v>5600</v>
      </c>
      <c r="N85" s="78">
        <f aca="true" t="shared" si="3" ref="N85:N99">M85/(L85)/F85%</f>
        <v>0.7692307692307692</v>
      </c>
    </row>
    <row r="86" spans="1:14" ht="15.75">
      <c r="A86" s="51">
        <v>2</v>
      </c>
      <c r="B86" s="75">
        <v>43403</v>
      </c>
      <c r="C86" s="76" t="s">
        <v>164</v>
      </c>
      <c r="D86" s="51" t="s">
        <v>21</v>
      </c>
      <c r="E86" s="51" t="s">
        <v>92</v>
      </c>
      <c r="F86" s="51">
        <v>277.5</v>
      </c>
      <c r="G86" s="51">
        <v>274</v>
      </c>
      <c r="H86" s="51">
        <v>279.5</v>
      </c>
      <c r="I86" s="51">
        <v>281.5</v>
      </c>
      <c r="J86" s="51">
        <v>283.5</v>
      </c>
      <c r="K86" s="51">
        <v>279.5</v>
      </c>
      <c r="L86" s="51">
        <v>3000</v>
      </c>
      <c r="M86" s="77">
        <f t="shared" si="2"/>
        <v>6000</v>
      </c>
      <c r="N86" s="78">
        <f t="shared" si="3"/>
        <v>0.7207207207207208</v>
      </c>
    </row>
    <row r="87" spans="1:14" ht="15.75">
      <c r="A87" s="51">
        <v>3</v>
      </c>
      <c r="B87" s="75">
        <v>43402</v>
      </c>
      <c r="C87" s="76" t="s">
        <v>164</v>
      </c>
      <c r="D87" s="51" t="s">
        <v>21</v>
      </c>
      <c r="E87" s="51" t="s">
        <v>24</v>
      </c>
      <c r="F87" s="51">
        <v>68.5</v>
      </c>
      <c r="G87" s="51">
        <v>66.5</v>
      </c>
      <c r="H87" s="51">
        <v>69.5</v>
      </c>
      <c r="I87" s="51">
        <v>70.5</v>
      </c>
      <c r="J87" s="51">
        <v>71.5</v>
      </c>
      <c r="K87" s="51">
        <v>71.5</v>
      </c>
      <c r="L87" s="51">
        <v>5500</v>
      </c>
      <c r="M87" s="77">
        <f t="shared" si="2"/>
        <v>16500</v>
      </c>
      <c r="N87" s="78">
        <f t="shared" si="3"/>
        <v>4.37956204379562</v>
      </c>
    </row>
    <row r="88" spans="1:14" ht="15.75">
      <c r="A88" s="51">
        <v>4</v>
      </c>
      <c r="B88" s="75">
        <v>43398</v>
      </c>
      <c r="C88" s="76" t="s">
        <v>164</v>
      </c>
      <c r="D88" s="51" t="s">
        <v>21</v>
      </c>
      <c r="E88" s="51" t="s">
        <v>121</v>
      </c>
      <c r="F88" s="51">
        <v>2350</v>
      </c>
      <c r="G88" s="51">
        <v>2315</v>
      </c>
      <c r="H88" s="51">
        <v>2370</v>
      </c>
      <c r="I88" s="51">
        <v>2390</v>
      </c>
      <c r="J88" s="51">
        <v>2410</v>
      </c>
      <c r="K88" s="51">
        <v>2370</v>
      </c>
      <c r="L88" s="51">
        <v>250</v>
      </c>
      <c r="M88" s="77">
        <f t="shared" si="2"/>
        <v>5000</v>
      </c>
      <c r="N88" s="78">
        <f t="shared" si="3"/>
        <v>0.851063829787234</v>
      </c>
    </row>
    <row r="89" spans="1:14" ht="15.75">
      <c r="A89" s="51">
        <v>5</v>
      </c>
      <c r="B89" s="75">
        <v>43398</v>
      </c>
      <c r="C89" s="76" t="s">
        <v>164</v>
      </c>
      <c r="D89" s="51" t="s">
        <v>21</v>
      </c>
      <c r="E89" s="51" t="s">
        <v>121</v>
      </c>
      <c r="F89" s="51">
        <v>2338</v>
      </c>
      <c r="G89" s="51">
        <v>2318</v>
      </c>
      <c r="H89" s="51">
        <v>2348</v>
      </c>
      <c r="I89" s="51">
        <v>2358</v>
      </c>
      <c r="J89" s="51">
        <v>2368</v>
      </c>
      <c r="K89" s="51">
        <v>2348</v>
      </c>
      <c r="L89" s="51">
        <v>500</v>
      </c>
      <c r="M89" s="77">
        <f t="shared" si="2"/>
        <v>5000</v>
      </c>
      <c r="N89" s="78">
        <f t="shared" si="3"/>
        <v>0.42771599657827203</v>
      </c>
    </row>
    <row r="90" spans="1:14" ht="15.75">
      <c r="A90" s="51">
        <v>6</v>
      </c>
      <c r="B90" s="75">
        <v>43397</v>
      </c>
      <c r="C90" s="76" t="s">
        <v>164</v>
      </c>
      <c r="D90" s="51" t="s">
        <v>21</v>
      </c>
      <c r="E90" s="51" t="s">
        <v>132</v>
      </c>
      <c r="F90" s="51">
        <v>81.7</v>
      </c>
      <c r="G90" s="51">
        <v>79.9</v>
      </c>
      <c r="H90" s="51">
        <v>82.7</v>
      </c>
      <c r="I90" s="51">
        <v>83.7</v>
      </c>
      <c r="J90" s="51">
        <v>84.7</v>
      </c>
      <c r="K90" s="51">
        <v>82.7</v>
      </c>
      <c r="L90" s="51">
        <v>5500</v>
      </c>
      <c r="M90" s="77">
        <f t="shared" si="2"/>
        <v>5500</v>
      </c>
      <c r="N90" s="78">
        <f t="shared" si="3"/>
        <v>1.2239902080783354</v>
      </c>
    </row>
    <row r="91" spans="1:14" ht="15.75">
      <c r="A91" s="51">
        <v>7</v>
      </c>
      <c r="B91" s="75">
        <v>43396</v>
      </c>
      <c r="C91" s="76" t="s">
        <v>164</v>
      </c>
      <c r="D91" s="51" t="s">
        <v>53</v>
      </c>
      <c r="E91" s="51" t="s">
        <v>75</v>
      </c>
      <c r="F91" s="51">
        <v>83.5</v>
      </c>
      <c r="G91" s="51">
        <v>86.5</v>
      </c>
      <c r="H91" s="51">
        <v>82</v>
      </c>
      <c r="I91" s="51">
        <v>80.5</v>
      </c>
      <c r="J91" s="51">
        <v>79</v>
      </c>
      <c r="K91" s="51">
        <v>80.5</v>
      </c>
      <c r="L91" s="51">
        <v>3500</v>
      </c>
      <c r="M91" s="77">
        <f t="shared" si="2"/>
        <v>10500</v>
      </c>
      <c r="N91" s="78">
        <f t="shared" si="3"/>
        <v>3.5928143712574854</v>
      </c>
    </row>
    <row r="92" spans="1:14" ht="15.75">
      <c r="A92" s="51">
        <v>8</v>
      </c>
      <c r="B92" s="75">
        <v>43392</v>
      </c>
      <c r="C92" s="76" t="s">
        <v>164</v>
      </c>
      <c r="D92" s="51" t="s">
        <v>21</v>
      </c>
      <c r="E92" s="51" t="s">
        <v>63</v>
      </c>
      <c r="F92" s="51">
        <v>1250</v>
      </c>
      <c r="G92" s="51">
        <v>1232</v>
      </c>
      <c r="H92" s="51">
        <v>1260</v>
      </c>
      <c r="I92" s="51">
        <v>1270</v>
      </c>
      <c r="J92" s="51">
        <v>1280</v>
      </c>
      <c r="K92" s="51">
        <v>1270</v>
      </c>
      <c r="L92" s="51">
        <v>500</v>
      </c>
      <c r="M92" s="77">
        <f t="shared" si="2"/>
        <v>10000</v>
      </c>
      <c r="N92" s="78">
        <f t="shared" si="3"/>
        <v>1.6</v>
      </c>
    </row>
    <row r="93" spans="1:14" ht="15.75">
      <c r="A93" s="51">
        <v>9</v>
      </c>
      <c r="B93" s="75">
        <v>43392</v>
      </c>
      <c r="C93" s="76" t="s">
        <v>164</v>
      </c>
      <c r="D93" s="51" t="s">
        <v>53</v>
      </c>
      <c r="E93" s="51" t="s">
        <v>44</v>
      </c>
      <c r="F93" s="51">
        <v>634</v>
      </c>
      <c r="G93" s="51">
        <v>644</v>
      </c>
      <c r="H93" s="51">
        <v>629</v>
      </c>
      <c r="I93" s="51">
        <v>624</v>
      </c>
      <c r="J93" s="51">
        <v>629</v>
      </c>
      <c r="K93" s="51">
        <v>624</v>
      </c>
      <c r="L93" s="51">
        <v>1000</v>
      </c>
      <c r="M93" s="77">
        <f t="shared" si="2"/>
        <v>10000</v>
      </c>
      <c r="N93" s="78">
        <f t="shared" si="3"/>
        <v>1.5772870662460567</v>
      </c>
    </row>
    <row r="94" spans="1:14" ht="15.75">
      <c r="A94" s="51">
        <v>10</v>
      </c>
      <c r="B94" s="75">
        <v>43390</v>
      </c>
      <c r="C94" s="76" t="s">
        <v>164</v>
      </c>
      <c r="D94" s="51" t="s">
        <v>21</v>
      </c>
      <c r="E94" s="51" t="s">
        <v>170</v>
      </c>
      <c r="F94" s="51">
        <v>163</v>
      </c>
      <c r="G94" s="51">
        <v>160</v>
      </c>
      <c r="H94" s="51">
        <v>164.5</v>
      </c>
      <c r="I94" s="51">
        <v>166</v>
      </c>
      <c r="J94" s="51">
        <v>167.5</v>
      </c>
      <c r="K94" s="51">
        <v>160</v>
      </c>
      <c r="L94" s="51">
        <v>4000</v>
      </c>
      <c r="M94" s="77">
        <f t="shared" si="2"/>
        <v>-12000</v>
      </c>
      <c r="N94" s="78">
        <f t="shared" si="3"/>
        <v>-1.8404907975460123</v>
      </c>
    </row>
    <row r="95" spans="1:14" ht="15.75">
      <c r="A95" s="51">
        <v>11</v>
      </c>
      <c r="B95" s="75">
        <v>43389</v>
      </c>
      <c r="C95" s="76" t="s">
        <v>164</v>
      </c>
      <c r="D95" s="51" t="s">
        <v>21</v>
      </c>
      <c r="E95" s="51" t="s">
        <v>132</v>
      </c>
      <c r="F95" s="51">
        <v>79</v>
      </c>
      <c r="G95" s="51">
        <v>77</v>
      </c>
      <c r="H95" s="51">
        <v>80</v>
      </c>
      <c r="I95" s="51">
        <v>81</v>
      </c>
      <c r="J95" s="51">
        <v>82</v>
      </c>
      <c r="K95" s="51">
        <v>82</v>
      </c>
      <c r="L95" s="51">
        <v>5500</v>
      </c>
      <c r="M95" s="77">
        <f t="shared" si="2"/>
        <v>16500</v>
      </c>
      <c r="N95" s="78">
        <f t="shared" si="3"/>
        <v>3.7974683544303796</v>
      </c>
    </row>
    <row r="96" spans="1:14" ht="15.75">
      <c r="A96" s="51">
        <v>12</v>
      </c>
      <c r="B96" s="75">
        <v>43388</v>
      </c>
      <c r="C96" s="76" t="s">
        <v>164</v>
      </c>
      <c r="D96" s="51" t="s">
        <v>21</v>
      </c>
      <c r="E96" s="51" t="s">
        <v>87</v>
      </c>
      <c r="F96" s="51">
        <v>2000</v>
      </c>
      <c r="G96" s="51">
        <v>1983</v>
      </c>
      <c r="H96" s="51">
        <v>2010</v>
      </c>
      <c r="I96" s="51">
        <v>2020</v>
      </c>
      <c r="J96" s="51">
        <v>2030</v>
      </c>
      <c r="K96" s="51">
        <v>2010</v>
      </c>
      <c r="L96" s="51">
        <v>500</v>
      </c>
      <c r="M96" s="77">
        <f t="shared" si="2"/>
        <v>5000</v>
      </c>
      <c r="N96" s="78">
        <f t="shared" si="3"/>
        <v>0.5</v>
      </c>
    </row>
    <row r="97" spans="1:14" ht="15.75">
      <c r="A97" s="51">
        <v>13</v>
      </c>
      <c r="B97" s="75">
        <v>43383</v>
      </c>
      <c r="C97" s="76" t="s">
        <v>164</v>
      </c>
      <c r="D97" s="51" t="s">
        <v>21</v>
      </c>
      <c r="E97" s="51" t="s">
        <v>171</v>
      </c>
      <c r="F97" s="51">
        <v>1168</v>
      </c>
      <c r="G97" s="51">
        <v>1154</v>
      </c>
      <c r="H97" s="51">
        <v>1176</v>
      </c>
      <c r="I97" s="51">
        <v>1184</v>
      </c>
      <c r="J97" s="51">
        <v>1192</v>
      </c>
      <c r="K97" s="51">
        <v>1192</v>
      </c>
      <c r="L97" s="51">
        <v>750</v>
      </c>
      <c r="M97" s="77">
        <f t="shared" si="2"/>
        <v>18000</v>
      </c>
      <c r="N97" s="78">
        <f t="shared" si="3"/>
        <v>2.0547945205479454</v>
      </c>
    </row>
    <row r="98" spans="1:14" ht="15.75">
      <c r="A98" s="51">
        <v>14</v>
      </c>
      <c r="B98" s="75">
        <v>43382</v>
      </c>
      <c r="C98" s="76" t="s">
        <v>164</v>
      </c>
      <c r="D98" s="51" t="s">
        <v>53</v>
      </c>
      <c r="E98" s="51" t="s">
        <v>172</v>
      </c>
      <c r="F98" s="51">
        <v>95</v>
      </c>
      <c r="G98" s="51">
        <v>98</v>
      </c>
      <c r="H98" s="51">
        <v>93.5</v>
      </c>
      <c r="I98" s="51">
        <v>92</v>
      </c>
      <c r="J98" s="51">
        <v>90.5</v>
      </c>
      <c r="K98" s="51">
        <v>93.5</v>
      </c>
      <c r="L98" s="51">
        <v>4000</v>
      </c>
      <c r="M98" s="77">
        <f t="shared" si="2"/>
        <v>6000</v>
      </c>
      <c r="N98" s="78">
        <f t="shared" si="3"/>
        <v>1.5789473684210527</v>
      </c>
    </row>
    <row r="99" spans="1:14" ht="15.75">
      <c r="A99" s="51">
        <v>15</v>
      </c>
      <c r="B99" s="75">
        <v>43376</v>
      </c>
      <c r="C99" s="76" t="s">
        <v>164</v>
      </c>
      <c r="D99" s="51" t="s">
        <v>21</v>
      </c>
      <c r="E99" s="51" t="s">
        <v>173</v>
      </c>
      <c r="F99" s="51">
        <v>937</v>
      </c>
      <c r="G99" s="51">
        <v>919</v>
      </c>
      <c r="H99" s="51">
        <v>947</v>
      </c>
      <c r="I99" s="51">
        <v>957</v>
      </c>
      <c r="J99" s="51">
        <v>967</v>
      </c>
      <c r="K99" s="51">
        <v>967</v>
      </c>
      <c r="L99" s="51">
        <v>500</v>
      </c>
      <c r="M99" s="77">
        <f t="shared" si="2"/>
        <v>15000</v>
      </c>
      <c r="N99" s="78">
        <f t="shared" si="3"/>
        <v>3.2017075773746</v>
      </c>
    </row>
    <row r="100" spans="1:14" ht="15">
      <c r="A100" s="79" t="s">
        <v>25</v>
      </c>
      <c r="B100" s="80"/>
      <c r="C100" s="81"/>
      <c r="D100" s="82"/>
      <c r="E100" s="83"/>
      <c r="F100" s="83"/>
      <c r="G100" s="84"/>
      <c r="H100" s="83"/>
      <c r="I100" s="83"/>
      <c r="J100" s="83"/>
      <c r="K100" s="85"/>
      <c r="N100" s="86"/>
    </row>
    <row r="101" spans="1:11" ht="15.75">
      <c r="A101" s="79" t="s">
        <v>26</v>
      </c>
      <c r="B101" s="87"/>
      <c r="C101" s="81"/>
      <c r="D101" s="82"/>
      <c r="E101" s="83"/>
      <c r="F101" s="83"/>
      <c r="G101" s="84"/>
      <c r="H101" s="83"/>
      <c r="I101" s="83"/>
      <c r="J101" s="83"/>
      <c r="K101" s="85"/>
    </row>
    <row r="102" spans="1:13" ht="15.75">
      <c r="A102" s="79" t="s">
        <v>26</v>
      </c>
      <c r="B102" s="87"/>
      <c r="C102" s="88"/>
      <c r="D102" s="89"/>
      <c r="E102" s="90"/>
      <c r="F102" s="90"/>
      <c r="G102" s="91"/>
      <c r="H102" s="90"/>
      <c r="I102" s="90"/>
      <c r="J102" s="90"/>
      <c r="L102" s="92"/>
      <c r="M102" s="93"/>
    </row>
    <row r="103" spans="1:13" ht="16.5" thickBot="1">
      <c r="A103" s="88"/>
      <c r="B103" s="87"/>
      <c r="C103" s="90"/>
      <c r="D103" s="90"/>
      <c r="E103" s="90"/>
      <c r="F103" s="94"/>
      <c r="G103" s="95"/>
      <c r="H103" s="96" t="s">
        <v>27</v>
      </c>
      <c r="I103" s="96"/>
      <c r="J103" s="97"/>
      <c r="K103" s="97"/>
      <c r="L103" s="92"/>
      <c r="M103" s="93"/>
    </row>
    <row r="104" spans="1:11" ht="15.75">
      <c r="A104" s="88"/>
      <c r="B104" s="87"/>
      <c r="C104" s="191" t="s">
        <v>28</v>
      </c>
      <c r="D104" s="191"/>
      <c r="E104" s="98">
        <v>15</v>
      </c>
      <c r="F104" s="99">
        <f>F105+F106+F107+F108+F109+F110</f>
        <v>100</v>
      </c>
      <c r="G104" s="90">
        <v>15</v>
      </c>
      <c r="H104" s="100">
        <f>G105/G104%</f>
        <v>93.33333333333334</v>
      </c>
      <c r="I104" s="100"/>
      <c r="J104" s="100"/>
      <c r="K104" s="101"/>
    </row>
    <row r="105" spans="1:13" ht="15.75">
      <c r="A105" s="88"/>
      <c r="B105" s="87"/>
      <c r="C105" s="192" t="s">
        <v>29</v>
      </c>
      <c r="D105" s="192"/>
      <c r="E105" s="102">
        <v>14</v>
      </c>
      <c r="F105" s="103">
        <f>(E105/E104)*100</f>
        <v>93.33333333333333</v>
      </c>
      <c r="G105" s="90">
        <v>14</v>
      </c>
      <c r="H105" s="97"/>
      <c r="I105" s="97"/>
      <c r="J105" s="90"/>
      <c r="K105" s="97"/>
      <c r="M105" s="93"/>
    </row>
    <row r="106" spans="1:11" ht="15.75">
      <c r="A106" s="104"/>
      <c r="B106" s="87"/>
      <c r="C106" s="192" t="s">
        <v>31</v>
      </c>
      <c r="D106" s="192"/>
      <c r="E106" s="102">
        <v>0</v>
      </c>
      <c r="F106" s="103">
        <f>(E106/E104)*100</f>
        <v>0</v>
      </c>
      <c r="G106" s="105"/>
      <c r="H106" s="90"/>
      <c r="I106" s="90"/>
      <c r="K106" s="97"/>
    </row>
    <row r="107" spans="1:9" ht="15.75">
      <c r="A107" s="104"/>
      <c r="B107" s="87"/>
      <c r="C107" s="192" t="s">
        <v>32</v>
      </c>
      <c r="D107" s="192"/>
      <c r="E107" s="102">
        <v>0</v>
      </c>
      <c r="F107" s="103">
        <f>(E107/E104)*100</f>
        <v>0</v>
      </c>
      <c r="G107" s="105"/>
      <c r="H107" s="90"/>
      <c r="I107" s="90"/>
    </row>
    <row r="108" spans="1:13" ht="15.75">
      <c r="A108" s="104"/>
      <c r="B108" s="87"/>
      <c r="C108" s="192" t="s">
        <v>33</v>
      </c>
      <c r="D108" s="192"/>
      <c r="E108" s="102">
        <v>1</v>
      </c>
      <c r="F108" s="103">
        <f>(E108/E104)*100</f>
        <v>6.666666666666667</v>
      </c>
      <c r="G108" s="105"/>
      <c r="H108" s="90" t="s">
        <v>34</v>
      </c>
      <c r="I108" s="90"/>
      <c r="J108" s="97"/>
      <c r="K108" s="97"/>
      <c r="L108" s="92"/>
      <c r="M108" s="90" t="s">
        <v>30</v>
      </c>
    </row>
    <row r="109" spans="1:14" ht="15.75">
      <c r="A109" s="104"/>
      <c r="B109" s="87"/>
      <c r="C109" s="192" t="s">
        <v>35</v>
      </c>
      <c r="D109" s="192"/>
      <c r="E109" s="102">
        <v>0</v>
      </c>
      <c r="F109" s="103">
        <f>(E109/E104)*100</f>
        <v>0</v>
      </c>
      <c r="G109" s="105"/>
      <c r="H109" s="90"/>
      <c r="I109" s="90"/>
      <c r="M109" s="92"/>
      <c r="N109" s="92"/>
    </row>
    <row r="110" spans="1:14" ht="16.5" thickBot="1">
      <c r="A110" s="104"/>
      <c r="B110" s="87"/>
      <c r="C110" s="193" t="s">
        <v>36</v>
      </c>
      <c r="D110" s="193"/>
      <c r="E110" s="106"/>
      <c r="F110" s="107">
        <f>(E110/E104)*100</f>
        <v>0</v>
      </c>
      <c r="G110" s="105"/>
      <c r="H110" s="90"/>
      <c r="I110" s="90"/>
      <c r="L110" s="92"/>
      <c r="N110" s="92"/>
    </row>
    <row r="111" spans="1:14" ht="15.75">
      <c r="A111" s="108" t="s">
        <v>37</v>
      </c>
      <c r="B111" s="80"/>
      <c r="C111" s="81"/>
      <c r="D111" s="81"/>
      <c r="E111" s="83"/>
      <c r="F111" s="83"/>
      <c r="G111" s="84"/>
      <c r="H111" s="109"/>
      <c r="I111" s="109"/>
      <c r="J111" s="109"/>
      <c r="K111" s="90"/>
      <c r="L111" s="97"/>
      <c r="M111" s="92"/>
      <c r="N111" s="110"/>
    </row>
    <row r="112" spans="1:13" ht="15.75">
      <c r="A112" s="82" t="s">
        <v>38</v>
      </c>
      <c r="B112" s="80"/>
      <c r="C112" s="111"/>
      <c r="D112" s="112"/>
      <c r="E112" s="81"/>
      <c r="F112" s="109"/>
      <c r="G112" s="84"/>
      <c r="H112" s="109"/>
      <c r="I112" s="109"/>
      <c r="J112" s="109"/>
      <c r="K112" s="90"/>
      <c r="M112" s="97"/>
    </row>
    <row r="113" spans="1:14" ht="15.75">
      <c r="A113" s="82" t="s">
        <v>39</v>
      </c>
      <c r="B113" s="80"/>
      <c r="C113" s="81"/>
      <c r="D113" s="112"/>
      <c r="E113" s="81"/>
      <c r="F113" s="109"/>
      <c r="G113" s="84"/>
      <c r="H113" s="113"/>
      <c r="I113" s="113"/>
      <c r="J113" s="113"/>
      <c r="K113" s="83"/>
      <c r="M113" s="92"/>
      <c r="N113" s="88"/>
    </row>
    <row r="114" spans="1:13" ht="15.75">
      <c r="A114" s="82" t="s">
        <v>40</v>
      </c>
      <c r="B114" s="111"/>
      <c r="C114" s="81"/>
      <c r="D114" s="112"/>
      <c r="E114" s="81"/>
      <c r="F114" s="109"/>
      <c r="G114" s="114"/>
      <c r="H114" s="113"/>
      <c r="I114" s="113"/>
      <c r="J114" s="113"/>
      <c r="K114" s="83"/>
      <c r="L114" s="92"/>
      <c r="M114" s="92"/>
    </row>
    <row r="115" spans="1:14" ht="16.5" thickBot="1">
      <c r="A115" s="82" t="s">
        <v>41</v>
      </c>
      <c r="B115" s="104"/>
      <c r="C115" s="81"/>
      <c r="D115" s="115"/>
      <c r="E115" s="109"/>
      <c r="F115" s="109"/>
      <c r="G115" s="114"/>
      <c r="H115" s="113"/>
      <c r="I115" s="113"/>
      <c r="J115" s="113"/>
      <c r="K115" s="109"/>
      <c r="L115" s="92"/>
      <c r="M115" s="92"/>
      <c r="N115" s="92"/>
    </row>
    <row r="116" spans="1:14" ht="15.75" thickBot="1">
      <c r="A116" s="199" t="s">
        <v>0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</row>
    <row r="117" spans="1:14" ht="15.75" thickBot="1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</row>
    <row r="118" spans="1:14" ht="1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</row>
    <row r="119" spans="1:14" ht="15.75">
      <c r="A119" s="200" t="s">
        <v>137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</row>
    <row r="120" spans="1:14" ht="15.75">
      <c r="A120" s="200" t="s">
        <v>138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</row>
    <row r="121" spans="1:14" ht="16.5" thickBot="1">
      <c r="A121" s="201" t="s">
        <v>3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</row>
    <row r="122" spans="1:14" ht="15.75">
      <c r="A122" s="202" t="s">
        <v>174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</row>
    <row r="123" spans="1:14" ht="15.75">
      <c r="A123" s="202" t="s">
        <v>5</v>
      </c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</row>
    <row r="124" spans="1:14" ht="15">
      <c r="A124" s="198" t="s">
        <v>6</v>
      </c>
      <c r="B124" s="194" t="s">
        <v>7</v>
      </c>
      <c r="C124" s="194" t="s">
        <v>8</v>
      </c>
      <c r="D124" s="198" t="s">
        <v>162</v>
      </c>
      <c r="E124" s="198" t="s">
        <v>163</v>
      </c>
      <c r="F124" s="194" t="s">
        <v>11</v>
      </c>
      <c r="G124" s="194" t="s">
        <v>12</v>
      </c>
      <c r="H124" s="195" t="s">
        <v>13</v>
      </c>
      <c r="I124" s="195" t="s">
        <v>14</v>
      </c>
      <c r="J124" s="195" t="s">
        <v>15</v>
      </c>
      <c r="K124" s="196" t="s">
        <v>16</v>
      </c>
      <c r="L124" s="194" t="s">
        <v>17</v>
      </c>
      <c r="M124" s="194" t="s">
        <v>18</v>
      </c>
      <c r="N124" s="194" t="s">
        <v>19</v>
      </c>
    </row>
    <row r="125" spans="1:14" ht="15">
      <c r="A125" s="198"/>
      <c r="B125" s="194"/>
      <c r="C125" s="194"/>
      <c r="D125" s="198"/>
      <c r="E125" s="198"/>
      <c r="F125" s="194"/>
      <c r="G125" s="194"/>
      <c r="H125" s="194"/>
      <c r="I125" s="194"/>
      <c r="J125" s="194"/>
      <c r="K125" s="197"/>
      <c r="L125" s="194"/>
      <c r="M125" s="194"/>
      <c r="N125" s="194"/>
    </row>
    <row r="126" spans="1:14" ht="15.75">
      <c r="A126" s="51">
        <v>1</v>
      </c>
      <c r="B126" s="75">
        <v>43371</v>
      </c>
      <c r="C126" s="76" t="s">
        <v>164</v>
      </c>
      <c r="D126" s="51" t="s">
        <v>21</v>
      </c>
      <c r="E126" s="51" t="s">
        <v>69</v>
      </c>
      <c r="F126" s="51">
        <v>612</v>
      </c>
      <c r="G126" s="51">
        <v>603</v>
      </c>
      <c r="H126" s="51">
        <v>618</v>
      </c>
      <c r="I126" s="51">
        <v>624</v>
      </c>
      <c r="J126" s="51">
        <v>630</v>
      </c>
      <c r="K126" s="51">
        <v>618</v>
      </c>
      <c r="L126" s="51">
        <v>1200</v>
      </c>
      <c r="M126" s="77">
        <f aca="true" t="shared" si="4" ref="M126:M132">IF(D126="BUY",(K126-F126)*(L126),(F126-K126)*(L126))</f>
        <v>7200</v>
      </c>
      <c r="N126" s="78">
        <f aca="true" t="shared" si="5" ref="N126:N132">M126/(L126)/F126%</f>
        <v>0.9803921568627451</v>
      </c>
    </row>
    <row r="127" spans="1:14" ht="15.75">
      <c r="A127" s="51">
        <v>2</v>
      </c>
      <c r="B127" s="75">
        <v>43370</v>
      </c>
      <c r="C127" s="76" t="s">
        <v>164</v>
      </c>
      <c r="D127" s="51" t="s">
        <v>53</v>
      </c>
      <c r="E127" s="51" t="s">
        <v>52</v>
      </c>
      <c r="F127" s="51">
        <v>208</v>
      </c>
      <c r="G127" s="51">
        <v>214</v>
      </c>
      <c r="H127" s="51">
        <v>205</v>
      </c>
      <c r="I127" s="51">
        <v>202</v>
      </c>
      <c r="J127" s="51">
        <v>199</v>
      </c>
      <c r="K127" s="51">
        <v>199</v>
      </c>
      <c r="L127" s="51">
        <v>1750</v>
      </c>
      <c r="M127" s="77">
        <f t="shared" si="4"/>
        <v>15750</v>
      </c>
      <c r="N127" s="78">
        <f t="shared" si="5"/>
        <v>4.326923076923077</v>
      </c>
    </row>
    <row r="128" spans="1:14" ht="15.75">
      <c r="A128" s="51">
        <v>3</v>
      </c>
      <c r="B128" s="75">
        <v>43361</v>
      </c>
      <c r="C128" s="76" t="s">
        <v>164</v>
      </c>
      <c r="D128" s="51" t="s">
        <v>53</v>
      </c>
      <c r="E128" s="51" t="s">
        <v>123</v>
      </c>
      <c r="F128" s="51">
        <v>358</v>
      </c>
      <c r="G128" s="51">
        <v>364</v>
      </c>
      <c r="H128" s="51">
        <v>355</v>
      </c>
      <c r="I128" s="51">
        <v>352</v>
      </c>
      <c r="J128" s="51">
        <v>349</v>
      </c>
      <c r="K128" s="51">
        <v>355</v>
      </c>
      <c r="L128" s="51">
        <v>1500</v>
      </c>
      <c r="M128" s="77">
        <f t="shared" si="4"/>
        <v>4500</v>
      </c>
      <c r="N128" s="78">
        <f t="shared" si="5"/>
        <v>0.8379888268156425</v>
      </c>
    </row>
    <row r="129" spans="1:14" ht="15.75">
      <c r="A129" s="51">
        <v>4</v>
      </c>
      <c r="B129" s="75">
        <v>43357</v>
      </c>
      <c r="C129" s="76" t="s">
        <v>164</v>
      </c>
      <c r="D129" s="51" t="s">
        <v>21</v>
      </c>
      <c r="E129" s="51" t="s">
        <v>87</v>
      </c>
      <c r="F129" s="51">
        <v>2037</v>
      </c>
      <c r="G129" s="51">
        <v>2019</v>
      </c>
      <c r="H129" s="51">
        <v>2047</v>
      </c>
      <c r="I129" s="51">
        <v>2057</v>
      </c>
      <c r="J129" s="51">
        <v>2067</v>
      </c>
      <c r="K129" s="51">
        <v>2019</v>
      </c>
      <c r="L129" s="51">
        <v>500</v>
      </c>
      <c r="M129" s="77">
        <f t="shared" si="4"/>
        <v>-9000</v>
      </c>
      <c r="N129" s="78">
        <f t="shared" si="5"/>
        <v>-0.8836524300441826</v>
      </c>
    </row>
    <row r="130" spans="1:14" ht="15.75">
      <c r="A130" s="51">
        <v>5</v>
      </c>
      <c r="B130" s="75">
        <v>43350</v>
      </c>
      <c r="C130" s="76" t="s">
        <v>164</v>
      </c>
      <c r="D130" s="51" t="s">
        <v>21</v>
      </c>
      <c r="E130" s="51" t="s">
        <v>175</v>
      </c>
      <c r="F130" s="51">
        <v>394</v>
      </c>
      <c r="G130" s="51">
        <v>389</v>
      </c>
      <c r="H130" s="51">
        <v>396.5</v>
      </c>
      <c r="I130" s="51">
        <v>399</v>
      </c>
      <c r="J130" s="51">
        <v>402.5</v>
      </c>
      <c r="K130" s="51">
        <v>399</v>
      </c>
      <c r="L130" s="51">
        <v>2000</v>
      </c>
      <c r="M130" s="77">
        <f t="shared" si="4"/>
        <v>10000</v>
      </c>
      <c r="N130" s="78">
        <f t="shared" si="5"/>
        <v>1.2690355329949239</v>
      </c>
    </row>
    <row r="131" spans="1:14" ht="15.75">
      <c r="A131" s="51">
        <v>6</v>
      </c>
      <c r="B131" s="75">
        <v>43349</v>
      </c>
      <c r="C131" s="76" t="s">
        <v>164</v>
      </c>
      <c r="D131" s="51" t="s">
        <v>21</v>
      </c>
      <c r="E131" s="51" t="s">
        <v>89</v>
      </c>
      <c r="F131" s="51">
        <v>655</v>
      </c>
      <c r="G131" s="51">
        <v>644</v>
      </c>
      <c r="H131" s="51">
        <v>661</v>
      </c>
      <c r="I131" s="51">
        <v>667</v>
      </c>
      <c r="J131" s="51">
        <v>673</v>
      </c>
      <c r="K131" s="51">
        <v>661</v>
      </c>
      <c r="L131" s="51">
        <v>900</v>
      </c>
      <c r="M131" s="77">
        <f t="shared" si="4"/>
        <v>5400</v>
      </c>
      <c r="N131" s="78">
        <f t="shared" si="5"/>
        <v>0.916030534351145</v>
      </c>
    </row>
    <row r="132" spans="1:14" ht="15.75">
      <c r="A132" s="51">
        <v>7</v>
      </c>
      <c r="B132" s="75">
        <v>43348</v>
      </c>
      <c r="C132" s="76" t="s">
        <v>164</v>
      </c>
      <c r="D132" s="51" t="s">
        <v>21</v>
      </c>
      <c r="E132" s="51" t="s">
        <v>63</v>
      </c>
      <c r="F132" s="51">
        <v>1438</v>
      </c>
      <c r="G132" s="51">
        <v>1422</v>
      </c>
      <c r="H132" s="51">
        <v>1448</v>
      </c>
      <c r="I132" s="51">
        <v>1458</v>
      </c>
      <c r="J132" s="51">
        <v>1468</v>
      </c>
      <c r="K132" s="51">
        <v>1448</v>
      </c>
      <c r="L132" s="51">
        <v>500</v>
      </c>
      <c r="M132" s="77">
        <f t="shared" si="4"/>
        <v>5000</v>
      </c>
      <c r="N132" s="78">
        <f t="shared" si="5"/>
        <v>0.6954102920723226</v>
      </c>
    </row>
    <row r="133" spans="1:14" ht="15">
      <c r="A133" s="79" t="s">
        <v>25</v>
      </c>
      <c r="B133" s="80"/>
      <c r="C133" s="81"/>
      <c r="D133" s="82"/>
      <c r="E133" s="83"/>
      <c r="F133" s="83"/>
      <c r="G133" s="84"/>
      <c r="H133" s="83"/>
      <c r="I133" s="83"/>
      <c r="J133" s="83"/>
      <c r="K133" s="85"/>
      <c r="N133" s="86"/>
    </row>
    <row r="134" spans="1:11" ht="15.75">
      <c r="A134" s="79" t="s">
        <v>26</v>
      </c>
      <c r="B134" s="87"/>
      <c r="C134" s="81"/>
      <c r="D134" s="82"/>
      <c r="E134" s="83"/>
      <c r="F134" s="83"/>
      <c r="G134" s="84"/>
      <c r="H134" s="83"/>
      <c r="I134" s="83"/>
      <c r="J134" s="83"/>
      <c r="K134" s="85"/>
    </row>
    <row r="135" spans="1:13" ht="15.75">
      <c r="A135" s="79" t="s">
        <v>26</v>
      </c>
      <c r="B135" s="87"/>
      <c r="C135" s="88"/>
      <c r="D135" s="89"/>
      <c r="E135" s="90"/>
      <c r="F135" s="90"/>
      <c r="G135" s="91"/>
      <c r="H135" s="90"/>
      <c r="I135" s="90"/>
      <c r="J135" s="90"/>
      <c r="L135" s="92"/>
      <c r="M135" s="93"/>
    </row>
    <row r="136" spans="1:13" ht="16.5" thickBot="1">
      <c r="A136" s="88"/>
      <c r="B136" s="87"/>
      <c r="C136" s="90"/>
      <c r="D136" s="90"/>
      <c r="E136" s="90"/>
      <c r="F136" s="94"/>
      <c r="G136" s="95"/>
      <c r="H136" s="96" t="s">
        <v>27</v>
      </c>
      <c r="I136" s="96"/>
      <c r="J136" s="97"/>
      <c r="K136" s="97"/>
      <c r="L136" s="92"/>
      <c r="M136" s="93"/>
    </row>
    <row r="137" spans="1:11" ht="15.75">
      <c r="A137" s="88"/>
      <c r="B137" s="87"/>
      <c r="C137" s="191" t="s">
        <v>28</v>
      </c>
      <c r="D137" s="191"/>
      <c r="E137" s="98">
        <v>7</v>
      </c>
      <c r="F137" s="99">
        <f>F138+F139+F140+F141+F142+F143</f>
        <v>100</v>
      </c>
      <c r="G137" s="90">
        <v>7</v>
      </c>
      <c r="H137" s="100">
        <f>G138/G137%</f>
        <v>85.71428571428571</v>
      </c>
      <c r="I137" s="100"/>
      <c r="J137" s="100"/>
      <c r="K137" s="101"/>
    </row>
    <row r="138" spans="1:14" ht="15.75">
      <c r="A138" s="88"/>
      <c r="B138" s="87"/>
      <c r="C138" s="192" t="s">
        <v>29</v>
      </c>
      <c r="D138" s="192"/>
      <c r="E138" s="102">
        <v>6</v>
      </c>
      <c r="F138" s="103">
        <f>(E138/E137)*100</f>
        <v>85.71428571428571</v>
      </c>
      <c r="G138" s="90">
        <v>6</v>
      </c>
      <c r="H138" s="97"/>
      <c r="I138" s="97"/>
      <c r="J138" s="90"/>
      <c r="K138" s="97"/>
      <c r="M138" s="93"/>
      <c r="N138" s="93"/>
    </row>
    <row r="139" spans="1:11" ht="15.75">
      <c r="A139" s="104"/>
      <c r="B139" s="87"/>
      <c r="C139" s="192" t="s">
        <v>31</v>
      </c>
      <c r="D139" s="192"/>
      <c r="E139" s="102">
        <v>0</v>
      </c>
      <c r="F139" s="103">
        <f>(E139/E137)*100</f>
        <v>0</v>
      </c>
      <c r="G139" s="105"/>
      <c r="H139" s="90"/>
      <c r="I139" s="90"/>
      <c r="K139" s="97"/>
    </row>
    <row r="140" spans="1:12" ht="15.75">
      <c r="A140" s="104"/>
      <c r="B140" s="87"/>
      <c r="C140" s="192" t="s">
        <v>32</v>
      </c>
      <c r="D140" s="192"/>
      <c r="E140" s="102">
        <v>0</v>
      </c>
      <c r="F140" s="103">
        <f>(E140/E137)*100</f>
        <v>0</v>
      </c>
      <c r="G140" s="105"/>
      <c r="H140" s="90"/>
      <c r="I140" s="90"/>
      <c r="L140" s="92"/>
    </row>
    <row r="141" spans="1:13" ht="15.75">
      <c r="A141" s="104"/>
      <c r="B141" s="87"/>
      <c r="C141" s="192" t="s">
        <v>33</v>
      </c>
      <c r="D141" s="192"/>
      <c r="E141" s="102">
        <v>1</v>
      </c>
      <c r="F141" s="103">
        <f>(E141/E137)*100</f>
        <v>14.285714285714285</v>
      </c>
      <c r="G141" s="105"/>
      <c r="H141" s="90" t="s">
        <v>34</v>
      </c>
      <c r="I141" s="90"/>
      <c r="J141" s="97"/>
      <c r="K141" s="97"/>
      <c r="L141" s="93"/>
      <c r="M141" s="90" t="s">
        <v>30</v>
      </c>
    </row>
    <row r="142" spans="1:14" ht="15.75">
      <c r="A142" s="104"/>
      <c r="B142" s="87"/>
      <c r="C142" s="192" t="s">
        <v>35</v>
      </c>
      <c r="D142" s="192"/>
      <c r="E142" s="102">
        <v>0</v>
      </c>
      <c r="F142" s="103">
        <f>(E142/E137)*100</f>
        <v>0</v>
      </c>
      <c r="G142" s="105"/>
      <c r="H142" s="90"/>
      <c r="I142" s="90"/>
      <c r="M142" s="92"/>
      <c r="N142" s="92"/>
    </row>
    <row r="143" spans="1:14" ht="16.5" thickBot="1">
      <c r="A143" s="104"/>
      <c r="B143" s="87"/>
      <c r="C143" s="193" t="s">
        <v>36</v>
      </c>
      <c r="D143" s="193"/>
      <c r="E143" s="106"/>
      <c r="F143" s="107">
        <f>(E143/E137)*100</f>
        <v>0</v>
      </c>
      <c r="G143" s="105"/>
      <c r="H143" s="90"/>
      <c r="I143" s="90"/>
      <c r="L143" s="92"/>
      <c r="N143" s="92"/>
    </row>
    <row r="144" spans="1:14" ht="15.75">
      <c r="A144" s="108" t="s">
        <v>37</v>
      </c>
      <c r="B144" s="80"/>
      <c r="C144" s="81"/>
      <c r="D144" s="81"/>
      <c r="E144" s="83"/>
      <c r="F144" s="83"/>
      <c r="G144" s="84"/>
      <c r="H144" s="109"/>
      <c r="I144" s="109"/>
      <c r="J144" s="109"/>
      <c r="K144" s="90"/>
      <c r="L144" s="97"/>
      <c r="M144" s="92"/>
      <c r="N144" s="110"/>
    </row>
    <row r="145" spans="1:14" ht="15.75">
      <c r="A145" s="82" t="s">
        <v>38</v>
      </c>
      <c r="B145" s="80"/>
      <c r="C145" s="111"/>
      <c r="D145" s="112"/>
      <c r="E145" s="81"/>
      <c r="F145" s="109"/>
      <c r="G145" s="84"/>
      <c r="H145" s="109"/>
      <c r="I145" s="109"/>
      <c r="J145" s="109"/>
      <c r="K145" s="90"/>
      <c r="M145" s="97"/>
      <c r="N145" s="88"/>
    </row>
    <row r="146" spans="1:13" ht="15.75">
      <c r="A146" s="82" t="s">
        <v>39</v>
      </c>
      <c r="B146" s="80"/>
      <c r="C146" s="81"/>
      <c r="D146" s="112"/>
      <c r="E146" s="81"/>
      <c r="F146" s="109"/>
      <c r="G146" s="84"/>
      <c r="H146" s="113"/>
      <c r="I146" s="113"/>
      <c r="J146" s="113"/>
      <c r="K146" s="83"/>
      <c r="M146" s="92"/>
    </row>
    <row r="147" spans="1:14" ht="15.75">
      <c r="A147" s="82" t="s">
        <v>40</v>
      </c>
      <c r="B147" s="111"/>
      <c r="C147" s="81"/>
      <c r="D147" s="112"/>
      <c r="E147" s="81"/>
      <c r="F147" s="109"/>
      <c r="G147" s="114"/>
      <c r="H147" s="113"/>
      <c r="I147" s="113"/>
      <c r="J147" s="113"/>
      <c r="K147" s="83"/>
      <c r="L147" s="92"/>
      <c r="M147" s="92"/>
      <c r="N147" s="92"/>
    </row>
    <row r="148" spans="1:14" ht="15.75">
      <c r="A148" s="82" t="s">
        <v>41</v>
      </c>
      <c r="B148" s="104"/>
      <c r="C148" s="81"/>
      <c r="D148" s="115"/>
      <c r="E148" s="109"/>
      <c r="F148" s="109"/>
      <c r="G148" s="114"/>
      <c r="H148" s="113"/>
      <c r="I148" s="113"/>
      <c r="J148" s="113"/>
      <c r="K148" s="109"/>
      <c r="L148" s="92"/>
      <c r="M148" s="92"/>
      <c r="N148" s="92"/>
    </row>
  </sheetData>
  <sheetProtection/>
  <mergeCells count="108">
    <mergeCell ref="M10:M11"/>
    <mergeCell ref="N10:N11"/>
    <mergeCell ref="C22:D22"/>
    <mergeCell ref="C23:D23"/>
    <mergeCell ref="C24:D24"/>
    <mergeCell ref="C25:D2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2:N4"/>
    <mergeCell ref="A5:N5"/>
    <mergeCell ref="A6:N6"/>
    <mergeCell ref="A7:N7"/>
    <mergeCell ref="A8:N8"/>
    <mergeCell ref="A9:N9"/>
    <mergeCell ref="C26:D26"/>
    <mergeCell ref="N124:N125"/>
    <mergeCell ref="C143:D143"/>
    <mergeCell ref="C137:D137"/>
    <mergeCell ref="C138:D138"/>
    <mergeCell ref="C139:D139"/>
    <mergeCell ref="C140:D140"/>
    <mergeCell ref="C141:D141"/>
    <mergeCell ref="C142:D142"/>
    <mergeCell ref="G124:G125"/>
    <mergeCell ref="I124:I125"/>
    <mergeCell ref="J124:J125"/>
    <mergeCell ref="K124:K125"/>
    <mergeCell ref="L124:L125"/>
    <mergeCell ref="A120:N120"/>
    <mergeCell ref="A121:N121"/>
    <mergeCell ref="A122:N122"/>
    <mergeCell ref="A123:N123"/>
    <mergeCell ref="A124:A125"/>
    <mergeCell ref="M124:M125"/>
    <mergeCell ref="B124:B125"/>
    <mergeCell ref="C124:C125"/>
    <mergeCell ref="D124:D125"/>
    <mergeCell ref="E124:E125"/>
    <mergeCell ref="F124:F125"/>
    <mergeCell ref="J83:J84"/>
    <mergeCell ref="H83:H84"/>
    <mergeCell ref="F83:F84"/>
    <mergeCell ref="G83:G84"/>
    <mergeCell ref="H124:H125"/>
    <mergeCell ref="C109:D109"/>
    <mergeCell ref="C110:D110"/>
    <mergeCell ref="A116:N118"/>
    <mergeCell ref="A119:N119"/>
    <mergeCell ref="C104:D104"/>
    <mergeCell ref="C105:D105"/>
    <mergeCell ref="C106:D106"/>
    <mergeCell ref="C107:D107"/>
    <mergeCell ref="C108:D108"/>
    <mergeCell ref="C83:C84"/>
    <mergeCell ref="D83:D84"/>
    <mergeCell ref="E83:E84"/>
    <mergeCell ref="N83:N84"/>
    <mergeCell ref="I83:I84"/>
    <mergeCell ref="K83:K84"/>
    <mergeCell ref="L83:L84"/>
    <mergeCell ref="M83:M84"/>
    <mergeCell ref="A75:N77"/>
    <mergeCell ref="A78:N78"/>
    <mergeCell ref="A79:N79"/>
    <mergeCell ref="A80:N80"/>
    <mergeCell ref="A81:N81"/>
    <mergeCell ref="A82:N82"/>
    <mergeCell ref="A83:A84"/>
    <mergeCell ref="B83:B84"/>
    <mergeCell ref="F42:F43"/>
    <mergeCell ref="A34:N36"/>
    <mergeCell ref="A37:N37"/>
    <mergeCell ref="A38:N38"/>
    <mergeCell ref="A39:N39"/>
    <mergeCell ref="A40:N40"/>
    <mergeCell ref="A41:N41"/>
    <mergeCell ref="H42:H43"/>
    <mergeCell ref="L42:L43"/>
    <mergeCell ref="A42:A43"/>
    <mergeCell ref="B42:B43"/>
    <mergeCell ref="C42:C43"/>
    <mergeCell ref="D42:D43"/>
    <mergeCell ref="E42:E43"/>
    <mergeCell ref="M42:M43"/>
    <mergeCell ref="N42:N43"/>
    <mergeCell ref="C63:D63"/>
    <mergeCell ref="C64:D64"/>
    <mergeCell ref="C65:D65"/>
    <mergeCell ref="C66:D66"/>
    <mergeCell ref="G42:G43"/>
    <mergeCell ref="I42:I43"/>
    <mergeCell ref="J42:J43"/>
    <mergeCell ref="K42:K43"/>
    <mergeCell ref="C27:D27"/>
    <mergeCell ref="C28:D28"/>
    <mergeCell ref="C67:D67"/>
    <mergeCell ref="C68:D68"/>
    <mergeCell ref="C69:D69"/>
  </mergeCells>
  <conditionalFormatting sqref="N126:N133 N85:N100 N44:N68 N12:N26">
    <cfRule type="cellIs" priority="11" dxfId="58" operator="lessThan">
      <formula>0</formula>
    </cfRule>
    <cfRule type="cellIs" priority="12" dxfId="59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2"/>
  <sheetViews>
    <sheetView tabSelected="1" zoomScalePageLayoutView="0" workbookViewId="0" topLeftCell="A1">
      <selection activeCell="Q20" sqref="Q20"/>
    </sheetView>
  </sheetViews>
  <sheetFormatPr defaultColWidth="9.140625" defaultRowHeight="15"/>
  <sheetData>
    <row r="1" ht="15.75" thickBot="1"/>
    <row r="2" spans="1:15" ht="15.75" thickBot="1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5.75" thickBo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15">
      <c r="A5" s="203" t="s">
        <v>137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15" ht="15">
      <c r="A6" s="203" t="s">
        <v>138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5.75" thickBot="1">
      <c r="A7" s="231" t="s">
        <v>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6.5">
      <c r="A8" s="232" t="s">
        <v>200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6.5">
      <c r="A9" s="232" t="s">
        <v>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ht="15">
      <c r="A10" s="233" t="s">
        <v>6</v>
      </c>
      <c r="B10" s="234" t="s">
        <v>7</v>
      </c>
      <c r="C10" s="235" t="s">
        <v>177</v>
      </c>
      <c r="D10" s="234" t="s">
        <v>8</v>
      </c>
      <c r="E10" s="233" t="s">
        <v>162</v>
      </c>
      <c r="F10" s="233" t="s">
        <v>163</v>
      </c>
      <c r="G10" s="234" t="s">
        <v>11</v>
      </c>
      <c r="H10" s="234" t="s">
        <v>12</v>
      </c>
      <c r="I10" s="235" t="s">
        <v>13</v>
      </c>
      <c r="J10" s="235" t="s">
        <v>14</v>
      </c>
      <c r="K10" s="235" t="s">
        <v>15</v>
      </c>
      <c r="L10" s="236" t="s">
        <v>16</v>
      </c>
      <c r="M10" s="234" t="s">
        <v>17</v>
      </c>
      <c r="N10" s="234" t="s">
        <v>18</v>
      </c>
      <c r="O10" s="234" t="s">
        <v>19</v>
      </c>
    </row>
    <row r="11" spans="1:15" ht="15">
      <c r="A11" s="233"/>
      <c r="B11" s="234"/>
      <c r="C11" s="234"/>
      <c r="D11" s="234"/>
      <c r="E11" s="233"/>
      <c r="F11" s="233"/>
      <c r="G11" s="234"/>
      <c r="H11" s="234"/>
      <c r="I11" s="234"/>
      <c r="J11" s="234"/>
      <c r="K11" s="234"/>
      <c r="L11" s="237"/>
      <c r="M11" s="234"/>
      <c r="N11" s="234"/>
      <c r="O11" s="234"/>
    </row>
    <row r="12" spans="1:15" ht="15">
      <c r="A12" s="238">
        <v>1</v>
      </c>
      <c r="B12" s="239">
        <v>43448</v>
      </c>
      <c r="C12" s="238">
        <v>270</v>
      </c>
      <c r="D12" s="216" t="s">
        <v>178</v>
      </c>
      <c r="E12" s="238" t="s">
        <v>21</v>
      </c>
      <c r="F12" s="216" t="s">
        <v>210</v>
      </c>
      <c r="G12" s="216">
        <v>15</v>
      </c>
      <c r="H12" s="238">
        <v>8</v>
      </c>
      <c r="I12" s="238">
        <v>19</v>
      </c>
      <c r="J12" s="238">
        <v>23</v>
      </c>
      <c r="K12" s="238">
        <v>27</v>
      </c>
      <c r="L12" s="216">
        <v>18.4</v>
      </c>
      <c r="M12" s="238">
        <v>1200</v>
      </c>
      <c r="N12" s="149">
        <f>IF('[1]HNI OPTION CALLS'!E12="BUY",('[1]HNI OPTION CALLS'!L12-'[1]HNI OPTION CALLS'!G12)*('[1]HNI OPTION CALLS'!M12),('[1]HNI OPTION CALLS'!G12-'[1]HNI OPTION CALLS'!L12)*('[1]HNI OPTION CALLS'!M12))</f>
        <v>4079.999999999998</v>
      </c>
      <c r="O12" s="150">
        <f>'[1]HNI OPTION CALLS'!N12/('[1]HNI OPTION CALLS'!M12)/'[1]HNI OPTION CALLS'!G12%</f>
        <v>22.666666666666657</v>
      </c>
    </row>
    <row r="13" spans="1:15" ht="15">
      <c r="A13" s="238">
        <v>2</v>
      </c>
      <c r="B13" s="239">
        <v>43446</v>
      </c>
      <c r="C13" s="238">
        <v>85</v>
      </c>
      <c r="D13" s="216" t="s">
        <v>178</v>
      </c>
      <c r="E13" s="238" t="s">
        <v>21</v>
      </c>
      <c r="F13" s="216" t="s">
        <v>132</v>
      </c>
      <c r="G13" s="216">
        <v>4</v>
      </c>
      <c r="H13" s="238">
        <v>2</v>
      </c>
      <c r="I13" s="238">
        <v>5</v>
      </c>
      <c r="J13" s="238">
        <v>6</v>
      </c>
      <c r="K13" s="238">
        <v>7</v>
      </c>
      <c r="L13" s="216">
        <v>5</v>
      </c>
      <c r="M13" s="238">
        <v>5500</v>
      </c>
      <c r="N13" s="149">
        <f>IF('[1]HNI OPTION CALLS'!E13="BUY",('[1]HNI OPTION CALLS'!L13-'[1]HNI OPTION CALLS'!G13)*('[1]HNI OPTION CALLS'!M13),('[1]HNI OPTION CALLS'!G13-'[1]HNI OPTION CALLS'!L13)*('[1]HNI OPTION CALLS'!M13))</f>
        <v>5500</v>
      </c>
      <c r="O13" s="150">
        <f>'[1]HNI OPTION CALLS'!N13/('[1]HNI OPTION CALLS'!M13)/'[1]HNI OPTION CALLS'!G13%</f>
        <v>25</v>
      </c>
    </row>
    <row r="14" spans="1:15" ht="15">
      <c r="A14" s="238">
        <v>3</v>
      </c>
      <c r="B14" s="239">
        <v>43438</v>
      </c>
      <c r="C14" s="238">
        <v>430</v>
      </c>
      <c r="D14" s="216" t="s">
        <v>178</v>
      </c>
      <c r="E14" s="238" t="s">
        <v>21</v>
      </c>
      <c r="F14" s="216" t="s">
        <v>128</v>
      </c>
      <c r="G14" s="216">
        <v>23</v>
      </c>
      <c r="H14" s="238">
        <v>14</v>
      </c>
      <c r="I14" s="238">
        <v>28</v>
      </c>
      <c r="J14" s="238">
        <v>33</v>
      </c>
      <c r="K14" s="238">
        <v>38</v>
      </c>
      <c r="L14" s="216">
        <v>14</v>
      </c>
      <c r="M14" s="238">
        <v>1100</v>
      </c>
      <c r="N14" s="149">
        <f>IF('[1]HNI OPTION CALLS'!E14="BUY",('[1]HNI OPTION CALLS'!L14-'[1]HNI OPTION CALLS'!G14)*('[1]HNI OPTION CALLS'!M14),('[1]HNI OPTION CALLS'!G14-'[1]HNI OPTION CALLS'!L14)*('[1]HNI OPTION CALLS'!M14))</f>
        <v>-9900</v>
      </c>
      <c r="O14" s="150">
        <f>'[1]HNI OPTION CALLS'!N14/('[1]HNI OPTION CALLS'!M14)/'[1]HNI OPTION CALLS'!G14%</f>
        <v>-39.130434782608695</v>
      </c>
    </row>
    <row r="15" spans="1:15" ht="15">
      <c r="A15" s="238">
        <v>4</v>
      </c>
      <c r="B15" s="239">
        <v>43438</v>
      </c>
      <c r="C15" s="238">
        <v>340</v>
      </c>
      <c r="D15" s="216" t="s">
        <v>178</v>
      </c>
      <c r="E15" s="238" t="s">
        <v>21</v>
      </c>
      <c r="F15" s="216" t="s">
        <v>208</v>
      </c>
      <c r="G15" s="216">
        <v>8</v>
      </c>
      <c r="H15" s="238">
        <v>4</v>
      </c>
      <c r="I15" s="238">
        <v>10</v>
      </c>
      <c r="J15" s="238">
        <v>12</v>
      </c>
      <c r="K15" s="238">
        <v>14</v>
      </c>
      <c r="L15" s="216">
        <v>10</v>
      </c>
      <c r="M15" s="238">
        <v>2400</v>
      </c>
      <c r="N15" s="149">
        <f>IF('[1]HNI OPTION CALLS'!E15="BUY",('[1]HNI OPTION CALLS'!L15-'[1]HNI OPTION CALLS'!G15)*('[1]HNI OPTION CALLS'!M15),('[1]HNI OPTION CALLS'!G15-'[1]HNI OPTION CALLS'!L15)*('[1]HNI OPTION CALLS'!M15))</f>
        <v>4800</v>
      </c>
      <c r="O15" s="150">
        <f>'[1]HNI OPTION CALLS'!N15/('[1]HNI OPTION CALLS'!M15)/'[1]HNI OPTION CALLS'!G15%</f>
        <v>25</v>
      </c>
    </row>
    <row r="16" spans="1:15" ht="15">
      <c r="A16" s="238">
        <v>5</v>
      </c>
      <c r="B16" s="239">
        <v>43437</v>
      </c>
      <c r="C16" s="238">
        <v>70</v>
      </c>
      <c r="D16" s="216" t="s">
        <v>178</v>
      </c>
      <c r="E16" s="238" t="s">
        <v>21</v>
      </c>
      <c r="F16" s="216" t="s">
        <v>109</v>
      </c>
      <c r="G16" s="216">
        <v>3</v>
      </c>
      <c r="H16" s="238">
        <v>1.5</v>
      </c>
      <c r="I16" s="238">
        <v>3.8</v>
      </c>
      <c r="J16" s="238">
        <v>4.6</v>
      </c>
      <c r="K16" s="238">
        <v>5.4</v>
      </c>
      <c r="L16" s="216">
        <v>3.8</v>
      </c>
      <c r="M16" s="238">
        <v>7500</v>
      </c>
      <c r="N16" s="149">
        <f>IF('[1]HNI OPTION CALLS'!E16="BUY",('[1]HNI OPTION CALLS'!L16-'[1]HNI OPTION CALLS'!G16)*('[1]HNI OPTION CALLS'!M16),('[1]HNI OPTION CALLS'!G16-'[1]HNI OPTION CALLS'!L16)*('[1]HNI OPTION CALLS'!M16))</f>
        <v>5999.999999999999</v>
      </c>
      <c r="O16" s="150">
        <f>'[1]HNI OPTION CALLS'!N16/('[1]HNI OPTION CALLS'!M16)/'[1]HNI OPTION CALLS'!G16%</f>
        <v>26.666666666666664</v>
      </c>
    </row>
    <row r="17" spans="1:15" ht="16.5">
      <c r="A17" s="116" t="s">
        <v>25</v>
      </c>
      <c r="B17" s="117"/>
      <c r="C17" s="118"/>
      <c r="D17" s="119"/>
      <c r="E17" s="120"/>
      <c r="F17" s="120"/>
      <c r="G17" s="121"/>
      <c r="H17" s="122"/>
      <c r="I17" s="122"/>
      <c r="J17" s="122"/>
      <c r="K17" s="120"/>
      <c r="L17" s="123"/>
      <c r="M17" s="124"/>
      <c r="N17" s="124"/>
      <c r="O17" s="124"/>
    </row>
    <row r="18" spans="1:15" ht="16.5">
      <c r="A18" s="116" t="s">
        <v>26</v>
      </c>
      <c r="B18" s="117"/>
      <c r="C18" s="118"/>
      <c r="D18" s="119"/>
      <c r="E18" s="120"/>
      <c r="F18" s="120"/>
      <c r="G18" s="121"/>
      <c r="H18" s="120"/>
      <c r="I18" s="120"/>
      <c r="J18" s="120"/>
      <c r="K18" s="120"/>
      <c r="L18" s="123"/>
      <c r="M18" s="124"/>
      <c r="N18" s="124"/>
      <c r="O18" s="124"/>
    </row>
    <row r="19" spans="1:15" ht="16.5">
      <c r="A19" s="116" t="s">
        <v>26</v>
      </c>
      <c r="B19" s="117"/>
      <c r="C19" s="118"/>
      <c r="D19" s="119"/>
      <c r="E19" s="120"/>
      <c r="F19" s="120"/>
      <c r="G19" s="121"/>
      <c r="H19" s="120"/>
      <c r="I19" s="120"/>
      <c r="J19" s="120"/>
      <c r="K19" s="120"/>
      <c r="L19" s="124"/>
      <c r="M19" s="124"/>
      <c r="N19" s="124"/>
      <c r="O19" s="124"/>
    </row>
    <row r="20" spans="1:15" ht="17.25" thickBot="1">
      <c r="A20" s="73"/>
      <c r="B20" s="125"/>
      <c r="C20" s="125"/>
      <c r="D20" s="126"/>
      <c r="E20" s="126"/>
      <c r="F20" s="126"/>
      <c r="G20" s="127"/>
      <c r="H20" s="128"/>
      <c r="I20" s="129" t="s">
        <v>27</v>
      </c>
      <c r="J20" s="129"/>
      <c r="K20" s="130"/>
      <c r="L20" s="124"/>
      <c r="M20" s="131"/>
      <c r="N20" s="124"/>
      <c r="O20" s="124"/>
    </row>
    <row r="21" spans="1:15" ht="16.5">
      <c r="A21" s="132"/>
      <c r="B21" s="125"/>
      <c r="C21" s="125"/>
      <c r="D21" s="240" t="s">
        <v>28</v>
      </c>
      <c r="E21" s="241"/>
      <c r="F21" s="242">
        <v>5</v>
      </c>
      <c r="G21" s="243">
        <v>100</v>
      </c>
      <c r="H21" s="126">
        <v>5</v>
      </c>
      <c r="I21" s="133">
        <f>'[1]HNI OPTION CALLS'!H22/'[1]HNI OPTION CALLS'!H21%</f>
        <v>80</v>
      </c>
      <c r="J21" s="133"/>
      <c r="K21" s="133"/>
      <c r="L21" s="130"/>
      <c r="M21" s="124"/>
      <c r="N21" s="124"/>
      <c r="O21" s="124"/>
    </row>
    <row r="22" spans="1:15" ht="16.5">
      <c r="A22" s="132"/>
      <c r="B22" s="125"/>
      <c r="C22" s="125"/>
      <c r="D22" s="244" t="s">
        <v>29</v>
      </c>
      <c r="E22" s="245"/>
      <c r="F22" s="246">
        <v>4</v>
      </c>
      <c r="G22" s="247">
        <f>('[1]HNI OPTION CALLS'!F22/'[1]HNI OPTION CALLS'!F21)*100</f>
        <v>80</v>
      </c>
      <c r="H22" s="126">
        <v>4</v>
      </c>
      <c r="I22" s="130"/>
      <c r="J22" s="130"/>
      <c r="K22" s="126"/>
      <c r="L22" s="124"/>
      <c r="M22" s="124"/>
      <c r="N22" s="124"/>
      <c r="O22" s="124"/>
    </row>
    <row r="23" spans="1:15" ht="16.5">
      <c r="A23" s="134"/>
      <c r="B23" s="125"/>
      <c r="C23" s="125"/>
      <c r="D23" s="244" t="s">
        <v>31</v>
      </c>
      <c r="E23" s="245"/>
      <c r="F23" s="246">
        <v>0</v>
      </c>
      <c r="G23" s="247">
        <f>('[1]HNI OPTION CALLS'!F23/'[1]HNI OPTION CALLS'!F21)*100</f>
        <v>0</v>
      </c>
      <c r="H23" s="135"/>
      <c r="I23" s="126"/>
      <c r="J23" s="126"/>
      <c r="K23" s="126"/>
      <c r="L23" s="136"/>
      <c r="M23" s="124"/>
      <c r="N23" s="124"/>
      <c r="O23" s="124"/>
    </row>
    <row r="24" spans="1:15" ht="16.5">
      <c r="A24" s="134"/>
      <c r="B24" s="125"/>
      <c r="C24" s="125"/>
      <c r="D24" s="244" t="s">
        <v>32</v>
      </c>
      <c r="E24" s="245"/>
      <c r="F24" s="246">
        <v>0</v>
      </c>
      <c r="G24" s="247">
        <f>('[1]HNI OPTION CALLS'!F24/'[1]HNI OPTION CALLS'!F21)*100</f>
        <v>0</v>
      </c>
      <c r="H24" s="135"/>
      <c r="I24" s="126"/>
      <c r="J24" s="126"/>
      <c r="K24" s="126"/>
      <c r="L24" s="130"/>
      <c r="M24" s="124"/>
      <c r="N24" s="124"/>
      <c r="O24" s="124"/>
    </row>
    <row r="25" spans="1:15" ht="16.5">
      <c r="A25" s="134"/>
      <c r="B25" s="125"/>
      <c r="C25" s="125"/>
      <c r="D25" s="244" t="s">
        <v>33</v>
      </c>
      <c r="E25" s="245"/>
      <c r="F25" s="246">
        <v>1</v>
      </c>
      <c r="G25" s="247">
        <f>('[1]HNI OPTION CALLS'!F25/'[1]HNI OPTION CALLS'!F21)*100</f>
        <v>20</v>
      </c>
      <c r="H25" s="135"/>
      <c r="I25" s="126" t="s">
        <v>34</v>
      </c>
      <c r="J25" s="126"/>
      <c r="K25" s="130"/>
      <c r="L25" s="130"/>
      <c r="M25" s="124"/>
      <c r="N25" s="124"/>
      <c r="O25" s="124"/>
    </row>
    <row r="26" spans="1:15" ht="16.5">
      <c r="A26" s="134"/>
      <c r="B26" s="125"/>
      <c r="C26" s="125"/>
      <c r="D26" s="244" t="s">
        <v>35</v>
      </c>
      <c r="E26" s="245"/>
      <c r="F26" s="246">
        <v>0</v>
      </c>
      <c r="G26" s="247">
        <f>('[1]HNI OPTION CALLS'!F26/'[1]HNI OPTION CALLS'!F21)*100</f>
        <v>0</v>
      </c>
      <c r="H26" s="135"/>
      <c r="I26" s="126"/>
      <c r="J26" s="126"/>
      <c r="K26" s="130"/>
      <c r="L26" s="130"/>
      <c r="M26" s="124"/>
      <c r="N26" s="124"/>
      <c r="O26" s="124"/>
    </row>
    <row r="27" spans="1:15" ht="17.25" thickBot="1">
      <c r="A27" s="134"/>
      <c r="B27" s="125"/>
      <c r="C27" s="125"/>
      <c r="D27" s="248" t="s">
        <v>36</v>
      </c>
      <c r="E27" s="249"/>
      <c r="F27" s="250">
        <v>0</v>
      </c>
      <c r="G27" s="251">
        <f>('[1]HNI OPTION CALLS'!F27/'[1]HNI OPTION CALLS'!F21)*100</f>
        <v>0</v>
      </c>
      <c r="H27" s="135"/>
      <c r="I27" s="126"/>
      <c r="J27" s="126"/>
      <c r="K27" s="136"/>
      <c r="L27" s="136"/>
      <c r="M27" s="124"/>
      <c r="N27" s="124"/>
      <c r="O27" s="124"/>
    </row>
    <row r="28" spans="1:15" ht="16.5">
      <c r="A28" s="137" t="s">
        <v>37</v>
      </c>
      <c r="B28" s="125"/>
      <c r="C28" s="125"/>
      <c r="D28" s="132"/>
      <c r="E28" s="132"/>
      <c r="F28" s="126"/>
      <c r="G28" s="126"/>
      <c r="H28" s="138"/>
      <c r="I28" s="139"/>
      <c r="J28" s="124"/>
      <c r="K28" s="139"/>
      <c r="L28" s="124"/>
      <c r="M28" s="124"/>
      <c r="N28" s="124"/>
      <c r="O28" s="124"/>
    </row>
    <row r="29" spans="1:15" ht="16.5">
      <c r="A29" s="140" t="s">
        <v>38</v>
      </c>
      <c r="B29" s="125"/>
      <c r="C29" s="125"/>
      <c r="D29" s="141"/>
      <c r="E29" s="142"/>
      <c r="F29" s="132"/>
      <c r="G29" s="139"/>
      <c r="H29" s="138"/>
      <c r="I29" s="139"/>
      <c r="J29" s="139"/>
      <c r="K29" s="139"/>
      <c r="L29" s="126"/>
      <c r="M29" s="124"/>
      <c r="N29" s="124"/>
      <c r="O29" s="132"/>
    </row>
    <row r="30" spans="1:15" ht="16.5">
      <c r="A30" s="140" t="s">
        <v>39</v>
      </c>
      <c r="B30" s="125"/>
      <c r="C30" s="125"/>
      <c r="D30" s="132"/>
      <c r="E30" s="142"/>
      <c r="F30" s="132"/>
      <c r="G30" s="139"/>
      <c r="H30" s="138"/>
      <c r="I30" s="130"/>
      <c r="J30" s="130"/>
      <c r="K30" s="130"/>
      <c r="L30" s="126"/>
      <c r="M30" s="124"/>
      <c r="N30" s="124"/>
      <c r="O30" s="124"/>
    </row>
    <row r="31" spans="1:15" ht="16.5">
      <c r="A31" s="140" t="s">
        <v>40</v>
      </c>
      <c r="B31" s="141"/>
      <c r="C31" s="125"/>
      <c r="D31" s="132"/>
      <c r="E31" s="142"/>
      <c r="F31" s="132"/>
      <c r="G31" s="139"/>
      <c r="H31" s="128"/>
      <c r="I31" s="130"/>
      <c r="J31" s="130"/>
      <c r="K31" s="130"/>
      <c r="L31" s="126"/>
      <c r="M31" s="124"/>
      <c r="N31" s="143"/>
      <c r="O31" s="124"/>
    </row>
    <row r="32" spans="1:15" ht="16.5">
      <c r="A32" s="140" t="s">
        <v>41</v>
      </c>
      <c r="B32" s="134"/>
      <c r="C32" s="141"/>
      <c r="D32" s="132"/>
      <c r="E32" s="144"/>
      <c r="F32" s="139"/>
      <c r="G32" s="139"/>
      <c r="H32" s="128"/>
      <c r="I32" s="130"/>
      <c r="J32" s="130"/>
      <c r="K32" s="130"/>
      <c r="L32" s="139"/>
      <c r="M32" s="124"/>
      <c r="N32" s="132"/>
      <c r="O32" s="124"/>
    </row>
    <row r="33" spans="1:15" ht="15.75" thickBo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15.75" thickBot="1">
      <c r="A34" s="230" t="s">
        <v>0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</row>
    <row r="35" spans="1:15" ht="15.75" thickBo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ht="1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5">
      <c r="A37" s="203" t="s">
        <v>137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  <row r="38" spans="1:15" ht="15">
      <c r="A38" s="203" t="s">
        <v>138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</row>
    <row r="39" spans="1:15" ht="15.75" thickBot="1">
      <c r="A39" s="231" t="s">
        <v>3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spans="1:15" ht="16.5">
      <c r="A40" s="232" t="s">
        <v>176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spans="1:15" ht="16.5">
      <c r="A41" s="232" t="s">
        <v>5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  <row r="42" spans="1:15" ht="15">
      <c r="A42" s="233" t="s">
        <v>6</v>
      </c>
      <c r="B42" s="234" t="s">
        <v>7</v>
      </c>
      <c r="C42" s="235" t="s">
        <v>177</v>
      </c>
      <c r="D42" s="234" t="s">
        <v>8</v>
      </c>
      <c r="E42" s="233" t="s">
        <v>162</v>
      </c>
      <c r="F42" s="233" t="s">
        <v>163</v>
      </c>
      <c r="G42" s="234" t="s">
        <v>11</v>
      </c>
      <c r="H42" s="234" t="s">
        <v>12</v>
      </c>
      <c r="I42" s="235" t="s">
        <v>13</v>
      </c>
      <c r="J42" s="235" t="s">
        <v>14</v>
      </c>
      <c r="K42" s="235" t="s">
        <v>15</v>
      </c>
      <c r="L42" s="236" t="s">
        <v>16</v>
      </c>
      <c r="M42" s="234" t="s">
        <v>17</v>
      </c>
      <c r="N42" s="234" t="s">
        <v>18</v>
      </c>
      <c r="O42" s="234" t="s">
        <v>19</v>
      </c>
    </row>
    <row r="43" spans="1:15" ht="15">
      <c r="A43" s="233"/>
      <c r="B43" s="234"/>
      <c r="C43" s="234"/>
      <c r="D43" s="234"/>
      <c r="E43" s="233"/>
      <c r="F43" s="233"/>
      <c r="G43" s="234"/>
      <c r="H43" s="234"/>
      <c r="I43" s="234"/>
      <c r="J43" s="234"/>
      <c r="K43" s="234"/>
      <c r="L43" s="237"/>
      <c r="M43" s="234"/>
      <c r="N43" s="234"/>
      <c r="O43" s="234"/>
    </row>
    <row r="44" spans="1:15" ht="15">
      <c r="A44" s="238">
        <v>1</v>
      </c>
      <c r="B44" s="239">
        <v>43434</v>
      </c>
      <c r="C44" s="238">
        <v>375</v>
      </c>
      <c r="D44" s="216" t="s">
        <v>178</v>
      </c>
      <c r="E44" s="238" t="s">
        <v>21</v>
      </c>
      <c r="F44" s="216" t="s">
        <v>201</v>
      </c>
      <c r="G44" s="216">
        <v>14</v>
      </c>
      <c r="H44" s="238">
        <v>10</v>
      </c>
      <c r="I44" s="238">
        <v>16</v>
      </c>
      <c r="J44" s="238">
        <v>18</v>
      </c>
      <c r="K44" s="238">
        <v>20</v>
      </c>
      <c r="L44" s="216">
        <v>16</v>
      </c>
      <c r="M44" s="238">
        <v>2500</v>
      </c>
      <c r="N44" s="149">
        <f>IF('[1]HNI OPTION CALLS'!E44="BUY",('[1]HNI OPTION CALLS'!L44-'[1]HNI OPTION CALLS'!G44)*('[1]HNI OPTION CALLS'!M44),('[1]HNI OPTION CALLS'!G44-'[1]HNI OPTION CALLS'!L44)*('[1]HNI OPTION CALLS'!M44))</f>
        <v>5000</v>
      </c>
      <c r="O44" s="150">
        <f>'[1]HNI OPTION CALLS'!N44/('[1]HNI OPTION CALLS'!M44)/'[1]HNI OPTION CALLS'!G44%</f>
        <v>14.285714285714285</v>
      </c>
    </row>
    <row r="45" spans="1:15" ht="15">
      <c r="A45" s="238">
        <v>2</v>
      </c>
      <c r="B45" s="239">
        <v>43434</v>
      </c>
      <c r="C45" s="238">
        <v>1100</v>
      </c>
      <c r="D45" s="216" t="s">
        <v>178</v>
      </c>
      <c r="E45" s="238" t="s">
        <v>21</v>
      </c>
      <c r="F45" s="216" t="s">
        <v>171</v>
      </c>
      <c r="G45" s="216">
        <v>50</v>
      </c>
      <c r="H45" s="238">
        <v>36</v>
      </c>
      <c r="I45" s="238">
        <v>58</v>
      </c>
      <c r="J45" s="238">
        <v>66</v>
      </c>
      <c r="K45" s="238">
        <v>74</v>
      </c>
      <c r="L45" s="216">
        <v>58</v>
      </c>
      <c r="M45" s="238">
        <v>750</v>
      </c>
      <c r="N45" s="149">
        <f>IF('[1]HNI OPTION CALLS'!E45="BUY",('[1]HNI OPTION CALLS'!L45-'[1]HNI OPTION CALLS'!G45)*('[1]HNI OPTION CALLS'!M45),('[1]HNI OPTION CALLS'!G45-'[1]HNI OPTION CALLS'!L45)*('[1]HNI OPTION CALLS'!M45))</f>
        <v>6000</v>
      </c>
      <c r="O45" s="150">
        <f>'[1]HNI OPTION CALLS'!N45/('[1]HNI OPTION CALLS'!M45)/'[1]HNI OPTION CALLS'!G45%</f>
        <v>16</v>
      </c>
    </row>
    <row r="46" spans="1:15" ht="15">
      <c r="A46" s="238">
        <v>3</v>
      </c>
      <c r="B46" s="239">
        <v>43433</v>
      </c>
      <c r="C46" s="238">
        <v>2040</v>
      </c>
      <c r="D46" s="216" t="s">
        <v>178</v>
      </c>
      <c r="E46" s="238" t="s">
        <v>21</v>
      </c>
      <c r="F46" s="216" t="s">
        <v>87</v>
      </c>
      <c r="G46" s="216">
        <v>100</v>
      </c>
      <c r="H46" s="238">
        <v>60</v>
      </c>
      <c r="I46" s="238">
        <v>120</v>
      </c>
      <c r="J46" s="238">
        <v>140</v>
      </c>
      <c r="K46" s="238">
        <v>160</v>
      </c>
      <c r="L46" s="216">
        <v>120</v>
      </c>
      <c r="M46" s="238">
        <v>250</v>
      </c>
      <c r="N46" s="149">
        <f>IF('[1]HNI OPTION CALLS'!E46="BUY",('[1]HNI OPTION CALLS'!L46-'[1]HNI OPTION CALLS'!G46)*('[1]HNI OPTION CALLS'!M46),('[1]HNI OPTION CALLS'!G46-'[1]HNI OPTION CALLS'!L46)*('[1]HNI OPTION CALLS'!M46))</f>
        <v>5000</v>
      </c>
      <c r="O46" s="150">
        <f>'[1]HNI OPTION CALLS'!N46/('[1]HNI OPTION CALLS'!M46)/'[1]HNI OPTION CALLS'!G46%</f>
        <v>20</v>
      </c>
    </row>
    <row r="47" spans="1:15" ht="15">
      <c r="A47" s="238">
        <v>4</v>
      </c>
      <c r="B47" s="239">
        <v>43433</v>
      </c>
      <c r="C47" s="238">
        <v>85</v>
      </c>
      <c r="D47" s="216" t="s">
        <v>178</v>
      </c>
      <c r="E47" s="238" t="s">
        <v>21</v>
      </c>
      <c r="F47" s="216" t="s">
        <v>132</v>
      </c>
      <c r="G47" s="216">
        <v>3.5</v>
      </c>
      <c r="H47" s="238">
        <v>1.5</v>
      </c>
      <c r="I47" s="238">
        <v>4.5</v>
      </c>
      <c r="J47" s="238">
        <v>5.5</v>
      </c>
      <c r="K47" s="238">
        <v>6.5</v>
      </c>
      <c r="L47" s="216">
        <v>4.5</v>
      </c>
      <c r="M47" s="238">
        <v>5500</v>
      </c>
      <c r="N47" s="149">
        <f>IF('[1]HNI OPTION CALLS'!E47="BUY",('[1]HNI OPTION CALLS'!L47-'[1]HNI OPTION CALLS'!G47)*('[1]HNI OPTION CALLS'!M47),('[1]HNI OPTION CALLS'!G47-'[1]HNI OPTION CALLS'!L47)*('[1]HNI OPTION CALLS'!M47))</f>
        <v>5500</v>
      </c>
      <c r="O47" s="150">
        <f>'[1]HNI OPTION CALLS'!N47/('[1]HNI OPTION CALLS'!M47)/'[1]HNI OPTION CALLS'!G47%</f>
        <v>28.57142857142857</v>
      </c>
    </row>
    <row r="48" spans="1:15" ht="15">
      <c r="A48" s="238">
        <v>5</v>
      </c>
      <c r="B48" s="239">
        <v>43432</v>
      </c>
      <c r="C48" s="238">
        <v>660</v>
      </c>
      <c r="D48" s="216" t="s">
        <v>178</v>
      </c>
      <c r="E48" s="238" t="s">
        <v>21</v>
      </c>
      <c r="F48" s="216" t="s">
        <v>88</v>
      </c>
      <c r="G48" s="216">
        <v>19</v>
      </c>
      <c r="H48" s="238">
        <v>9</v>
      </c>
      <c r="I48" s="238">
        <v>24</v>
      </c>
      <c r="J48" s="238">
        <v>29</v>
      </c>
      <c r="K48" s="238">
        <v>34</v>
      </c>
      <c r="L48" s="216">
        <v>24</v>
      </c>
      <c r="M48" s="238">
        <v>1200</v>
      </c>
      <c r="N48" s="149">
        <f>IF('[1]HNI OPTION CALLS'!E48="BUY",('[1]HNI OPTION CALLS'!L48-'[1]HNI OPTION CALLS'!G48)*('[1]HNI OPTION CALLS'!M48),('[1]HNI OPTION CALLS'!G48-'[1]HNI OPTION CALLS'!L48)*('[1]HNI OPTION CALLS'!M48))</f>
        <v>6000</v>
      </c>
      <c r="O48" s="150">
        <f>'[1]HNI OPTION CALLS'!N48/('[1]HNI OPTION CALLS'!M48)/'[1]HNI OPTION CALLS'!G48%</f>
        <v>26.31578947368421</v>
      </c>
    </row>
    <row r="49" spans="1:15" ht="15">
      <c r="A49" s="238">
        <v>6</v>
      </c>
      <c r="B49" s="239">
        <v>43431</v>
      </c>
      <c r="C49" s="238">
        <v>150</v>
      </c>
      <c r="D49" s="216" t="s">
        <v>178</v>
      </c>
      <c r="E49" s="238" t="s">
        <v>21</v>
      </c>
      <c r="F49" s="216" t="s">
        <v>111</v>
      </c>
      <c r="G49" s="216">
        <v>4</v>
      </c>
      <c r="H49" s="238">
        <v>0.5</v>
      </c>
      <c r="I49" s="238">
        <v>6</v>
      </c>
      <c r="J49" s="238">
        <v>8</v>
      </c>
      <c r="K49" s="238">
        <v>10</v>
      </c>
      <c r="L49" s="216">
        <v>6</v>
      </c>
      <c r="M49" s="238">
        <v>2500</v>
      </c>
      <c r="N49" s="149">
        <f>IF('[1]HNI OPTION CALLS'!E49="BUY",('[1]HNI OPTION CALLS'!L49-'[1]HNI OPTION CALLS'!G49)*('[1]HNI OPTION CALLS'!M49),('[1]HNI OPTION CALLS'!G49-'[1]HNI OPTION CALLS'!L49)*('[1]HNI OPTION CALLS'!M49))</f>
        <v>5000</v>
      </c>
      <c r="O49" s="150">
        <f>'[1]HNI OPTION CALLS'!N49/('[1]HNI OPTION CALLS'!M49)/'[1]HNI OPTION CALLS'!G49%</f>
        <v>50</v>
      </c>
    </row>
    <row r="50" spans="1:15" ht="15">
      <c r="A50" s="238">
        <v>7</v>
      </c>
      <c r="B50" s="239">
        <v>43430</v>
      </c>
      <c r="C50" s="238">
        <v>410</v>
      </c>
      <c r="D50" s="216" t="s">
        <v>178</v>
      </c>
      <c r="E50" s="238" t="s">
        <v>21</v>
      </c>
      <c r="F50" s="216" t="s">
        <v>194</v>
      </c>
      <c r="G50" s="216">
        <v>5</v>
      </c>
      <c r="H50" s="238">
        <v>0.5</v>
      </c>
      <c r="I50" s="238">
        <v>9</v>
      </c>
      <c r="J50" s="238">
        <v>13</v>
      </c>
      <c r="K50" s="238">
        <v>17</v>
      </c>
      <c r="L50" s="216">
        <v>9</v>
      </c>
      <c r="M50" s="238">
        <v>1250</v>
      </c>
      <c r="N50" s="149">
        <f>IF('[1]HNI OPTION CALLS'!E50="BUY",('[1]HNI OPTION CALLS'!L50-'[1]HNI OPTION CALLS'!G50)*('[1]HNI OPTION CALLS'!M50),('[1]HNI OPTION CALLS'!G50-'[1]HNI OPTION CALLS'!L50)*('[1]HNI OPTION CALLS'!M50))</f>
        <v>5000</v>
      </c>
      <c r="O50" s="150">
        <f>'[1]HNI OPTION CALLS'!N50/('[1]HNI OPTION CALLS'!M50)/'[1]HNI OPTION CALLS'!G50%</f>
        <v>80</v>
      </c>
    </row>
    <row r="51" spans="1:15" ht="15">
      <c r="A51" s="238">
        <v>8</v>
      </c>
      <c r="B51" s="239">
        <v>43431</v>
      </c>
      <c r="C51" s="238">
        <v>37</v>
      </c>
      <c r="D51" s="216" t="s">
        <v>178</v>
      </c>
      <c r="E51" s="238" t="s">
        <v>21</v>
      </c>
      <c r="F51" s="216" t="s">
        <v>196</v>
      </c>
      <c r="G51" s="216">
        <v>1</v>
      </c>
      <c r="H51" s="238">
        <v>0.2</v>
      </c>
      <c r="I51" s="238">
        <v>1.5</v>
      </c>
      <c r="J51" s="238">
        <v>2</v>
      </c>
      <c r="K51" s="238">
        <v>2.5</v>
      </c>
      <c r="L51" s="216">
        <v>2.5</v>
      </c>
      <c r="M51" s="238">
        <v>11000</v>
      </c>
      <c r="N51" s="149">
        <f>IF('[1]HNI OPTION CALLS'!E51="BUY",('[1]HNI OPTION CALLS'!L51-'[1]HNI OPTION CALLS'!G51)*('[1]HNI OPTION CALLS'!M51),('[1]HNI OPTION CALLS'!G51-'[1]HNI OPTION CALLS'!L51)*('[1]HNI OPTION CALLS'!M51))</f>
        <v>16500</v>
      </c>
      <c r="O51" s="150">
        <f>'[1]HNI OPTION CALLS'!N51/('[1]HNI OPTION CALLS'!M51)/'[1]HNI OPTION CALLS'!G51%</f>
        <v>150</v>
      </c>
    </row>
    <row r="52" spans="1:15" ht="15">
      <c r="A52" s="238">
        <v>9</v>
      </c>
      <c r="B52" s="239">
        <v>43432</v>
      </c>
      <c r="C52" s="238">
        <v>105</v>
      </c>
      <c r="D52" s="216" t="s">
        <v>178</v>
      </c>
      <c r="E52" s="238" t="s">
        <v>21</v>
      </c>
      <c r="F52" s="216" t="s">
        <v>166</v>
      </c>
      <c r="G52" s="216">
        <v>2</v>
      </c>
      <c r="H52" s="238">
        <v>0.5</v>
      </c>
      <c r="I52" s="238">
        <v>2.7</v>
      </c>
      <c r="J52" s="238">
        <v>3.4</v>
      </c>
      <c r="K52" s="238">
        <v>4</v>
      </c>
      <c r="L52" s="216">
        <v>0.5</v>
      </c>
      <c r="M52" s="238">
        <v>6000</v>
      </c>
      <c r="N52" s="149">
        <f>IF('[1]HNI OPTION CALLS'!E52="BUY",('[1]HNI OPTION CALLS'!L52-'[1]HNI OPTION CALLS'!G52)*('[1]HNI OPTION CALLS'!M52),('[1]HNI OPTION CALLS'!G52-'[1]HNI OPTION CALLS'!L52)*('[1]HNI OPTION CALLS'!M52))</f>
        <v>-9000</v>
      </c>
      <c r="O52" s="150">
        <f>'[1]HNI OPTION CALLS'!N52/('[1]HNI OPTION CALLS'!M52)/'[1]HNI OPTION CALLS'!G52%</f>
        <v>-75</v>
      </c>
    </row>
    <row r="53" spans="1:15" ht="15">
      <c r="A53" s="238">
        <v>10</v>
      </c>
      <c r="B53" s="239">
        <v>43433</v>
      </c>
      <c r="C53" s="238">
        <v>185</v>
      </c>
      <c r="D53" s="216" t="s">
        <v>178</v>
      </c>
      <c r="E53" s="238" t="s">
        <v>21</v>
      </c>
      <c r="F53" s="216" t="s">
        <v>84</v>
      </c>
      <c r="G53" s="216">
        <v>5.5</v>
      </c>
      <c r="H53" s="238">
        <v>1</v>
      </c>
      <c r="I53" s="238">
        <v>9</v>
      </c>
      <c r="J53" s="238">
        <v>12</v>
      </c>
      <c r="K53" s="238">
        <v>15</v>
      </c>
      <c r="L53" s="216">
        <v>1</v>
      </c>
      <c r="M53" s="238">
        <v>1500</v>
      </c>
      <c r="N53" s="149">
        <f>IF('[1]HNI OPTION CALLS'!E53="BUY",('[1]HNI OPTION CALLS'!L53-'[1]HNI OPTION CALLS'!G53)*('[1]HNI OPTION CALLS'!M53),('[1]HNI OPTION CALLS'!G53-'[1]HNI OPTION CALLS'!L53)*('[1]HNI OPTION CALLS'!M53))</f>
        <v>-6750</v>
      </c>
      <c r="O53" s="150">
        <f>'[1]HNI OPTION CALLS'!N53/('[1]HNI OPTION CALLS'!M53)/'[1]HNI OPTION CALLS'!G53%</f>
        <v>-81.81818181818181</v>
      </c>
    </row>
    <row r="54" spans="1:15" ht="15">
      <c r="A54" s="238">
        <v>11</v>
      </c>
      <c r="B54" s="239">
        <v>43434</v>
      </c>
      <c r="C54" s="238">
        <v>320</v>
      </c>
      <c r="D54" s="216" t="s">
        <v>178</v>
      </c>
      <c r="E54" s="238" t="s">
        <v>21</v>
      </c>
      <c r="F54" s="216" t="s">
        <v>179</v>
      </c>
      <c r="G54" s="216">
        <v>11</v>
      </c>
      <c r="H54" s="238">
        <v>4</v>
      </c>
      <c r="I54" s="238">
        <v>14</v>
      </c>
      <c r="J54" s="238">
        <v>17</v>
      </c>
      <c r="K54" s="238">
        <v>20</v>
      </c>
      <c r="L54" s="216">
        <v>14</v>
      </c>
      <c r="M54" s="238">
        <v>1800</v>
      </c>
      <c r="N54" s="149">
        <f>IF('[1]HNI OPTION CALLS'!E54="BUY",('[1]HNI OPTION CALLS'!L54-'[1]HNI OPTION CALLS'!G54)*('[1]HNI OPTION CALLS'!M54),('[1]HNI OPTION CALLS'!G54-'[1]HNI OPTION CALLS'!L54)*('[1]HNI OPTION CALLS'!M54))</f>
        <v>5400</v>
      </c>
      <c r="O54" s="150">
        <f>'[1]HNI OPTION CALLS'!N54/('[1]HNI OPTION CALLS'!M54)/'[1]HNI OPTION CALLS'!G54%</f>
        <v>27.272727272727273</v>
      </c>
    </row>
    <row r="55" spans="1:15" ht="15">
      <c r="A55" s="238">
        <v>12</v>
      </c>
      <c r="B55" s="239">
        <v>43435</v>
      </c>
      <c r="C55" s="238">
        <v>630</v>
      </c>
      <c r="D55" s="216" t="s">
        <v>178</v>
      </c>
      <c r="E55" s="238" t="s">
        <v>21</v>
      </c>
      <c r="F55" s="216" t="s">
        <v>69</v>
      </c>
      <c r="G55" s="216">
        <v>14</v>
      </c>
      <c r="H55" s="238">
        <v>6</v>
      </c>
      <c r="I55" s="238">
        <v>18</v>
      </c>
      <c r="J55" s="238">
        <v>22</v>
      </c>
      <c r="K55" s="238">
        <v>26</v>
      </c>
      <c r="L55" s="216">
        <v>18</v>
      </c>
      <c r="M55" s="238">
        <v>1200</v>
      </c>
      <c r="N55" s="149">
        <f>IF('[1]HNI OPTION CALLS'!E55="BUY",('[1]HNI OPTION CALLS'!L55-'[1]HNI OPTION CALLS'!G55)*('[1]HNI OPTION CALLS'!M55),('[1]HNI OPTION CALLS'!G55-'[1]HNI OPTION CALLS'!L55)*('[1]HNI OPTION CALLS'!M55))</f>
        <v>4800</v>
      </c>
      <c r="O55" s="150">
        <f>'[1]HNI OPTION CALLS'!N55/('[1]HNI OPTION CALLS'!M55)/'[1]HNI OPTION CALLS'!G55%</f>
        <v>28.57142857142857</v>
      </c>
    </row>
    <row r="56" spans="1:15" ht="15">
      <c r="A56" s="238">
        <v>13</v>
      </c>
      <c r="B56" s="239">
        <v>43436</v>
      </c>
      <c r="C56" s="238">
        <v>450</v>
      </c>
      <c r="D56" s="216" t="s">
        <v>178</v>
      </c>
      <c r="E56" s="238" t="s">
        <v>21</v>
      </c>
      <c r="F56" s="216" t="s">
        <v>124</v>
      </c>
      <c r="G56" s="216">
        <v>10.5</v>
      </c>
      <c r="H56" s="238">
        <v>5</v>
      </c>
      <c r="I56" s="238">
        <v>15</v>
      </c>
      <c r="J56" s="238">
        <v>20</v>
      </c>
      <c r="K56" s="238">
        <v>25</v>
      </c>
      <c r="L56" s="216">
        <v>15</v>
      </c>
      <c r="M56" s="238">
        <v>1100</v>
      </c>
      <c r="N56" s="149">
        <f>IF('[1]HNI OPTION CALLS'!E56="BUY",('[1]HNI OPTION CALLS'!L56-'[1]HNI OPTION CALLS'!G56)*('[1]HNI OPTION CALLS'!M56),('[1]HNI OPTION CALLS'!G56-'[1]HNI OPTION CALLS'!L56)*('[1]HNI OPTION CALLS'!M56))</f>
        <v>4950</v>
      </c>
      <c r="O56" s="150">
        <f>'[1]HNI OPTION CALLS'!N56/('[1]HNI OPTION CALLS'!M56)/'[1]HNI OPTION CALLS'!G56%</f>
        <v>42.85714285714286</v>
      </c>
    </row>
    <row r="57" spans="1:15" ht="15">
      <c r="A57" s="238">
        <v>14</v>
      </c>
      <c r="B57" s="239">
        <v>43437</v>
      </c>
      <c r="C57" s="238">
        <v>360</v>
      </c>
      <c r="D57" s="216" t="s">
        <v>178</v>
      </c>
      <c r="E57" s="238" t="s">
        <v>21</v>
      </c>
      <c r="F57" s="216" t="s">
        <v>93</v>
      </c>
      <c r="G57" s="216">
        <v>8.5</v>
      </c>
      <c r="H57" s="238">
        <v>5</v>
      </c>
      <c r="I57" s="238">
        <v>10</v>
      </c>
      <c r="J57" s="238">
        <v>11.5</v>
      </c>
      <c r="K57" s="238">
        <v>13</v>
      </c>
      <c r="L57" s="216">
        <v>10</v>
      </c>
      <c r="M57" s="238">
        <v>2750</v>
      </c>
      <c r="N57" s="149">
        <f>IF('[1]HNI OPTION CALLS'!E57="BUY",('[1]HNI OPTION CALLS'!L57-'[1]HNI OPTION CALLS'!G57)*('[1]HNI OPTION CALLS'!M57),('[1]HNI OPTION CALLS'!G57-'[1]HNI OPTION CALLS'!L57)*('[1]HNI OPTION CALLS'!M57))</f>
        <v>4125</v>
      </c>
      <c r="O57" s="150">
        <f>'[1]HNI OPTION CALLS'!N57/('[1]HNI OPTION CALLS'!M57)/'[1]HNI OPTION CALLS'!G57%</f>
        <v>17.64705882352941</v>
      </c>
    </row>
    <row r="58" spans="1:15" ht="15">
      <c r="A58" s="238">
        <v>15</v>
      </c>
      <c r="B58" s="239">
        <v>43438</v>
      </c>
      <c r="C58" s="238">
        <v>300</v>
      </c>
      <c r="D58" s="216" t="s">
        <v>178</v>
      </c>
      <c r="E58" s="238" t="s">
        <v>21</v>
      </c>
      <c r="F58" s="216" t="s">
        <v>92</v>
      </c>
      <c r="G58" s="216">
        <v>9</v>
      </c>
      <c r="H58" s="238">
        <v>6</v>
      </c>
      <c r="I58" s="238">
        <v>10.5</v>
      </c>
      <c r="J58" s="238">
        <v>12</v>
      </c>
      <c r="K58" s="238">
        <v>13.5</v>
      </c>
      <c r="L58" s="216">
        <v>10.5</v>
      </c>
      <c r="M58" s="238">
        <v>3000</v>
      </c>
      <c r="N58" s="149">
        <f>IF('[1]HNI OPTION CALLS'!E58="BUY",('[1]HNI OPTION CALLS'!L58-'[1]HNI OPTION CALLS'!G58)*('[1]HNI OPTION CALLS'!M58),('[1]HNI OPTION CALLS'!G58-'[1]HNI OPTION CALLS'!L58)*('[1]HNI OPTION CALLS'!M58))</f>
        <v>4500</v>
      </c>
      <c r="O58" s="150">
        <f>'[1]HNI OPTION CALLS'!N58/('[1]HNI OPTION CALLS'!M58)/'[1]HNI OPTION CALLS'!G58%</f>
        <v>16.666666666666668</v>
      </c>
    </row>
    <row r="59" spans="1:15" ht="15">
      <c r="A59" s="238">
        <v>16</v>
      </c>
      <c r="B59" s="239">
        <v>43439</v>
      </c>
      <c r="C59" s="238">
        <v>580</v>
      </c>
      <c r="D59" s="216" t="s">
        <v>178</v>
      </c>
      <c r="E59" s="238" t="s">
        <v>21</v>
      </c>
      <c r="F59" s="216" t="s">
        <v>80</v>
      </c>
      <c r="G59" s="216">
        <v>23</v>
      </c>
      <c r="H59" s="238">
        <v>13</v>
      </c>
      <c r="I59" s="238">
        <v>28</v>
      </c>
      <c r="J59" s="238">
        <v>33</v>
      </c>
      <c r="K59" s="238">
        <v>38</v>
      </c>
      <c r="L59" s="216">
        <v>38</v>
      </c>
      <c r="M59" s="238">
        <v>1061</v>
      </c>
      <c r="N59" s="149">
        <f>IF('[1]HNI OPTION CALLS'!E59="BUY",('[1]HNI OPTION CALLS'!L59-'[1]HNI OPTION CALLS'!G59)*('[1]HNI OPTION CALLS'!M59),('[1]HNI OPTION CALLS'!G59-'[1]HNI OPTION CALLS'!L59)*('[1]HNI OPTION CALLS'!M59))</f>
        <v>15915</v>
      </c>
      <c r="O59" s="150">
        <f>'[1]HNI OPTION CALLS'!N59/('[1]HNI OPTION CALLS'!M59)/'[1]HNI OPTION CALLS'!G59%</f>
        <v>65.21739130434783</v>
      </c>
    </row>
    <row r="60" spans="1:15" ht="15">
      <c r="A60" s="238">
        <v>17</v>
      </c>
      <c r="B60" s="239">
        <v>43440</v>
      </c>
      <c r="C60" s="238">
        <v>600</v>
      </c>
      <c r="D60" s="216" t="s">
        <v>178</v>
      </c>
      <c r="E60" s="238" t="s">
        <v>21</v>
      </c>
      <c r="F60" s="216" t="s">
        <v>69</v>
      </c>
      <c r="G60" s="216">
        <v>28</v>
      </c>
      <c r="H60" s="238">
        <v>19</v>
      </c>
      <c r="I60" s="238">
        <v>32</v>
      </c>
      <c r="J60" s="238">
        <v>36</v>
      </c>
      <c r="K60" s="238">
        <v>40</v>
      </c>
      <c r="L60" s="216">
        <v>32</v>
      </c>
      <c r="M60" s="238">
        <v>1200</v>
      </c>
      <c r="N60" s="149">
        <f>IF('[1]HNI OPTION CALLS'!E60="BUY",('[1]HNI OPTION CALLS'!L60-'[1]HNI OPTION CALLS'!G60)*('[1]HNI OPTION CALLS'!M60),('[1]HNI OPTION CALLS'!G60-'[1]HNI OPTION CALLS'!L60)*('[1]HNI OPTION CALLS'!M60))</f>
        <v>4800</v>
      </c>
      <c r="O60" s="150">
        <f>'[1]HNI OPTION CALLS'!N60/('[1]HNI OPTION CALLS'!M60)/'[1]HNI OPTION CALLS'!G60%</f>
        <v>14.285714285714285</v>
      </c>
    </row>
    <row r="61" spans="1:15" ht="16.5">
      <c r="A61" s="116" t="s">
        <v>25</v>
      </c>
      <c r="B61" s="117"/>
      <c r="C61" s="118"/>
      <c r="D61" s="119"/>
      <c r="E61" s="120"/>
      <c r="F61" s="120"/>
      <c r="G61" s="121"/>
      <c r="H61" s="122"/>
      <c r="I61" s="122"/>
      <c r="J61" s="122"/>
      <c r="K61" s="120"/>
      <c r="L61" s="123"/>
      <c r="M61" s="124"/>
      <c r="N61" s="124"/>
      <c r="O61" s="124"/>
    </row>
    <row r="62" spans="1:15" ht="16.5">
      <c r="A62" s="116" t="s">
        <v>26</v>
      </c>
      <c r="B62" s="117"/>
      <c r="C62" s="118"/>
      <c r="D62" s="119"/>
      <c r="E62" s="120"/>
      <c r="F62" s="120"/>
      <c r="G62" s="121"/>
      <c r="H62" s="120"/>
      <c r="I62" s="120"/>
      <c r="J62" s="120"/>
      <c r="K62" s="120"/>
      <c r="L62" s="123"/>
      <c r="M62" s="124"/>
      <c r="N62" s="124"/>
      <c r="O62" s="124"/>
    </row>
    <row r="63" spans="1:15" ht="16.5">
      <c r="A63" s="116" t="s">
        <v>26</v>
      </c>
      <c r="B63" s="117"/>
      <c r="C63" s="118"/>
      <c r="D63" s="119"/>
      <c r="E63" s="120"/>
      <c r="F63" s="120"/>
      <c r="G63" s="121"/>
      <c r="H63" s="120"/>
      <c r="I63" s="120"/>
      <c r="J63" s="120"/>
      <c r="K63" s="120"/>
      <c r="L63" s="124"/>
      <c r="M63" s="124"/>
      <c r="N63" s="124"/>
      <c r="O63" s="124"/>
    </row>
    <row r="64" spans="1:15" ht="17.25" thickBot="1">
      <c r="A64" s="73"/>
      <c r="B64" s="125"/>
      <c r="C64" s="125"/>
      <c r="D64" s="126"/>
      <c r="E64" s="126"/>
      <c r="F64" s="126"/>
      <c r="G64" s="127"/>
      <c r="H64" s="128"/>
      <c r="I64" s="129" t="s">
        <v>27</v>
      </c>
      <c r="J64" s="129"/>
      <c r="K64" s="130"/>
      <c r="L64" s="124"/>
      <c r="M64" s="131"/>
      <c r="N64" s="124"/>
      <c r="O64" s="124"/>
    </row>
    <row r="65" spans="1:15" ht="16.5">
      <c r="A65" s="132"/>
      <c r="B65" s="125"/>
      <c r="C65" s="125"/>
      <c r="D65" s="240" t="s">
        <v>28</v>
      </c>
      <c r="E65" s="241"/>
      <c r="F65" s="242">
        <v>17</v>
      </c>
      <c r="G65" s="243">
        <v>100</v>
      </c>
      <c r="H65" s="126">
        <v>17</v>
      </c>
      <c r="I65" s="133">
        <f>'[1]HNI OPTION CALLS'!H66/'[1]HNI OPTION CALLS'!H65%</f>
        <v>88.23529411764706</v>
      </c>
      <c r="J65" s="133"/>
      <c r="K65" s="133"/>
      <c r="L65" s="130"/>
      <c r="M65" s="124"/>
      <c r="N65" s="124"/>
      <c r="O65" s="124"/>
    </row>
    <row r="66" spans="1:15" ht="16.5">
      <c r="A66" s="132"/>
      <c r="B66" s="125"/>
      <c r="C66" s="125"/>
      <c r="D66" s="244" t="s">
        <v>29</v>
      </c>
      <c r="E66" s="245"/>
      <c r="F66" s="246">
        <v>15</v>
      </c>
      <c r="G66" s="247">
        <f>('[1]HNI OPTION CALLS'!F66/'[1]HNI OPTION CALLS'!F65)*100</f>
        <v>88.23529411764706</v>
      </c>
      <c r="H66" s="126">
        <v>15</v>
      </c>
      <c r="I66" s="130"/>
      <c r="J66" s="130"/>
      <c r="K66" s="126"/>
      <c r="L66" s="124"/>
      <c r="M66" s="124"/>
      <c r="N66" s="124"/>
      <c r="O66" s="124"/>
    </row>
    <row r="67" spans="1:15" ht="16.5">
      <c r="A67" s="134"/>
      <c r="B67" s="125"/>
      <c r="C67" s="125"/>
      <c r="D67" s="244" t="s">
        <v>31</v>
      </c>
      <c r="E67" s="245"/>
      <c r="F67" s="246">
        <v>0</v>
      </c>
      <c r="G67" s="247">
        <f>('[1]HNI OPTION CALLS'!F67/'[1]HNI OPTION CALLS'!F65)*100</f>
        <v>0</v>
      </c>
      <c r="H67" s="135"/>
      <c r="I67" s="126"/>
      <c r="J67" s="126"/>
      <c r="K67" s="126"/>
      <c r="L67" s="136"/>
      <c r="M67" s="124"/>
      <c r="N67" s="124"/>
      <c r="O67" s="124"/>
    </row>
    <row r="68" spans="1:15" ht="16.5">
      <c r="A68" s="134"/>
      <c r="B68" s="125"/>
      <c r="C68" s="125"/>
      <c r="D68" s="244" t="s">
        <v>32</v>
      </c>
      <c r="E68" s="245"/>
      <c r="F68" s="246">
        <v>0</v>
      </c>
      <c r="G68" s="247">
        <f>('[1]HNI OPTION CALLS'!F68/'[1]HNI OPTION CALLS'!F65)*100</f>
        <v>0</v>
      </c>
      <c r="H68" s="135"/>
      <c r="I68" s="126"/>
      <c r="J68" s="126"/>
      <c r="K68" s="126"/>
      <c r="L68" s="130"/>
      <c r="M68" s="124"/>
      <c r="N68" s="124"/>
      <c r="O68" s="124"/>
    </row>
    <row r="69" spans="1:15" ht="16.5">
      <c r="A69" s="134"/>
      <c r="B69" s="125"/>
      <c r="C69" s="125"/>
      <c r="D69" s="244" t="s">
        <v>33</v>
      </c>
      <c r="E69" s="245"/>
      <c r="F69" s="246">
        <v>0</v>
      </c>
      <c r="G69" s="247">
        <f>('[1]HNI OPTION CALLS'!F69/'[1]HNI OPTION CALLS'!F65)*100</f>
        <v>0</v>
      </c>
      <c r="H69" s="135"/>
      <c r="I69" s="126" t="s">
        <v>34</v>
      </c>
      <c r="J69" s="126"/>
      <c r="K69" s="130"/>
      <c r="L69" s="130"/>
      <c r="M69" s="124"/>
      <c r="N69" s="124"/>
      <c r="O69" s="124"/>
    </row>
    <row r="70" spans="1:15" ht="16.5">
      <c r="A70" s="134"/>
      <c r="B70" s="125"/>
      <c r="C70" s="125"/>
      <c r="D70" s="244" t="s">
        <v>35</v>
      </c>
      <c r="E70" s="245"/>
      <c r="F70" s="246">
        <v>2</v>
      </c>
      <c r="G70" s="247">
        <f>('[1]HNI OPTION CALLS'!F70/'[1]HNI OPTION CALLS'!F65)*100</f>
        <v>11.76470588235294</v>
      </c>
      <c r="H70" s="135"/>
      <c r="I70" s="126"/>
      <c r="J70" s="126"/>
      <c r="K70" s="130"/>
      <c r="L70" s="130"/>
      <c r="M70" s="124"/>
      <c r="N70" s="124"/>
      <c r="O70" s="124"/>
    </row>
    <row r="71" spans="1:15" ht="17.25" thickBot="1">
      <c r="A71" s="134"/>
      <c r="B71" s="125"/>
      <c r="C71" s="125"/>
      <c r="D71" s="248" t="s">
        <v>36</v>
      </c>
      <c r="E71" s="249"/>
      <c r="F71" s="250">
        <v>0</v>
      </c>
      <c r="G71" s="251">
        <f>('[1]HNI OPTION CALLS'!F71/'[1]HNI OPTION CALLS'!F65)*100</f>
        <v>0</v>
      </c>
      <c r="H71" s="135"/>
      <c r="I71" s="126"/>
      <c r="J71" s="126"/>
      <c r="K71" s="136"/>
      <c r="L71" s="136"/>
      <c r="M71" s="124"/>
      <c r="N71" s="124"/>
      <c r="O71" s="124"/>
    </row>
    <row r="72" spans="1:15" ht="16.5">
      <c r="A72" s="137" t="s">
        <v>37</v>
      </c>
      <c r="B72" s="125"/>
      <c r="C72" s="125"/>
      <c r="D72" s="132"/>
      <c r="E72" s="132"/>
      <c r="F72" s="126"/>
      <c r="G72" s="126"/>
      <c r="H72" s="138"/>
      <c r="I72" s="139"/>
      <c r="J72" s="124"/>
      <c r="K72" s="139"/>
      <c r="L72" s="124"/>
      <c r="M72" s="124"/>
      <c r="N72" s="124"/>
      <c r="O72" s="124"/>
    </row>
    <row r="73" spans="1:15" ht="16.5">
      <c r="A73" s="140" t="s">
        <v>38</v>
      </c>
      <c r="B73" s="125"/>
      <c r="C73" s="125"/>
      <c r="D73" s="141"/>
      <c r="E73" s="142"/>
      <c r="F73" s="132"/>
      <c r="G73" s="139"/>
      <c r="H73" s="138"/>
      <c r="I73" s="139"/>
      <c r="J73" s="139"/>
      <c r="K73" s="139"/>
      <c r="L73" s="126"/>
      <c r="M73" s="124"/>
      <c r="N73" s="124"/>
      <c r="O73" s="132"/>
    </row>
    <row r="74" spans="1:15" ht="16.5">
      <c r="A74" s="140" t="s">
        <v>39</v>
      </c>
      <c r="B74" s="125"/>
      <c r="C74" s="125"/>
      <c r="D74" s="132"/>
      <c r="E74" s="142"/>
      <c r="F74" s="132"/>
      <c r="G74" s="139"/>
      <c r="H74" s="138"/>
      <c r="I74" s="130"/>
      <c r="J74" s="130"/>
      <c r="K74" s="130"/>
      <c r="L74" s="126"/>
      <c r="M74" s="124"/>
      <c r="N74" s="124"/>
      <c r="O74" s="124"/>
    </row>
    <row r="75" spans="1:15" ht="16.5">
      <c r="A75" s="140" t="s">
        <v>40</v>
      </c>
      <c r="B75" s="141"/>
      <c r="C75" s="125"/>
      <c r="D75" s="132"/>
      <c r="E75" s="142"/>
      <c r="F75" s="132"/>
      <c r="G75" s="139"/>
      <c r="H75" s="128"/>
      <c r="I75" s="130"/>
      <c r="J75" s="130"/>
      <c r="K75" s="130"/>
      <c r="L75" s="126"/>
      <c r="M75" s="124"/>
      <c r="N75" s="143"/>
      <c r="O75" s="124"/>
    </row>
    <row r="76" spans="1:15" ht="17.25" thickBot="1">
      <c r="A76" s="140" t="s">
        <v>41</v>
      </c>
      <c r="B76" s="134"/>
      <c r="C76" s="141"/>
      <c r="D76" s="132"/>
      <c r="E76" s="144"/>
      <c r="F76" s="139"/>
      <c r="G76" s="139"/>
      <c r="H76" s="128"/>
      <c r="I76" s="130"/>
      <c r="J76" s="130"/>
      <c r="K76" s="130"/>
      <c r="L76" s="139"/>
      <c r="M76" s="124"/>
      <c r="N76" s="132"/>
      <c r="O76" s="124"/>
    </row>
    <row r="77" spans="1:15" ht="15.75" thickBot="1">
      <c r="A77" s="230" t="s">
        <v>0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1:15" ht="15.75" thickBot="1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</row>
    <row r="79" spans="1:15" ht="1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</row>
    <row r="80" spans="1:15" ht="15">
      <c r="A80" s="203" t="s">
        <v>137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</row>
    <row r="81" spans="1:15" ht="15">
      <c r="A81" s="203" t="s">
        <v>138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</row>
    <row r="82" spans="1:15" ht="15.75" thickBot="1">
      <c r="A82" s="231" t="s">
        <v>3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</row>
    <row r="83" spans="1:15" ht="16.5">
      <c r="A83" s="232" t="s">
        <v>180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</row>
    <row r="84" spans="1:15" ht="16.5">
      <c r="A84" s="232" t="s">
        <v>5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</row>
    <row r="85" spans="1:15" ht="15">
      <c r="A85" s="233" t="s">
        <v>6</v>
      </c>
      <c r="B85" s="234" t="s">
        <v>7</v>
      </c>
      <c r="C85" s="235" t="s">
        <v>177</v>
      </c>
      <c r="D85" s="234" t="s">
        <v>8</v>
      </c>
      <c r="E85" s="233" t="s">
        <v>162</v>
      </c>
      <c r="F85" s="233" t="s">
        <v>163</v>
      </c>
      <c r="G85" s="234" t="s">
        <v>11</v>
      </c>
      <c r="H85" s="234" t="s">
        <v>12</v>
      </c>
      <c r="I85" s="235" t="s">
        <v>13</v>
      </c>
      <c r="J85" s="235" t="s">
        <v>14</v>
      </c>
      <c r="K85" s="235" t="s">
        <v>15</v>
      </c>
      <c r="L85" s="236" t="s">
        <v>16</v>
      </c>
      <c r="M85" s="234" t="s">
        <v>17</v>
      </c>
      <c r="N85" s="234" t="s">
        <v>18</v>
      </c>
      <c r="O85" s="234" t="s">
        <v>19</v>
      </c>
    </row>
    <row r="86" spans="1:15" ht="15">
      <c r="A86" s="233"/>
      <c r="B86" s="234"/>
      <c r="C86" s="234"/>
      <c r="D86" s="234"/>
      <c r="E86" s="233"/>
      <c r="F86" s="233"/>
      <c r="G86" s="234"/>
      <c r="H86" s="234"/>
      <c r="I86" s="234"/>
      <c r="J86" s="234"/>
      <c r="K86" s="234"/>
      <c r="L86" s="237"/>
      <c r="M86" s="234"/>
      <c r="N86" s="234"/>
      <c r="O86" s="234"/>
    </row>
    <row r="87" spans="1:15" ht="15">
      <c r="A87" s="238">
        <v>1</v>
      </c>
      <c r="B87" s="239">
        <v>43404</v>
      </c>
      <c r="C87" s="238">
        <v>340</v>
      </c>
      <c r="D87" s="216" t="s">
        <v>178</v>
      </c>
      <c r="E87" s="238" t="s">
        <v>21</v>
      </c>
      <c r="F87" s="216" t="s">
        <v>181</v>
      </c>
      <c r="G87" s="216">
        <v>27</v>
      </c>
      <c r="H87" s="238">
        <v>21</v>
      </c>
      <c r="I87" s="238">
        <v>31</v>
      </c>
      <c r="J87" s="238">
        <v>35</v>
      </c>
      <c r="K87" s="238">
        <v>39</v>
      </c>
      <c r="L87" s="216">
        <v>21</v>
      </c>
      <c r="M87" s="238">
        <v>700</v>
      </c>
      <c r="N87" s="149">
        <f>IF('[1]HNI OPTION CALLS'!E87="BUY",('[1]HNI OPTION CALLS'!L87-'[1]HNI OPTION CALLS'!G87)*('[1]HNI OPTION CALLS'!M87),('[1]HNI OPTION CALLS'!G87-'[1]HNI OPTION CALLS'!L87)*('[1]HNI OPTION CALLS'!M87))</f>
        <v>-4200</v>
      </c>
      <c r="O87" s="150">
        <f>'[1]HNI OPTION CALLS'!N87/('[1]HNI OPTION CALLS'!M87)/'[1]HNI OPTION CALLS'!G87%</f>
        <v>-22.22222222222222</v>
      </c>
    </row>
    <row r="88" spans="1:15" ht="15">
      <c r="A88" s="238">
        <v>2</v>
      </c>
      <c r="B88" s="239">
        <v>43403</v>
      </c>
      <c r="C88" s="238">
        <v>90</v>
      </c>
      <c r="D88" s="216" t="s">
        <v>178</v>
      </c>
      <c r="E88" s="238" t="s">
        <v>21</v>
      </c>
      <c r="F88" s="216" t="s">
        <v>182</v>
      </c>
      <c r="G88" s="216">
        <v>5</v>
      </c>
      <c r="H88" s="238">
        <v>3</v>
      </c>
      <c r="I88" s="238">
        <v>6</v>
      </c>
      <c r="J88" s="238">
        <v>7</v>
      </c>
      <c r="K88" s="238">
        <v>8</v>
      </c>
      <c r="L88" s="216">
        <v>3</v>
      </c>
      <c r="M88" s="238">
        <v>6000</v>
      </c>
      <c r="N88" s="149">
        <f>IF('[1]HNI OPTION CALLS'!E88="BUY",('[1]HNI OPTION CALLS'!L88-'[1]HNI OPTION CALLS'!G88)*('[1]HNI OPTION CALLS'!M88),('[1]HNI OPTION CALLS'!G88-'[1]HNI OPTION CALLS'!L88)*('[1]HNI OPTION CALLS'!M88))</f>
        <v>-12000</v>
      </c>
      <c r="O88" s="150">
        <f>'[1]HNI OPTION CALLS'!N88/('[1]HNI OPTION CALLS'!M88)/'[1]HNI OPTION CALLS'!G88%</f>
        <v>-40</v>
      </c>
    </row>
    <row r="89" spans="1:15" ht="15">
      <c r="A89" s="238">
        <v>3</v>
      </c>
      <c r="B89" s="239">
        <v>43402</v>
      </c>
      <c r="C89" s="238">
        <v>570</v>
      </c>
      <c r="D89" s="216" t="s">
        <v>178</v>
      </c>
      <c r="E89" s="238" t="s">
        <v>21</v>
      </c>
      <c r="F89" s="216" t="s">
        <v>80</v>
      </c>
      <c r="G89" s="216">
        <v>27</v>
      </c>
      <c r="H89" s="238">
        <v>19</v>
      </c>
      <c r="I89" s="238">
        <v>31</v>
      </c>
      <c r="J89" s="238">
        <v>35</v>
      </c>
      <c r="K89" s="238">
        <v>39</v>
      </c>
      <c r="L89" s="216">
        <v>19</v>
      </c>
      <c r="M89" s="238">
        <v>1061</v>
      </c>
      <c r="N89" s="149">
        <f>IF('[1]HNI OPTION CALLS'!E89="BUY",('[1]HNI OPTION CALLS'!L89-'[1]HNI OPTION CALLS'!G89)*('[1]HNI OPTION CALLS'!M89),('[1]HNI OPTION CALLS'!G89-'[1]HNI OPTION CALLS'!L89)*('[1]HNI OPTION CALLS'!M89))</f>
        <v>-8488</v>
      </c>
      <c r="O89" s="150">
        <f>'[1]HNI OPTION CALLS'!N89/('[1]HNI OPTION CALLS'!M89)/'[1]HNI OPTION CALLS'!G89%</f>
        <v>-29.629629629629626</v>
      </c>
    </row>
    <row r="90" spans="1:15" ht="15">
      <c r="A90" s="238">
        <v>4</v>
      </c>
      <c r="B90" s="239">
        <v>43399</v>
      </c>
      <c r="C90" s="238">
        <v>2400</v>
      </c>
      <c r="D90" s="216" t="s">
        <v>178</v>
      </c>
      <c r="E90" s="238" t="s">
        <v>21</v>
      </c>
      <c r="F90" s="216" t="s">
        <v>121</v>
      </c>
      <c r="G90" s="216">
        <v>115</v>
      </c>
      <c r="H90" s="238">
        <v>70</v>
      </c>
      <c r="I90" s="238">
        <v>135</v>
      </c>
      <c r="J90" s="238">
        <v>155</v>
      </c>
      <c r="K90" s="238">
        <v>175</v>
      </c>
      <c r="L90" s="216">
        <v>135</v>
      </c>
      <c r="M90" s="238">
        <v>250</v>
      </c>
      <c r="N90" s="149">
        <f>IF('[1]HNI OPTION CALLS'!E90="BUY",('[1]HNI OPTION CALLS'!L90-'[1]HNI OPTION CALLS'!G90)*('[1]HNI OPTION CALLS'!M90),('[1]HNI OPTION CALLS'!G90-'[1]HNI OPTION CALLS'!L90)*('[1]HNI OPTION CALLS'!M90))</f>
        <v>5000</v>
      </c>
      <c r="O90" s="150">
        <f>'[1]HNI OPTION CALLS'!N90/('[1]HNI OPTION CALLS'!M90)/'[1]HNI OPTION CALLS'!G90%</f>
        <v>17.39130434782609</v>
      </c>
    </row>
    <row r="91" spans="1:15" ht="15">
      <c r="A91" s="238">
        <v>5</v>
      </c>
      <c r="B91" s="239">
        <v>43398</v>
      </c>
      <c r="C91" s="238">
        <v>62.5</v>
      </c>
      <c r="D91" s="216" t="s">
        <v>178</v>
      </c>
      <c r="E91" s="238" t="s">
        <v>21</v>
      </c>
      <c r="F91" s="216" t="s">
        <v>183</v>
      </c>
      <c r="G91" s="216">
        <v>5</v>
      </c>
      <c r="H91" s="238">
        <v>3.5</v>
      </c>
      <c r="I91" s="238">
        <v>5.8</v>
      </c>
      <c r="J91" s="238">
        <v>6.6</v>
      </c>
      <c r="K91" s="238">
        <v>7.4</v>
      </c>
      <c r="L91" s="216">
        <v>5.8</v>
      </c>
      <c r="M91" s="238">
        <v>6000</v>
      </c>
      <c r="N91" s="149">
        <f>IF('[1]HNI OPTION CALLS'!E91="BUY",('[1]HNI OPTION CALLS'!L91-'[1]HNI OPTION CALLS'!G91)*('[1]HNI OPTION CALLS'!M91),('[1]HNI OPTION CALLS'!G91-'[1]HNI OPTION CALLS'!L91)*('[1]HNI OPTION CALLS'!M91))</f>
        <v>4799.999999999999</v>
      </c>
      <c r="O91" s="150">
        <f>'[1]HNI OPTION CALLS'!N91/('[1]HNI OPTION CALLS'!M91)/'[1]HNI OPTION CALLS'!G91%</f>
        <v>15.999999999999996</v>
      </c>
    </row>
    <row r="92" spans="1:15" ht="15">
      <c r="A92" s="238">
        <v>6</v>
      </c>
      <c r="B92" s="239">
        <v>43397</v>
      </c>
      <c r="C92" s="238">
        <v>1180</v>
      </c>
      <c r="D92" s="216" t="s">
        <v>184</v>
      </c>
      <c r="E92" s="238" t="s">
        <v>21</v>
      </c>
      <c r="F92" s="216" t="s">
        <v>63</v>
      </c>
      <c r="G92" s="216">
        <v>28</v>
      </c>
      <c r="H92" s="238">
        <v>9</v>
      </c>
      <c r="I92" s="238">
        <v>38</v>
      </c>
      <c r="J92" s="238">
        <v>48</v>
      </c>
      <c r="K92" s="238">
        <v>58</v>
      </c>
      <c r="L92" s="216">
        <v>9</v>
      </c>
      <c r="M92" s="238">
        <v>500</v>
      </c>
      <c r="N92" s="149">
        <f>IF('[1]HNI OPTION CALLS'!E92="BUY",('[1]HNI OPTION CALLS'!L92-'[1]HNI OPTION CALLS'!G92)*('[1]HNI OPTION CALLS'!M92),('[1]HNI OPTION CALLS'!G92-'[1]HNI OPTION CALLS'!L92)*('[1]HNI OPTION CALLS'!M92))</f>
        <v>-9500</v>
      </c>
      <c r="O92" s="150">
        <f>'[1]HNI OPTION CALLS'!N92/('[1]HNI OPTION CALLS'!M92)/'[1]HNI OPTION CALLS'!G92%</f>
        <v>-67.85714285714285</v>
      </c>
    </row>
    <row r="93" spans="1:15" ht="15">
      <c r="A93" s="238">
        <v>7</v>
      </c>
      <c r="B93" s="239">
        <v>43396</v>
      </c>
      <c r="C93" s="238">
        <v>1120</v>
      </c>
      <c r="D93" s="216" t="s">
        <v>184</v>
      </c>
      <c r="E93" s="238" t="s">
        <v>21</v>
      </c>
      <c r="F93" s="216" t="s">
        <v>185</v>
      </c>
      <c r="G93" s="216">
        <v>22.5</v>
      </c>
      <c r="H93" s="238">
        <v>8</v>
      </c>
      <c r="I93" s="238">
        <v>30</v>
      </c>
      <c r="J93" s="238">
        <v>38</v>
      </c>
      <c r="K93" s="238">
        <v>46</v>
      </c>
      <c r="L93" s="216">
        <v>8</v>
      </c>
      <c r="M93" s="238">
        <v>600</v>
      </c>
      <c r="N93" s="149">
        <f>IF('[1]HNI OPTION CALLS'!E93="BUY",('[1]HNI OPTION CALLS'!L93-'[1]HNI OPTION CALLS'!G93)*('[1]HNI OPTION CALLS'!M93),('[1]HNI OPTION CALLS'!G93-'[1]HNI OPTION CALLS'!L93)*('[1]HNI OPTION CALLS'!M93))</f>
        <v>-8700</v>
      </c>
      <c r="O93" s="150">
        <f>'[1]HNI OPTION CALLS'!N93/('[1]HNI OPTION CALLS'!M93)/'[1]HNI OPTION CALLS'!G93%</f>
        <v>-64.44444444444444</v>
      </c>
    </row>
    <row r="94" spans="1:15" ht="15">
      <c r="A94" s="238">
        <v>8</v>
      </c>
      <c r="B94" s="239">
        <v>43392</v>
      </c>
      <c r="C94" s="238">
        <v>660</v>
      </c>
      <c r="D94" s="216" t="s">
        <v>184</v>
      </c>
      <c r="E94" s="238" t="s">
        <v>21</v>
      </c>
      <c r="F94" s="216" t="s">
        <v>173</v>
      </c>
      <c r="G94" s="216">
        <v>54.5</v>
      </c>
      <c r="H94" s="238">
        <v>38</v>
      </c>
      <c r="I94" s="238">
        <v>65</v>
      </c>
      <c r="J94" s="238">
        <v>75</v>
      </c>
      <c r="K94" s="238">
        <v>85</v>
      </c>
      <c r="L94" s="216">
        <v>75</v>
      </c>
      <c r="M94" s="238">
        <v>500</v>
      </c>
      <c r="N94" s="149">
        <f>IF('[1]HNI OPTION CALLS'!E94="BUY",('[1]HNI OPTION CALLS'!L94-'[1]HNI OPTION CALLS'!G94)*('[1]HNI OPTION CALLS'!M94),('[1]HNI OPTION CALLS'!G94-'[1]HNI OPTION CALLS'!L94)*('[1]HNI OPTION CALLS'!M94))</f>
        <v>10250</v>
      </c>
      <c r="O94" s="150">
        <f>'[1]HNI OPTION CALLS'!N94/('[1]HNI OPTION CALLS'!M94)/'[1]HNI OPTION CALLS'!G94%</f>
        <v>37.61467889908256</v>
      </c>
    </row>
    <row r="95" spans="1:15" ht="15">
      <c r="A95" s="238">
        <v>9</v>
      </c>
      <c r="B95" s="239">
        <v>43389</v>
      </c>
      <c r="C95" s="238">
        <v>180</v>
      </c>
      <c r="D95" s="216" t="s">
        <v>178</v>
      </c>
      <c r="E95" s="238" t="s">
        <v>21</v>
      </c>
      <c r="F95" s="216" t="s">
        <v>113</v>
      </c>
      <c r="G95" s="216">
        <v>9.5</v>
      </c>
      <c r="H95" s="238">
        <v>3</v>
      </c>
      <c r="I95" s="238">
        <v>13</v>
      </c>
      <c r="J95" s="238">
        <v>16</v>
      </c>
      <c r="K95" s="238">
        <v>19</v>
      </c>
      <c r="L95" s="216">
        <v>12.95</v>
      </c>
      <c r="M95" s="238">
        <v>1200</v>
      </c>
      <c r="N95" s="149">
        <f>IF('[1]HNI OPTION CALLS'!E95="BUY",('[1]HNI OPTION CALLS'!L95-'[1]HNI OPTION CALLS'!G95)*('[1]HNI OPTION CALLS'!M95),('[1]HNI OPTION CALLS'!G95-'[1]HNI OPTION CALLS'!L95)*('[1]HNI OPTION CALLS'!M95))</f>
        <v>4139.999999999999</v>
      </c>
      <c r="O95" s="150">
        <f>'[1]HNI OPTION CALLS'!N95/('[1]HNI OPTION CALLS'!M95)/'[1]HNI OPTION CALLS'!G95%</f>
        <v>36.315789473684205</v>
      </c>
    </row>
    <row r="96" spans="1:15" ht="15">
      <c r="A96" s="238">
        <v>10</v>
      </c>
      <c r="B96" s="239">
        <v>43382</v>
      </c>
      <c r="C96" s="238">
        <v>180</v>
      </c>
      <c r="D96" s="216" t="s">
        <v>184</v>
      </c>
      <c r="E96" s="238" t="s">
        <v>21</v>
      </c>
      <c r="F96" s="216" t="s">
        <v>84</v>
      </c>
      <c r="G96" s="216">
        <v>15</v>
      </c>
      <c r="H96" s="238">
        <v>7.5</v>
      </c>
      <c r="I96" s="238">
        <v>18.5</v>
      </c>
      <c r="J96" s="238">
        <v>22</v>
      </c>
      <c r="K96" s="238">
        <v>25.5</v>
      </c>
      <c r="L96" s="216">
        <v>25.5</v>
      </c>
      <c r="M96" s="238">
        <v>1500</v>
      </c>
      <c r="N96" s="149">
        <f>IF('[1]HNI OPTION CALLS'!E96="BUY",('[1]HNI OPTION CALLS'!L96-'[1]HNI OPTION CALLS'!G96)*('[1]HNI OPTION CALLS'!M96),('[1]HNI OPTION CALLS'!G96-'[1]HNI OPTION CALLS'!L96)*('[1]HNI OPTION CALLS'!M96))</f>
        <v>15750</v>
      </c>
      <c r="O96" s="150">
        <f>'[1]HNI OPTION CALLS'!N96/('[1]HNI OPTION CALLS'!M96)/'[1]HNI OPTION CALLS'!G96%</f>
        <v>70</v>
      </c>
    </row>
    <row r="97" spans="1:15" ht="15">
      <c r="A97" s="238">
        <v>11</v>
      </c>
      <c r="B97" s="239">
        <v>43381</v>
      </c>
      <c r="C97" s="238">
        <v>240</v>
      </c>
      <c r="D97" s="216" t="s">
        <v>184</v>
      </c>
      <c r="E97" s="238" t="s">
        <v>21</v>
      </c>
      <c r="F97" s="216" t="s">
        <v>123</v>
      </c>
      <c r="G97" s="216">
        <v>20</v>
      </c>
      <c r="H97" s="238">
        <v>15</v>
      </c>
      <c r="I97" s="238">
        <v>22.5</v>
      </c>
      <c r="J97" s="238">
        <v>25</v>
      </c>
      <c r="K97" s="238">
        <v>27.5</v>
      </c>
      <c r="L97" s="216">
        <v>25</v>
      </c>
      <c r="M97" s="238">
        <v>1500</v>
      </c>
      <c r="N97" s="149">
        <f>IF('[1]HNI OPTION CALLS'!E97="BUY",('[1]HNI OPTION CALLS'!L97-'[1]HNI OPTION CALLS'!G97)*('[1]HNI OPTION CALLS'!M97),('[1]HNI OPTION CALLS'!G97-'[1]HNI OPTION CALLS'!L97)*('[1]HNI OPTION CALLS'!M97))</f>
        <v>7500</v>
      </c>
      <c r="O97" s="150">
        <f>'[1]HNI OPTION CALLS'!N97/('[1]HNI OPTION CALLS'!M97)/'[1]HNI OPTION CALLS'!G97%</f>
        <v>25</v>
      </c>
    </row>
    <row r="98" spans="1:15" ht="15">
      <c r="A98" s="238">
        <v>12</v>
      </c>
      <c r="B98" s="239">
        <v>43377</v>
      </c>
      <c r="C98" s="238">
        <v>840</v>
      </c>
      <c r="D98" s="216" t="s">
        <v>184</v>
      </c>
      <c r="E98" s="238" t="s">
        <v>21</v>
      </c>
      <c r="F98" s="216" t="s">
        <v>49</v>
      </c>
      <c r="G98" s="216">
        <v>30</v>
      </c>
      <c r="H98" s="238">
        <v>18</v>
      </c>
      <c r="I98" s="238">
        <v>37</v>
      </c>
      <c r="J98" s="238">
        <v>44</v>
      </c>
      <c r="K98" s="238">
        <v>50</v>
      </c>
      <c r="L98" s="216">
        <v>44</v>
      </c>
      <c r="M98" s="238">
        <v>700</v>
      </c>
      <c r="N98" s="149">
        <f>IF('[1]HNI OPTION CALLS'!E98="BUY",('[1]HNI OPTION CALLS'!L98-'[1]HNI OPTION CALLS'!G98)*('[1]HNI OPTION CALLS'!M98),('[1]HNI OPTION CALLS'!G98-'[1]HNI OPTION CALLS'!L98)*('[1]HNI OPTION CALLS'!M98))</f>
        <v>9800</v>
      </c>
      <c r="O98" s="150">
        <f>'[1]HNI OPTION CALLS'!N98/('[1]HNI OPTION CALLS'!M98)/'[1]HNI OPTION CALLS'!G98%</f>
        <v>46.66666666666667</v>
      </c>
    </row>
    <row r="99" spans="1:15" ht="15">
      <c r="A99" s="238">
        <v>13</v>
      </c>
      <c r="B99" s="239">
        <v>43376</v>
      </c>
      <c r="C99" s="238">
        <v>255</v>
      </c>
      <c r="D99" s="216" t="s">
        <v>178</v>
      </c>
      <c r="E99" s="238" t="s">
        <v>21</v>
      </c>
      <c r="F99" s="216" t="s">
        <v>186</v>
      </c>
      <c r="G99" s="216">
        <v>11</v>
      </c>
      <c r="H99" s="238">
        <v>8</v>
      </c>
      <c r="I99" s="238">
        <v>12.5</v>
      </c>
      <c r="J99" s="238">
        <v>14</v>
      </c>
      <c r="K99" s="238">
        <v>15.5</v>
      </c>
      <c r="L99" s="216">
        <v>12.5</v>
      </c>
      <c r="M99" s="238">
        <v>3500</v>
      </c>
      <c r="N99" s="149">
        <f>IF('[1]HNI OPTION CALLS'!E99="BUY",('[1]HNI OPTION CALLS'!L99-'[1]HNI OPTION CALLS'!G99)*('[1]HNI OPTION CALLS'!M99),('[1]HNI OPTION CALLS'!G99-'[1]HNI OPTION CALLS'!L99)*('[1]HNI OPTION CALLS'!M99))</f>
        <v>5250</v>
      </c>
      <c r="O99" s="150">
        <f>'[1]HNI OPTION CALLS'!N99/('[1]HNI OPTION CALLS'!M99)/'[1]HNI OPTION CALLS'!G99%</f>
        <v>13.636363636363637</v>
      </c>
    </row>
    <row r="100" spans="1:15" ht="16.5">
      <c r="A100" s="116" t="s">
        <v>25</v>
      </c>
      <c r="B100" s="117"/>
      <c r="C100" s="118"/>
      <c r="D100" s="119"/>
      <c r="E100" s="120"/>
      <c r="F100" s="120"/>
      <c r="G100" s="121"/>
      <c r="H100" s="122"/>
      <c r="I100" s="122"/>
      <c r="J100" s="122"/>
      <c r="K100" s="120"/>
      <c r="L100" s="123"/>
      <c r="M100" s="124"/>
      <c r="N100" s="124"/>
      <c r="O100" s="124"/>
    </row>
    <row r="101" spans="1:15" ht="16.5">
      <c r="A101" s="116" t="s">
        <v>26</v>
      </c>
      <c r="B101" s="117"/>
      <c r="C101" s="118"/>
      <c r="D101" s="119"/>
      <c r="E101" s="120"/>
      <c r="F101" s="120"/>
      <c r="G101" s="121"/>
      <c r="H101" s="120"/>
      <c r="I101" s="120"/>
      <c r="J101" s="120"/>
      <c r="K101" s="120"/>
      <c r="L101" s="123"/>
      <c r="M101" s="124"/>
      <c r="N101" s="124"/>
      <c r="O101" s="124"/>
    </row>
    <row r="102" spans="1:15" ht="16.5">
      <c r="A102" s="116" t="s">
        <v>26</v>
      </c>
      <c r="B102" s="117"/>
      <c r="C102" s="118"/>
      <c r="D102" s="119"/>
      <c r="E102" s="120"/>
      <c r="F102" s="120"/>
      <c r="G102" s="121"/>
      <c r="H102" s="120"/>
      <c r="I102" s="120"/>
      <c r="J102" s="120"/>
      <c r="K102" s="120"/>
      <c r="L102" s="124"/>
      <c r="M102" s="124"/>
      <c r="N102" s="124"/>
      <c r="O102" s="124"/>
    </row>
    <row r="103" spans="1:15" ht="17.25" thickBot="1">
      <c r="A103" s="73"/>
      <c r="B103" s="125"/>
      <c r="C103" s="125"/>
      <c r="D103" s="126"/>
      <c r="E103" s="126"/>
      <c r="F103" s="126"/>
      <c r="G103" s="127"/>
      <c r="H103" s="128"/>
      <c r="I103" s="129" t="s">
        <v>27</v>
      </c>
      <c r="J103" s="129"/>
      <c r="K103" s="130"/>
      <c r="L103" s="124"/>
      <c r="M103" s="131"/>
      <c r="N103" s="124"/>
      <c r="O103" s="124"/>
    </row>
    <row r="104" spans="1:15" ht="16.5">
      <c r="A104" s="132"/>
      <c r="B104" s="125"/>
      <c r="C104" s="125"/>
      <c r="D104" s="240" t="s">
        <v>28</v>
      </c>
      <c r="E104" s="241"/>
      <c r="F104" s="242">
        <v>13</v>
      </c>
      <c r="G104" s="243">
        <v>100</v>
      </c>
      <c r="H104" s="126">
        <v>13</v>
      </c>
      <c r="I104" s="133">
        <f>'[1]HNI OPTION CALLS'!H105/'[1]HNI OPTION CALLS'!H104%</f>
        <v>61.53846153846153</v>
      </c>
      <c r="J104" s="133"/>
      <c r="K104" s="133"/>
      <c r="L104" s="130"/>
      <c r="M104" s="124"/>
      <c r="N104" s="124"/>
      <c r="O104" s="124"/>
    </row>
    <row r="105" spans="1:15" ht="16.5">
      <c r="A105" s="132"/>
      <c r="B105" s="125"/>
      <c r="C105" s="125"/>
      <c r="D105" s="244" t="s">
        <v>29</v>
      </c>
      <c r="E105" s="245"/>
      <c r="F105" s="246">
        <v>8</v>
      </c>
      <c r="G105" s="247">
        <f>('[1]HNI OPTION CALLS'!F105/'[1]HNI OPTION CALLS'!F104)*100</f>
        <v>61.53846153846154</v>
      </c>
      <c r="H105" s="126">
        <v>8</v>
      </c>
      <c r="I105" s="130"/>
      <c r="J105" s="130"/>
      <c r="K105" s="126"/>
      <c r="L105" s="124"/>
      <c r="M105" s="124"/>
      <c r="N105" s="124"/>
      <c r="O105" s="124"/>
    </row>
    <row r="106" spans="1:15" ht="16.5">
      <c r="A106" s="134"/>
      <c r="B106" s="125"/>
      <c r="C106" s="125"/>
      <c r="D106" s="244" t="s">
        <v>31</v>
      </c>
      <c r="E106" s="245"/>
      <c r="F106" s="246">
        <v>0</v>
      </c>
      <c r="G106" s="247">
        <f>('[1]HNI OPTION CALLS'!F106/'[1]HNI OPTION CALLS'!F104)*100</f>
        <v>0</v>
      </c>
      <c r="H106" s="135"/>
      <c r="I106" s="126"/>
      <c r="J106" s="126"/>
      <c r="K106" s="126"/>
      <c r="L106" s="136"/>
      <c r="M106" s="124"/>
      <c r="N106" s="124"/>
      <c r="O106" s="124"/>
    </row>
    <row r="107" spans="1:15" ht="16.5">
      <c r="A107" s="134"/>
      <c r="B107" s="125"/>
      <c r="C107" s="125"/>
      <c r="D107" s="244" t="s">
        <v>32</v>
      </c>
      <c r="E107" s="245"/>
      <c r="F107" s="246">
        <v>0</v>
      </c>
      <c r="G107" s="247">
        <f>('[1]HNI OPTION CALLS'!F107/'[1]HNI OPTION CALLS'!F104)*100</f>
        <v>0</v>
      </c>
      <c r="H107" s="135"/>
      <c r="I107" s="126"/>
      <c r="J107" s="126"/>
      <c r="K107" s="126"/>
      <c r="L107" s="130"/>
      <c r="M107" s="124"/>
      <c r="N107" s="124"/>
      <c r="O107" s="124"/>
    </row>
    <row r="108" spans="1:15" ht="16.5">
      <c r="A108" s="134"/>
      <c r="B108" s="125"/>
      <c r="C108" s="125"/>
      <c r="D108" s="244" t="s">
        <v>33</v>
      </c>
      <c r="E108" s="245"/>
      <c r="F108" s="246">
        <v>5</v>
      </c>
      <c r="G108" s="247">
        <f>('[1]HNI OPTION CALLS'!F108/'[1]HNI OPTION CALLS'!F104)*100</f>
        <v>38.46153846153847</v>
      </c>
      <c r="H108" s="135"/>
      <c r="I108" s="126" t="s">
        <v>34</v>
      </c>
      <c r="J108" s="126"/>
      <c r="K108" s="130"/>
      <c r="L108" s="130"/>
      <c r="M108" s="124"/>
      <c r="N108" s="124"/>
      <c r="O108" s="124"/>
    </row>
    <row r="109" spans="1:15" ht="16.5">
      <c r="A109" s="134"/>
      <c r="B109" s="125"/>
      <c r="C109" s="125"/>
      <c r="D109" s="244" t="s">
        <v>35</v>
      </c>
      <c r="E109" s="245"/>
      <c r="F109" s="246">
        <v>0</v>
      </c>
      <c r="G109" s="247">
        <f>('[1]HNI OPTION CALLS'!F109/'[1]HNI OPTION CALLS'!F104)*100</f>
        <v>0</v>
      </c>
      <c r="H109" s="135"/>
      <c r="I109" s="126"/>
      <c r="J109" s="126"/>
      <c r="K109" s="130"/>
      <c r="L109" s="130"/>
      <c r="M109" s="124"/>
      <c r="N109" s="124"/>
      <c r="O109" s="124"/>
    </row>
    <row r="110" spans="1:15" ht="17.25" thickBot="1">
      <c r="A110" s="134"/>
      <c r="B110" s="125"/>
      <c r="C110" s="125"/>
      <c r="D110" s="248" t="s">
        <v>36</v>
      </c>
      <c r="E110" s="249"/>
      <c r="F110" s="250">
        <v>0</v>
      </c>
      <c r="G110" s="251">
        <f>('[1]HNI OPTION CALLS'!F110/'[1]HNI OPTION CALLS'!F104)*100</f>
        <v>0</v>
      </c>
      <c r="H110" s="135"/>
      <c r="I110" s="126"/>
      <c r="J110" s="126"/>
      <c r="K110" s="136"/>
      <c r="L110" s="136"/>
      <c r="M110" s="124"/>
      <c r="N110" s="124"/>
      <c r="O110" s="124"/>
    </row>
    <row r="111" spans="1:15" ht="16.5">
      <c r="A111" s="137" t="s">
        <v>37</v>
      </c>
      <c r="B111" s="125"/>
      <c r="C111" s="125"/>
      <c r="D111" s="132"/>
      <c r="E111" s="132"/>
      <c r="F111" s="126"/>
      <c r="G111" s="126"/>
      <c r="H111" s="138"/>
      <c r="I111" s="139"/>
      <c r="J111" s="124"/>
      <c r="K111" s="139"/>
      <c r="L111" s="124"/>
      <c r="M111" s="124"/>
      <c r="N111" s="124"/>
      <c r="O111" s="124"/>
    </row>
    <row r="112" spans="1:15" ht="16.5">
      <c r="A112" s="140" t="s">
        <v>38</v>
      </c>
      <c r="B112" s="125"/>
      <c r="C112" s="125"/>
      <c r="D112" s="141"/>
      <c r="E112" s="142"/>
      <c r="F112" s="132"/>
      <c r="G112" s="139"/>
      <c r="H112" s="138"/>
      <c r="I112" s="139"/>
      <c r="J112" s="139"/>
      <c r="K112" s="139"/>
      <c r="L112" s="126"/>
      <c r="M112" s="124"/>
      <c r="N112" s="124"/>
      <c r="O112" s="132"/>
    </row>
    <row r="113" spans="1:15" ht="16.5">
      <c r="A113" s="140" t="s">
        <v>39</v>
      </c>
      <c r="B113" s="125"/>
      <c r="C113" s="125"/>
      <c r="D113" s="132"/>
      <c r="E113" s="142"/>
      <c r="F113" s="132"/>
      <c r="G113" s="139"/>
      <c r="H113" s="138"/>
      <c r="I113" s="130"/>
      <c r="J113" s="130"/>
      <c r="K113" s="130"/>
      <c r="L113" s="126"/>
      <c r="M113" s="124"/>
      <c r="N113" s="124"/>
      <c r="O113" s="124"/>
    </row>
    <row r="114" spans="1:15" ht="16.5">
      <c r="A114" s="140" t="s">
        <v>40</v>
      </c>
      <c r="B114" s="141"/>
      <c r="C114" s="125"/>
      <c r="D114" s="132"/>
      <c r="E114" s="142"/>
      <c r="F114" s="132"/>
      <c r="G114" s="139"/>
      <c r="H114" s="128"/>
      <c r="I114" s="130"/>
      <c r="J114" s="130"/>
      <c r="K114" s="130"/>
      <c r="L114" s="126"/>
      <c r="M114" s="124"/>
      <c r="N114" s="143"/>
      <c r="O114" s="124"/>
    </row>
    <row r="115" spans="1:15" ht="16.5">
      <c r="A115" s="140" t="s">
        <v>41</v>
      </c>
      <c r="B115" s="134"/>
      <c r="C115" s="141"/>
      <c r="D115" s="132"/>
      <c r="E115" s="144"/>
      <c r="F115" s="139"/>
      <c r="G115" s="139"/>
      <c r="H115" s="128"/>
      <c r="I115" s="130"/>
      <c r="J115" s="130"/>
      <c r="K115" s="130"/>
      <c r="L115" s="139"/>
      <c r="M115" s="124"/>
      <c r="N115" s="132"/>
      <c r="O115" s="124"/>
    </row>
    <row r="116" spans="1:15" ht="15">
      <c r="A116" s="252" t="s">
        <v>0</v>
      </c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</row>
    <row r="117" spans="1:15" ht="15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</row>
    <row r="118" spans="1:15" ht="15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</row>
    <row r="119" spans="1:15" ht="15">
      <c r="A119" s="204" t="s">
        <v>137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6"/>
    </row>
    <row r="120" spans="1:15" ht="15">
      <c r="A120" s="204" t="s">
        <v>138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6"/>
    </row>
    <row r="121" spans="1:15" ht="15">
      <c r="A121" s="207" t="s">
        <v>3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</row>
    <row r="122" spans="1:15" ht="16.5">
      <c r="A122" s="232" t="s">
        <v>187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</row>
    <row r="123" spans="1:15" ht="16.5">
      <c r="A123" s="232" t="s">
        <v>5</v>
      </c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</row>
    <row r="124" spans="1:15" ht="15">
      <c r="A124" s="233" t="s">
        <v>6</v>
      </c>
      <c r="B124" s="234" t="s">
        <v>7</v>
      </c>
      <c r="C124" s="235" t="s">
        <v>177</v>
      </c>
      <c r="D124" s="234" t="s">
        <v>8</v>
      </c>
      <c r="E124" s="233" t="s">
        <v>162</v>
      </c>
      <c r="F124" s="233" t="s">
        <v>163</v>
      </c>
      <c r="G124" s="234" t="s">
        <v>11</v>
      </c>
      <c r="H124" s="234" t="s">
        <v>12</v>
      </c>
      <c r="I124" s="235" t="s">
        <v>13</v>
      </c>
      <c r="J124" s="235" t="s">
        <v>14</v>
      </c>
      <c r="K124" s="235" t="s">
        <v>15</v>
      </c>
      <c r="L124" s="236" t="s">
        <v>16</v>
      </c>
      <c r="M124" s="234" t="s">
        <v>17</v>
      </c>
      <c r="N124" s="234" t="s">
        <v>18</v>
      </c>
      <c r="O124" s="234" t="s">
        <v>19</v>
      </c>
    </row>
    <row r="125" spans="1:15" ht="15">
      <c r="A125" s="233"/>
      <c r="B125" s="234"/>
      <c r="C125" s="234"/>
      <c r="D125" s="234"/>
      <c r="E125" s="233"/>
      <c r="F125" s="233"/>
      <c r="G125" s="234"/>
      <c r="H125" s="234"/>
      <c r="I125" s="234"/>
      <c r="J125" s="234"/>
      <c r="K125" s="234"/>
      <c r="L125" s="237"/>
      <c r="M125" s="234"/>
      <c r="N125" s="234"/>
      <c r="O125" s="234"/>
    </row>
    <row r="126" spans="1:15" ht="15">
      <c r="A126" s="238">
        <v>1</v>
      </c>
      <c r="B126" s="239">
        <v>43371</v>
      </c>
      <c r="C126" s="238">
        <v>760</v>
      </c>
      <c r="D126" s="216" t="s">
        <v>184</v>
      </c>
      <c r="E126" s="238" t="s">
        <v>21</v>
      </c>
      <c r="F126" s="216" t="s">
        <v>188</v>
      </c>
      <c r="G126" s="216">
        <v>28</v>
      </c>
      <c r="H126" s="238">
        <v>18</v>
      </c>
      <c r="I126" s="238">
        <v>33</v>
      </c>
      <c r="J126" s="238">
        <v>38</v>
      </c>
      <c r="K126" s="238">
        <v>43</v>
      </c>
      <c r="L126" s="216">
        <v>32</v>
      </c>
      <c r="M126" s="238">
        <v>1200</v>
      </c>
      <c r="N126" s="149">
        <f>IF('[1]HNI OPTION CALLS'!E126="BUY",('[1]HNI OPTION CALLS'!L126-'[1]HNI OPTION CALLS'!G126)*('[1]HNI OPTION CALLS'!M126),('[1]HNI OPTION CALLS'!G126-'[1]HNI OPTION CALLS'!L126)*('[1]HNI OPTION CALLS'!M126))</f>
        <v>4800</v>
      </c>
      <c r="O126" s="150">
        <f>'[1]HNI OPTION CALLS'!N126/('[1]HNI OPTION CALLS'!M126)/'[1]HNI OPTION CALLS'!G126%</f>
        <v>14.285714285714285</v>
      </c>
    </row>
    <row r="127" spans="1:15" ht="15">
      <c r="A127" s="238">
        <v>2</v>
      </c>
      <c r="B127" s="239">
        <v>43370</v>
      </c>
      <c r="C127" s="238">
        <v>230</v>
      </c>
      <c r="D127" s="216" t="s">
        <v>184</v>
      </c>
      <c r="E127" s="238" t="s">
        <v>21</v>
      </c>
      <c r="F127" s="216" t="s">
        <v>84</v>
      </c>
      <c r="G127" s="216">
        <v>11</v>
      </c>
      <c r="H127" s="238">
        <v>4</v>
      </c>
      <c r="I127" s="238">
        <v>15</v>
      </c>
      <c r="J127" s="238">
        <v>19</v>
      </c>
      <c r="K127" s="238">
        <v>23</v>
      </c>
      <c r="L127" s="216">
        <v>14.6</v>
      </c>
      <c r="M127" s="238">
        <v>1500</v>
      </c>
      <c r="N127" s="149">
        <f>IF('[1]HNI OPTION CALLS'!E127="BUY",('[1]HNI OPTION CALLS'!L127-'[1]HNI OPTION CALLS'!G127)*('[1]HNI OPTION CALLS'!M127),('[1]HNI OPTION CALLS'!G127-'[1]HNI OPTION CALLS'!L127)*('[1]HNI OPTION CALLS'!M127))</f>
        <v>5399.999999999999</v>
      </c>
      <c r="O127" s="150">
        <f>'[1]HNI OPTION CALLS'!N127/('[1]HNI OPTION CALLS'!M127)/'[1]HNI OPTION CALLS'!G127%</f>
        <v>32.72727272727272</v>
      </c>
    </row>
    <row r="128" spans="1:15" ht="15">
      <c r="A128" s="238">
        <v>3</v>
      </c>
      <c r="B128" s="239">
        <v>43369</v>
      </c>
      <c r="C128" s="238">
        <v>240</v>
      </c>
      <c r="D128" s="238" t="s">
        <v>178</v>
      </c>
      <c r="E128" s="238" t="s">
        <v>21</v>
      </c>
      <c r="F128" s="216" t="s">
        <v>55</v>
      </c>
      <c r="G128" s="216">
        <v>10</v>
      </c>
      <c r="H128" s="238">
        <v>4</v>
      </c>
      <c r="I128" s="238">
        <v>13</v>
      </c>
      <c r="J128" s="238">
        <v>16</v>
      </c>
      <c r="K128" s="238">
        <v>19</v>
      </c>
      <c r="L128" s="216">
        <v>16</v>
      </c>
      <c r="M128" s="238">
        <v>1750</v>
      </c>
      <c r="N128" s="149">
        <f>IF('[1]HNI OPTION CALLS'!E128="BUY",('[1]HNI OPTION CALLS'!L128-'[1]HNI OPTION CALLS'!G128)*('[1]HNI OPTION CALLS'!M128),('[1]HNI OPTION CALLS'!G128-'[1]HNI OPTION CALLS'!L128)*('[1]HNI OPTION CALLS'!M128))</f>
        <v>10500</v>
      </c>
      <c r="O128" s="150">
        <f>'[1]HNI OPTION CALLS'!N128/('[1]HNI OPTION CALLS'!M128)/'[1]HNI OPTION CALLS'!G128%</f>
        <v>60</v>
      </c>
    </row>
    <row r="129" spans="1:15" ht="15">
      <c r="A129" s="238">
        <v>4</v>
      </c>
      <c r="B129" s="239">
        <v>43367</v>
      </c>
      <c r="C129" s="238">
        <v>760</v>
      </c>
      <c r="D129" s="238" t="s">
        <v>178</v>
      </c>
      <c r="E129" s="238" t="s">
        <v>21</v>
      </c>
      <c r="F129" s="216" t="s">
        <v>188</v>
      </c>
      <c r="G129" s="216">
        <v>13.5</v>
      </c>
      <c r="H129" s="238">
        <v>6</v>
      </c>
      <c r="I129" s="238">
        <v>18</v>
      </c>
      <c r="J129" s="238">
        <v>22</v>
      </c>
      <c r="K129" s="238">
        <v>26</v>
      </c>
      <c r="L129" s="216">
        <v>17.8</v>
      </c>
      <c r="M129" s="238">
        <v>1200</v>
      </c>
      <c r="N129" s="149">
        <f>IF('[1]HNI OPTION CALLS'!E129="BUY",('[1]HNI OPTION CALLS'!L129-'[1]HNI OPTION CALLS'!G129)*('[1]HNI OPTION CALLS'!M129),('[1]HNI OPTION CALLS'!G129-'[1]HNI OPTION CALLS'!L129)*('[1]HNI OPTION CALLS'!M129))</f>
        <v>5160.000000000001</v>
      </c>
      <c r="O129" s="150">
        <f>'[1]HNI OPTION CALLS'!N129/('[1]HNI OPTION CALLS'!M129)/'[1]HNI OPTION CALLS'!G129%</f>
        <v>31.851851851851855</v>
      </c>
    </row>
    <row r="130" spans="1:15" ht="15">
      <c r="A130" s="238">
        <v>5</v>
      </c>
      <c r="B130" s="239">
        <v>43357</v>
      </c>
      <c r="C130" s="238">
        <v>240</v>
      </c>
      <c r="D130" s="238" t="s">
        <v>178</v>
      </c>
      <c r="E130" s="238" t="s">
        <v>21</v>
      </c>
      <c r="F130" s="216" t="s">
        <v>133</v>
      </c>
      <c r="G130" s="216">
        <v>9</v>
      </c>
      <c r="H130" s="238">
        <v>4</v>
      </c>
      <c r="I130" s="238">
        <v>11.5</v>
      </c>
      <c r="J130" s="238">
        <v>14</v>
      </c>
      <c r="K130" s="238">
        <v>16.5</v>
      </c>
      <c r="L130" s="216">
        <v>11.5</v>
      </c>
      <c r="M130" s="238">
        <v>2000</v>
      </c>
      <c r="N130" s="149">
        <f>IF('[1]HNI OPTION CALLS'!E130="BUY",('[1]HNI OPTION CALLS'!L130-'[1]HNI OPTION CALLS'!G130)*('[1]HNI OPTION CALLS'!M130),('[1]HNI OPTION CALLS'!G130-'[1]HNI OPTION CALLS'!L130)*('[1]HNI OPTION CALLS'!M130))</f>
        <v>5000</v>
      </c>
      <c r="O130" s="150">
        <f>'[1]HNI OPTION CALLS'!N130/('[1]HNI OPTION CALLS'!M130)/'[1]HNI OPTION CALLS'!G130%</f>
        <v>27.77777777777778</v>
      </c>
    </row>
    <row r="131" spans="1:15" ht="15">
      <c r="A131" s="238">
        <v>6</v>
      </c>
      <c r="B131" s="239">
        <v>43357</v>
      </c>
      <c r="C131" s="238">
        <v>620</v>
      </c>
      <c r="D131" s="238" t="s">
        <v>178</v>
      </c>
      <c r="E131" s="238" t="s">
        <v>21</v>
      </c>
      <c r="F131" s="216" t="s">
        <v>189</v>
      </c>
      <c r="G131" s="216">
        <v>15</v>
      </c>
      <c r="H131" s="238">
        <v>7</v>
      </c>
      <c r="I131" s="238">
        <v>20</v>
      </c>
      <c r="J131" s="238">
        <v>25</v>
      </c>
      <c r="K131" s="238">
        <v>30</v>
      </c>
      <c r="L131" s="216">
        <v>20</v>
      </c>
      <c r="M131" s="238">
        <v>1061</v>
      </c>
      <c r="N131" s="149">
        <f>IF('[1]HNI OPTION CALLS'!E131="BUY",('[1]HNI OPTION CALLS'!L131-'[1]HNI OPTION CALLS'!G131)*('[1]HNI OPTION CALLS'!M131),('[1]HNI OPTION CALLS'!G131-'[1]HNI OPTION CALLS'!L131)*('[1]HNI OPTION CALLS'!M131))</f>
        <v>5305</v>
      </c>
      <c r="O131" s="150">
        <f>'[1]HNI OPTION CALLS'!N131/('[1]HNI OPTION CALLS'!M131)/'[1]HNI OPTION CALLS'!G131%</f>
        <v>33.333333333333336</v>
      </c>
    </row>
    <row r="132" spans="1:15" ht="15">
      <c r="A132" s="238">
        <v>7</v>
      </c>
      <c r="B132" s="239">
        <v>43354</v>
      </c>
      <c r="C132" s="238">
        <v>280</v>
      </c>
      <c r="D132" s="216" t="s">
        <v>184</v>
      </c>
      <c r="E132" s="238" t="s">
        <v>21</v>
      </c>
      <c r="F132" s="216" t="s">
        <v>92</v>
      </c>
      <c r="G132" s="216">
        <v>6</v>
      </c>
      <c r="H132" s="238">
        <v>2</v>
      </c>
      <c r="I132" s="238">
        <v>8</v>
      </c>
      <c r="J132" s="238">
        <v>10</v>
      </c>
      <c r="K132" s="238">
        <v>12</v>
      </c>
      <c r="L132" s="216">
        <v>2</v>
      </c>
      <c r="M132" s="238">
        <v>3000</v>
      </c>
      <c r="N132" s="149">
        <f>IF('[1]HNI OPTION CALLS'!E132="BUY",('[1]HNI OPTION CALLS'!L132-'[1]HNI OPTION CALLS'!G132)*('[1]HNI OPTION CALLS'!M132),('[1]HNI OPTION CALLS'!G132-'[1]HNI OPTION CALLS'!L132)*('[1]HNI OPTION CALLS'!M132))</f>
        <v>-12000</v>
      </c>
      <c r="O132" s="150">
        <f>'[1]HNI OPTION CALLS'!N132/('[1]HNI OPTION CALLS'!M132)/'[1]HNI OPTION CALLS'!G132%</f>
        <v>-66.66666666666667</v>
      </c>
    </row>
    <row r="133" spans="1:15" ht="15">
      <c r="A133" s="238">
        <v>8</v>
      </c>
      <c r="B133" s="239">
        <v>43350</v>
      </c>
      <c r="C133" s="238">
        <v>210</v>
      </c>
      <c r="D133" s="238" t="s">
        <v>178</v>
      </c>
      <c r="E133" s="238" t="s">
        <v>21</v>
      </c>
      <c r="F133" s="216" t="s">
        <v>190</v>
      </c>
      <c r="G133" s="216">
        <v>7</v>
      </c>
      <c r="H133" s="238">
        <v>3.5</v>
      </c>
      <c r="I133" s="238">
        <v>9</v>
      </c>
      <c r="J133" s="238">
        <v>11</v>
      </c>
      <c r="K133" s="238">
        <v>13</v>
      </c>
      <c r="L133" s="216">
        <v>3.5</v>
      </c>
      <c r="M133" s="238">
        <v>2500</v>
      </c>
      <c r="N133" s="149">
        <f>IF('[1]HNI OPTION CALLS'!E133="BUY",('[1]HNI OPTION CALLS'!L133-'[1]HNI OPTION CALLS'!G133)*('[1]HNI OPTION CALLS'!M133),('[1]HNI OPTION CALLS'!G133-'[1]HNI OPTION CALLS'!L133)*('[1]HNI OPTION CALLS'!M133))</f>
        <v>-8750</v>
      </c>
      <c r="O133" s="150">
        <f>'[1]HNI OPTION CALLS'!N133/('[1]HNI OPTION CALLS'!M133)/'[1]HNI OPTION CALLS'!G133%</f>
        <v>-49.99999999999999</v>
      </c>
    </row>
    <row r="134" spans="1:15" ht="15">
      <c r="A134" s="238">
        <v>9</v>
      </c>
      <c r="B134" s="239">
        <v>43349</v>
      </c>
      <c r="C134" s="238">
        <v>270</v>
      </c>
      <c r="D134" s="238" t="s">
        <v>178</v>
      </c>
      <c r="E134" s="238" t="s">
        <v>21</v>
      </c>
      <c r="F134" s="216" t="s">
        <v>84</v>
      </c>
      <c r="G134" s="216">
        <v>9.5</v>
      </c>
      <c r="H134" s="238">
        <v>3</v>
      </c>
      <c r="I134" s="238">
        <v>13</v>
      </c>
      <c r="J134" s="238">
        <v>16.5</v>
      </c>
      <c r="K134" s="238">
        <v>20</v>
      </c>
      <c r="L134" s="216">
        <v>16.5</v>
      </c>
      <c r="M134" s="238">
        <v>1500</v>
      </c>
      <c r="N134" s="149">
        <f>IF('[1]HNI OPTION CALLS'!E134="BUY",('[1]HNI OPTION CALLS'!L134-'[1]HNI OPTION CALLS'!G134)*('[1]HNI OPTION CALLS'!M134),('[1]HNI OPTION CALLS'!G134-'[1]HNI OPTION CALLS'!L134)*('[1]HNI OPTION CALLS'!M134))</f>
        <v>10500</v>
      </c>
      <c r="O134" s="150">
        <f>'[1]HNI OPTION CALLS'!N134/('[1]HNI OPTION CALLS'!M134)/'[1]HNI OPTION CALLS'!G134%</f>
        <v>73.6842105263158</v>
      </c>
    </row>
    <row r="135" spans="1:15" ht="15">
      <c r="A135" s="238">
        <v>10</v>
      </c>
      <c r="B135" s="239">
        <v>43349</v>
      </c>
      <c r="C135" s="238">
        <v>1900</v>
      </c>
      <c r="D135" s="238" t="s">
        <v>178</v>
      </c>
      <c r="E135" s="238" t="s">
        <v>21</v>
      </c>
      <c r="F135" s="216" t="s">
        <v>191</v>
      </c>
      <c r="G135" s="216">
        <v>29</v>
      </c>
      <c r="H135" s="238">
        <v>5</v>
      </c>
      <c r="I135" s="238">
        <v>50</v>
      </c>
      <c r="J135" s="238">
        <v>70</v>
      </c>
      <c r="K135" s="238">
        <v>90</v>
      </c>
      <c r="L135" s="216">
        <v>5</v>
      </c>
      <c r="M135" s="238">
        <v>300</v>
      </c>
      <c r="N135" s="149">
        <f>IF('[1]HNI OPTION CALLS'!E135="BUY",('[1]HNI OPTION CALLS'!L135-'[1]HNI OPTION CALLS'!G135)*('[1]HNI OPTION CALLS'!M135),('[1]HNI OPTION CALLS'!G135-'[1]HNI OPTION CALLS'!L135)*('[1]HNI OPTION CALLS'!M135))</f>
        <v>-7200</v>
      </c>
      <c r="O135" s="150">
        <f>'[1]HNI OPTION CALLS'!N135/('[1]HNI OPTION CALLS'!M135)/'[1]HNI OPTION CALLS'!G135%</f>
        <v>-82.75862068965517</v>
      </c>
    </row>
    <row r="136" spans="1:15" ht="15">
      <c r="A136" s="238">
        <v>11</v>
      </c>
      <c r="B136" s="239">
        <v>43348</v>
      </c>
      <c r="C136" s="238">
        <v>230</v>
      </c>
      <c r="D136" s="238" t="s">
        <v>178</v>
      </c>
      <c r="E136" s="238" t="s">
        <v>21</v>
      </c>
      <c r="F136" s="216" t="s">
        <v>55</v>
      </c>
      <c r="G136" s="238">
        <v>9.5</v>
      </c>
      <c r="H136" s="238">
        <v>4</v>
      </c>
      <c r="I136" s="238">
        <v>12.5</v>
      </c>
      <c r="J136" s="238">
        <v>15.5</v>
      </c>
      <c r="K136" s="238">
        <v>18.5</v>
      </c>
      <c r="L136" s="216">
        <v>4</v>
      </c>
      <c r="M136" s="238">
        <v>1750</v>
      </c>
      <c r="N136" s="149">
        <f>IF('[1]HNI OPTION CALLS'!E136="BUY",('[1]HNI OPTION CALLS'!L136-'[1]HNI OPTION CALLS'!G136)*('[1]HNI OPTION CALLS'!M136),('[1]HNI OPTION CALLS'!G136-'[1]HNI OPTION CALLS'!L136)*('[1]HNI OPTION CALLS'!M136))</f>
        <v>-9625</v>
      </c>
      <c r="O136" s="150">
        <f>'[1]HNI OPTION CALLS'!N136/('[1]HNI OPTION CALLS'!M136)/'[1]HNI OPTION CALLS'!G136%</f>
        <v>-57.89473684210526</v>
      </c>
    </row>
    <row r="137" spans="1:15" ht="16.5">
      <c r="A137" s="116" t="s">
        <v>25</v>
      </c>
      <c r="B137" s="117"/>
      <c r="C137" s="118"/>
      <c r="D137" s="119"/>
      <c r="E137" s="120"/>
      <c r="F137" s="120"/>
      <c r="G137" s="121"/>
      <c r="H137" s="122"/>
      <c r="I137" s="122"/>
      <c r="J137" s="122"/>
      <c r="K137" s="120"/>
      <c r="L137" s="123"/>
      <c r="M137" s="124"/>
      <c r="N137" s="124"/>
      <c r="O137" s="124"/>
    </row>
    <row r="138" spans="1:15" ht="16.5">
      <c r="A138" s="116" t="s">
        <v>26</v>
      </c>
      <c r="B138" s="117"/>
      <c r="C138" s="118"/>
      <c r="D138" s="119"/>
      <c r="E138" s="120"/>
      <c r="F138" s="120"/>
      <c r="G138" s="121"/>
      <c r="H138" s="120"/>
      <c r="I138" s="120"/>
      <c r="J138" s="120"/>
      <c r="K138" s="120"/>
      <c r="L138" s="123"/>
      <c r="M138" s="124"/>
      <c r="N138" s="124"/>
      <c r="O138" s="124"/>
    </row>
    <row r="139" spans="1:15" ht="16.5">
      <c r="A139" s="116" t="s">
        <v>26</v>
      </c>
      <c r="B139" s="117"/>
      <c r="C139" s="118"/>
      <c r="D139" s="119"/>
      <c r="E139" s="120"/>
      <c r="F139" s="120"/>
      <c r="G139" s="121"/>
      <c r="H139" s="120"/>
      <c r="I139" s="120"/>
      <c r="J139" s="120"/>
      <c r="K139" s="120"/>
      <c r="L139" s="124"/>
      <c r="M139" s="124"/>
      <c r="N139" s="124"/>
      <c r="O139" s="124"/>
    </row>
    <row r="140" spans="1:15" ht="17.25" thickBot="1">
      <c r="A140" s="73"/>
      <c r="B140" s="125"/>
      <c r="C140" s="125"/>
      <c r="D140" s="126"/>
      <c r="E140" s="126"/>
      <c r="F140" s="126"/>
      <c r="G140" s="127"/>
      <c r="H140" s="128"/>
      <c r="I140" s="129" t="s">
        <v>27</v>
      </c>
      <c r="J140" s="129"/>
      <c r="K140" s="130"/>
      <c r="L140" s="124"/>
      <c r="M140" s="131"/>
      <c r="N140" s="124"/>
      <c r="O140" s="124"/>
    </row>
    <row r="141" spans="1:15" ht="16.5">
      <c r="A141" s="132"/>
      <c r="B141" s="125"/>
      <c r="C141" s="125"/>
      <c r="D141" s="240" t="s">
        <v>28</v>
      </c>
      <c r="E141" s="241"/>
      <c r="F141" s="242">
        <v>11</v>
      </c>
      <c r="G141" s="243">
        <v>100</v>
      </c>
      <c r="H141" s="126">
        <v>11</v>
      </c>
      <c r="I141" s="133">
        <f>'[1]HNI OPTION CALLS'!H142/'[1]HNI OPTION CALLS'!H141%</f>
        <v>63.63636363636363</v>
      </c>
      <c r="J141" s="133"/>
      <c r="K141" s="133"/>
      <c r="L141" s="130"/>
      <c r="M141" s="124"/>
      <c r="N141" s="124"/>
      <c r="O141" s="124"/>
    </row>
    <row r="142" spans="1:15" ht="16.5">
      <c r="A142" s="132"/>
      <c r="B142" s="125"/>
      <c r="C142" s="125"/>
      <c r="D142" s="244" t="s">
        <v>29</v>
      </c>
      <c r="E142" s="245"/>
      <c r="F142" s="246">
        <v>7</v>
      </c>
      <c r="G142" s="247">
        <f>('[1]HNI OPTION CALLS'!F142/'[1]HNI OPTION CALLS'!F141)*100</f>
        <v>63.63636363636363</v>
      </c>
      <c r="H142" s="126">
        <v>7</v>
      </c>
      <c r="I142" s="130"/>
      <c r="J142" s="130"/>
      <c r="K142" s="126"/>
      <c r="L142" s="124"/>
      <c r="M142" s="124"/>
      <c r="N142" s="124"/>
      <c r="O142" s="124"/>
    </row>
    <row r="143" spans="1:15" ht="16.5">
      <c r="A143" s="134"/>
      <c r="B143" s="125"/>
      <c r="C143" s="125"/>
      <c r="D143" s="244" t="s">
        <v>31</v>
      </c>
      <c r="E143" s="245"/>
      <c r="F143" s="246">
        <v>0</v>
      </c>
      <c r="G143" s="247">
        <f>('[1]HNI OPTION CALLS'!F143/'[1]HNI OPTION CALLS'!F141)*100</f>
        <v>0</v>
      </c>
      <c r="H143" s="135"/>
      <c r="I143" s="126"/>
      <c r="J143" s="126"/>
      <c r="K143" s="126"/>
      <c r="L143" s="136"/>
      <c r="M143" s="124"/>
      <c r="N143" s="124"/>
      <c r="O143" s="124"/>
    </row>
    <row r="144" spans="1:15" ht="16.5">
      <c r="A144" s="134"/>
      <c r="B144" s="125"/>
      <c r="C144" s="125"/>
      <c r="D144" s="244" t="s">
        <v>32</v>
      </c>
      <c r="E144" s="245"/>
      <c r="F144" s="246">
        <v>0</v>
      </c>
      <c r="G144" s="247">
        <f>('[1]HNI OPTION CALLS'!F144/'[1]HNI OPTION CALLS'!F141)*100</f>
        <v>0</v>
      </c>
      <c r="H144" s="135"/>
      <c r="I144" s="126"/>
      <c r="J144" s="126"/>
      <c r="K144" s="126"/>
      <c r="L144" s="130"/>
      <c r="M144" s="124"/>
      <c r="N144" s="124"/>
      <c r="O144" s="124"/>
    </row>
    <row r="145" spans="1:15" ht="16.5">
      <c r="A145" s="134"/>
      <c r="B145" s="125"/>
      <c r="C145" s="125"/>
      <c r="D145" s="244" t="s">
        <v>33</v>
      </c>
      <c r="E145" s="245"/>
      <c r="F145" s="246">
        <v>4</v>
      </c>
      <c r="G145" s="247">
        <f>('[1]HNI OPTION CALLS'!F145/'[1]HNI OPTION CALLS'!F141)*100</f>
        <v>36.36363636363637</v>
      </c>
      <c r="H145" s="135"/>
      <c r="I145" s="126" t="s">
        <v>34</v>
      </c>
      <c r="J145" s="126"/>
      <c r="K145" s="130"/>
      <c r="L145" s="130"/>
      <c r="M145" s="124"/>
      <c r="N145" s="124"/>
      <c r="O145" s="124"/>
    </row>
    <row r="146" spans="1:15" ht="16.5">
      <c r="A146" s="134"/>
      <c r="B146" s="125"/>
      <c r="C146" s="125"/>
      <c r="D146" s="244" t="s">
        <v>35</v>
      </c>
      <c r="E146" s="245"/>
      <c r="F146" s="246">
        <v>0</v>
      </c>
      <c r="G146" s="247">
        <f>('[1]HNI OPTION CALLS'!F146/'[1]HNI OPTION CALLS'!F141)*100</f>
        <v>0</v>
      </c>
      <c r="H146" s="135"/>
      <c r="I146" s="126"/>
      <c r="J146" s="126"/>
      <c r="K146" s="130"/>
      <c r="L146" s="130"/>
      <c r="M146" s="124"/>
      <c r="N146" s="124"/>
      <c r="O146" s="124"/>
    </row>
    <row r="147" spans="1:15" ht="17.25" thickBot="1">
      <c r="A147" s="134"/>
      <c r="B147" s="125"/>
      <c r="C147" s="125"/>
      <c r="D147" s="248" t="s">
        <v>36</v>
      </c>
      <c r="E147" s="249"/>
      <c r="F147" s="250">
        <v>0</v>
      </c>
      <c r="G147" s="251">
        <f>('[1]HNI OPTION CALLS'!F147/'[1]HNI OPTION CALLS'!F141)*100</f>
        <v>0</v>
      </c>
      <c r="H147" s="135"/>
      <c r="I147" s="126"/>
      <c r="J147" s="126"/>
      <c r="K147" s="136"/>
      <c r="L147" s="136"/>
      <c r="M147" s="124"/>
      <c r="N147" s="124"/>
      <c r="O147" s="124"/>
    </row>
    <row r="148" spans="1:15" ht="16.5">
      <c r="A148" s="137" t="s">
        <v>37</v>
      </c>
      <c r="B148" s="125"/>
      <c r="C148" s="125"/>
      <c r="D148" s="132"/>
      <c r="E148" s="132"/>
      <c r="F148" s="126"/>
      <c r="G148" s="126"/>
      <c r="H148" s="138"/>
      <c r="I148" s="139"/>
      <c r="J148" s="124"/>
      <c r="K148" s="139"/>
      <c r="L148" s="124"/>
      <c r="M148" s="124"/>
      <c r="N148" s="124"/>
      <c r="O148" s="124"/>
    </row>
    <row r="149" spans="1:15" ht="16.5">
      <c r="A149" s="140" t="s">
        <v>38</v>
      </c>
      <c r="B149" s="125"/>
      <c r="C149" s="125"/>
      <c r="D149" s="141"/>
      <c r="E149" s="142"/>
      <c r="F149" s="132"/>
      <c r="G149" s="139"/>
      <c r="H149" s="138"/>
      <c r="I149" s="139"/>
      <c r="J149" s="139"/>
      <c r="K149" s="139"/>
      <c r="L149" s="126"/>
      <c r="M149" s="124"/>
      <c r="N149" s="124"/>
      <c r="O149" s="132"/>
    </row>
    <row r="150" spans="1:15" ht="16.5">
      <c r="A150" s="140" t="s">
        <v>39</v>
      </c>
      <c r="B150" s="125"/>
      <c r="C150" s="125"/>
      <c r="D150" s="132"/>
      <c r="E150" s="142"/>
      <c r="F150" s="132"/>
      <c r="G150" s="139"/>
      <c r="H150" s="138"/>
      <c r="I150" s="130"/>
      <c r="J150" s="130"/>
      <c r="K150" s="130"/>
      <c r="L150" s="126"/>
      <c r="M150" s="124"/>
      <c r="N150" s="124"/>
      <c r="O150" s="124"/>
    </row>
    <row r="151" spans="1:15" ht="16.5">
      <c r="A151" s="140" t="s">
        <v>40</v>
      </c>
      <c r="B151" s="141"/>
      <c r="C151" s="125"/>
      <c r="D151" s="132"/>
      <c r="E151" s="142"/>
      <c r="F151" s="132"/>
      <c r="G151" s="139"/>
      <c r="H151" s="128"/>
      <c r="I151" s="130"/>
      <c r="J151" s="130"/>
      <c r="K151" s="130"/>
      <c r="L151" s="126"/>
      <c r="M151" s="124"/>
      <c r="N151" s="143"/>
      <c r="O151" s="124"/>
    </row>
    <row r="152" spans="1:15" ht="16.5">
      <c r="A152" s="140" t="s">
        <v>41</v>
      </c>
      <c r="B152" s="134"/>
      <c r="C152" s="141"/>
      <c r="D152" s="132"/>
      <c r="E152" s="144"/>
      <c r="F152" s="139"/>
      <c r="G152" s="139"/>
      <c r="H152" s="128"/>
      <c r="I152" s="130"/>
      <c r="J152" s="130"/>
      <c r="K152" s="130"/>
      <c r="L152" s="139"/>
      <c r="M152" s="124"/>
      <c r="N152" s="132"/>
      <c r="O152" s="124"/>
    </row>
  </sheetData>
  <sheetProtection/>
  <mergeCells count="112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21:E21"/>
    <mergeCell ref="D22:E22"/>
    <mergeCell ref="D23:E23"/>
    <mergeCell ref="D24:E24"/>
    <mergeCell ref="D25:E25"/>
    <mergeCell ref="D26:E26"/>
    <mergeCell ref="D27:E27"/>
    <mergeCell ref="A34:O36"/>
    <mergeCell ref="A37:O37"/>
    <mergeCell ref="A38:O38"/>
    <mergeCell ref="A39:O39"/>
    <mergeCell ref="A40:O40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D65:E65"/>
    <mergeCell ref="D66:E66"/>
    <mergeCell ref="D67:E67"/>
    <mergeCell ref="D68:E68"/>
    <mergeCell ref="D69:E69"/>
    <mergeCell ref="D70:E70"/>
    <mergeCell ref="D71:E71"/>
    <mergeCell ref="A77:O79"/>
    <mergeCell ref="A80:O80"/>
    <mergeCell ref="A81:O81"/>
    <mergeCell ref="A82:O82"/>
    <mergeCell ref="A83:O83"/>
    <mergeCell ref="A84:O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D104:E104"/>
    <mergeCell ref="D105:E105"/>
    <mergeCell ref="D106:E106"/>
    <mergeCell ref="D107:E107"/>
    <mergeCell ref="D108:E108"/>
    <mergeCell ref="D109:E109"/>
    <mergeCell ref="D110:E110"/>
    <mergeCell ref="A116:O118"/>
    <mergeCell ref="A119:O119"/>
    <mergeCell ref="A120:O120"/>
    <mergeCell ref="A121:O121"/>
    <mergeCell ref="A122:O122"/>
    <mergeCell ref="A123:O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D141:E141"/>
    <mergeCell ref="D142:E142"/>
    <mergeCell ref="D143:E143"/>
    <mergeCell ref="D144:E144"/>
    <mergeCell ref="D145:E145"/>
    <mergeCell ref="D146:E146"/>
    <mergeCell ref="D147:E147"/>
  </mergeCells>
  <conditionalFormatting sqref="O126:O136 O87:O99 O12:O16 O44:O60">
    <cfRule type="cellIs" priority="1" dxfId="58" operator="lessThan">
      <formula>0</formula>
    </cfRule>
    <cfRule type="cellIs" priority="2" dxfId="59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2018-12-14T12:04:44Z</dcterms:modified>
  <cp:category/>
  <cp:version/>
  <cp:contentType/>
  <cp:contentStatus/>
</cp:coreProperties>
</file>