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SMART MONEY  CASH CALLS" sheetId="1" r:id="rId1"/>
    <sheet name="SMART MONEY FUTURE CALLS" sheetId="2" r:id="rId2"/>
    <sheet name="SMART MONEY OPTION CAL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<sst xmlns="http://schemas.openxmlformats.org/spreadsheetml/2006/main" count="3428" uniqueCount="314">
  <si>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</si>
  <si>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</si>
  <si>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</si>
  <si>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</si>
  <si>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</si>
  <si>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</si>
  <si>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</si>
  <si>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</si>
  <si>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</si>
  <si>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</si>
  <si>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</si>
  <si>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</si>
  <si>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</si>
  <si>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</si>
  <si>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</si>
  <si>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</si>
  <si>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</si>
  <si>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</si>
  <si>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</si>
  <si>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</si>
  <si>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</si>
  <si>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</si>
  <si>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</si>
  <si>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</si>
  <si>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</si>
  <si>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</si>
  <si>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</si>
  <si>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</si>
  <si>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</si>
  <si>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</si>
  <si>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</si>
  <si>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</si>
  <si>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</si>
  <si>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</si>
  <si>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</si>
  <si>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</si>
  <si>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</si>
  <si>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</si>
  <si>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</si>
  <si>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</si>
  <si>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</si>
  <si>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</si>
  <si>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</si>
  <si>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</si>
  <si>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</si>
  <si>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</si>
  <si>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</si>
  <si>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</si>
  <si>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</si>
  <si>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</si>
  <si>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</si>
  <si>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</si>
  <si>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</si>
  <si>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</si>
  <si>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</si>
  <si>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</si>
  <si>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</si>
  <si>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</si>
  <si>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</si>
  <si>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</si>
  <si>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</si>
  <si>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</si>
  <si>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</si>
  <si>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</si>
  <si>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</si>
  <si>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</si>
  <si>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</si>
  <si>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</si>
  <si>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</si>
  <si>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</si>
  <si>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</si>
  <si>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</si>
  <si>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</si>
  <si>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</si>
  <si>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</si>
  <si>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</si>
  <si>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</si>
  <si>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</si>
  <si>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</si>
  <si>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</si>
  <si>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</si>
  <si>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</si>
  <si>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</si>
  <si>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</si>
  <si>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</si>
  <si>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</si>
  <si>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</si>
  <si>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</si>
  <si>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</si>
  <si>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</si>
  <si>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</si>
  <si>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</si>
  <si>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</si>
  <si>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</si>
  <si>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</si>
  <si>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</si>
  <si>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</si>
  <si>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</si>
  <si>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</si>
  <si>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</si>
  <si>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</si>
  <si>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</si>
  <si>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</si>
  <si>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</si>
  <si>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</si>
  <si>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</si>
  <si>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</si>
  <si>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</si>
  <si>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</si>
  <si>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</si>
  <si>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</si>
  <si>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</si>
  <si>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</si>
  <si>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</si>
  <si>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</si>
  <si>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</si>
  <si>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</si>
  <si>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</si>
  <si>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</si>
  <si>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</si>
  <si>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</si>
  <si>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</si>
  <si>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</si>
  <si>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</si>
  <si>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</si>
  <si>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</si>
  <si>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</si>
  <si>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</si>
  <si>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</si>
  <si>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</si>
  <si>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</si>
  <si>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</si>
  <si>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</si>
  <si>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CAN BANK</t>
  </si>
  <si>
    <t>SMART MONEY Daily Call Performance Report  JULY – 2018</t>
  </si>
  <si>
    <t>NCC</t>
  </si>
  <si>
    <t>2 nd floor 201-202 Radha Krishna Apartment,Block “A”,Manorama Ganj, M.G. Road, Indore (M.P.) PIN : 452010.</t>
  </si>
  <si>
    <t>PH: +91-7987573460,+91-8878924480</t>
  </si>
  <si>
    <t>EQUITY CASH Daily Call Performance Report NOVEMBER 2018</t>
  </si>
  <si>
    <t>HNI-CASH</t>
  </si>
  <si>
    <t>UJJIVAN FINANCE</t>
  </si>
  <si>
    <t>GODREJ CONSUMER</t>
  </si>
  <si>
    <t>GODFREY PHILIPS</t>
  </si>
  <si>
    <t xml:space="preserve">PIRAMAL ENTERPRICE </t>
  </si>
  <si>
    <t>ESCORT</t>
  </si>
  <si>
    <t>EQUITY CASH Daily Call Performance Report OCTOBER 2018</t>
  </si>
  <si>
    <t>HCL TECH</t>
  </si>
  <si>
    <t>DIVIS LAB</t>
  </si>
  <si>
    <t>UNITED SPIRIT</t>
  </si>
  <si>
    <t>GRUH FINANCE</t>
  </si>
  <si>
    <t>WOCK PHARMA</t>
  </si>
  <si>
    <t>INDIABULL HOUSING</t>
  </si>
  <si>
    <t>JK PAPER</t>
  </si>
  <si>
    <t>MRPL</t>
  </si>
  <si>
    <t>DREDGING</t>
  </si>
  <si>
    <t>EQUITY CASH Daily Call Performance Report SEPTEMBER 2018</t>
  </si>
  <si>
    <t>UPL</t>
  </si>
  <si>
    <t>DABUR</t>
  </si>
  <si>
    <t>TATA COMM</t>
  </si>
  <si>
    <t>MINDTREE</t>
  </si>
  <si>
    <t>EQUITY FUTURES Daily Call Performance Report  NOVEMBER– 2018</t>
  </si>
  <si>
    <t>Buy / Sell</t>
  </si>
  <si>
    <t>Scrip</t>
  </si>
  <si>
    <t>HNI- FUTURE</t>
  </si>
  <si>
    <t>VODAFONEIDEA</t>
  </si>
  <si>
    <t>PFC</t>
  </si>
  <si>
    <t>RELIANCEIND.</t>
  </si>
  <si>
    <t>GLENMARK PHARMA</t>
  </si>
  <si>
    <t>EQUITY FUTURES Daily Call Performance Report  OCTOBER– 2018</t>
  </si>
  <si>
    <t>ADANIENT</t>
  </si>
  <si>
    <t>NIITTECH</t>
  </si>
  <si>
    <t>BANK BARODA</t>
  </si>
  <si>
    <t>INDIA BULL HOUSING</t>
  </si>
  <si>
    <t>EQUITY FUTURES Daily Call Performance Report  SEPTEMBER– 2018</t>
  </si>
  <si>
    <t xml:space="preserve">ARVIND </t>
  </si>
  <si>
    <t>EQUITY OPTION Daily Call Performance Report NOVEMBER– 2018</t>
  </si>
  <si>
    <t>STRIKE PRICE</t>
  </si>
  <si>
    <t>HNI-CALL</t>
  </si>
  <si>
    <t>BPCL</t>
  </si>
  <si>
    <t>EQUITY OPTION Daily Call Performance Report OCTOBER– 2018</t>
  </si>
  <si>
    <t>HEXAWARE TECH</t>
  </si>
  <si>
    <t>BANK INDIA</t>
  </si>
  <si>
    <t>UNION BANK</t>
  </si>
  <si>
    <t>HNI-PUT</t>
  </si>
  <si>
    <t>ASIAN PAINT</t>
  </si>
  <si>
    <t>HINDALCO</t>
  </si>
  <si>
    <t>TECH MAHINDRA</t>
  </si>
  <si>
    <t>DLF</t>
  </si>
  <si>
    <t xml:space="preserve">CAPITAL FIRST </t>
  </si>
  <si>
    <t>BHARTI AIRTEL</t>
  </si>
  <si>
    <t>DABUR INDIA</t>
  </si>
  <si>
    <t xml:space="preserve">IDFC BANK </t>
  </si>
  <si>
    <t>IDFC BANK</t>
  </si>
  <si>
    <t>CASTROL INDIA</t>
  </si>
  <si>
    <t>BALKRISHNA IND.</t>
  </si>
  <si>
    <t>GUJRAT STATE FERT</t>
  </si>
  <si>
    <t>EQUITY OPTION Daily Call Performance Report DECEMBER– 2018</t>
  </si>
  <si>
    <t>ADANIPORT</t>
  </si>
  <si>
    <t>EQUITY FUTURES Daily Call Performance Report  DECEMBER– 2018</t>
  </si>
  <si>
    <t>EQUITY CASH Daily Call Performance Report DECEMBER 2018</t>
  </si>
  <si>
    <t>JUBILIANTFOOD</t>
  </si>
  <si>
    <t>RADICO KHETAN</t>
  </si>
  <si>
    <t>BATA INDIA</t>
  </si>
  <si>
    <t>INDIABULLHOUSING</t>
  </si>
  <si>
    <t>WIPRO</t>
  </si>
  <si>
    <t>JETAIRWAYS</t>
  </si>
  <si>
    <t>RELIANCE INFRA.</t>
  </si>
  <si>
    <t>EQUITY CASH Daily Call Performance Report JANUARY-2019</t>
  </si>
  <si>
    <t>KIRI IND.</t>
  </si>
  <si>
    <t>AUROPHARMA</t>
  </si>
  <si>
    <t>BF UTILITY</t>
  </si>
  <si>
    <t>OBEROI REALITY</t>
  </si>
  <si>
    <t>ATUL AUTO</t>
  </si>
  <si>
    <t>JUSTDIAL</t>
  </si>
  <si>
    <t>EQUITY FUTURES Daily Call Performance Report  JANUARY-2019</t>
  </si>
  <si>
    <t>IBULHSGFIN</t>
  </si>
  <si>
    <t>M.ANDM.</t>
  </si>
  <si>
    <t>HINDPETRO</t>
  </si>
  <si>
    <t>ZEEL</t>
  </si>
  <si>
    <t>TITAN</t>
  </si>
  <si>
    <t>JINDAL STEEL</t>
  </si>
  <si>
    <t>EQUITY OPTION Daily Call Performance Report JANUARY-2019</t>
  </si>
  <si>
    <t>ASHOK LEYLEND</t>
  </si>
  <si>
    <t>HCLTECH</t>
  </si>
  <si>
    <t>RELIANCE CAP</t>
  </si>
  <si>
    <t>REC</t>
  </si>
  <si>
    <t>JET AIRWEYS</t>
  </si>
  <si>
    <t>STRIDES PHARMA</t>
  </si>
  <si>
    <t>ADANI TRANSPORT</t>
  </si>
  <si>
    <t>ICICI PRU</t>
  </si>
  <si>
    <t>YESBANK</t>
  </si>
  <si>
    <t>EQUITY CASH Daily Call Performance Report FEBRURY-2019</t>
  </si>
  <si>
    <t>KSCL</t>
  </si>
  <si>
    <t>PRAJ IND.</t>
  </si>
  <si>
    <t>RELIANCE</t>
  </si>
  <si>
    <t>STAR</t>
  </si>
  <si>
    <t>EQUITY OPTION Daily Call Performance Report FEBRURY-2019</t>
  </si>
  <si>
    <t>EQUITY OPTION Daily Call Performance Report SEPTEMBER– 2018</t>
  </si>
  <si>
    <t>TATASTEEL</t>
  </si>
  <si>
    <t>INDUSIND BANK</t>
  </si>
  <si>
    <t>RBL BANK</t>
  </si>
  <si>
    <t>IPCA LAB</t>
  </si>
  <si>
    <t>MPHASIS</t>
  </si>
  <si>
    <t>AJANTA PHARMA</t>
  </si>
  <si>
    <t>JUBILIANT LIEF</t>
  </si>
  <si>
    <t>BHARTI INFRATEL</t>
  </si>
  <si>
    <t>INDIGO</t>
  </si>
  <si>
    <t>RELIANCE IND</t>
  </si>
  <si>
    <t>MGL</t>
  </si>
  <si>
    <t>RELIANC EIND.</t>
  </si>
  <si>
    <t>DISHTV</t>
  </si>
  <si>
    <t>EQUITY CASH Daily Call Performance Report MARCH-2019</t>
  </si>
  <si>
    <t>INDIA BULL REAL</t>
  </si>
  <si>
    <t>AVATIFEED</t>
  </si>
  <si>
    <t>GRANULES</t>
  </si>
  <si>
    <t>DISH TV</t>
  </si>
  <si>
    <t>REDINGTON INDIA</t>
  </si>
  <si>
    <t>ICICI PRUDENTIAL</t>
  </si>
  <si>
    <t>EQUITY FUTURES Daily Call Performance Report FEBRURY - 2019</t>
  </si>
  <si>
    <t>BTST-FUTURE</t>
  </si>
  <si>
    <t>STBT-FUTURE</t>
  </si>
  <si>
    <t>EQUITY OPTION Daily Call Performance Report MARCH-2019</t>
  </si>
  <si>
    <t>CANFIN HOME</t>
  </si>
  <si>
    <t xml:space="preserve">DRREDDY </t>
  </si>
  <si>
    <t>TATA CHEMICAL</t>
  </si>
  <si>
    <t>CG POWER</t>
  </si>
  <si>
    <t>BHARAT FINANCE</t>
  </si>
  <si>
    <t>EXIDE IND.</t>
  </si>
  <si>
    <t>IDEA VODAFONE</t>
  </si>
  <si>
    <t>BAJAJ AUTO</t>
  </si>
  <si>
    <t>NMDC</t>
  </si>
  <si>
    <t>EQUITY CASH Daily Call Performance Report APRIL-2019</t>
  </si>
  <si>
    <t>KAJARIYA</t>
  </si>
  <si>
    <t>HDFC LIFE</t>
  </si>
  <si>
    <t>TORRENT PHARMA</t>
  </si>
  <si>
    <t>RAJESH EXPORT</t>
  </si>
  <si>
    <t>EQUITY FUTURES Daily Call Performance Report  APRIL-2019</t>
  </si>
  <si>
    <t>EQUITY FUTURES Daily Call Performance Report  MARCH-2019</t>
  </si>
  <si>
    <t>TORRENT POWER</t>
  </si>
  <si>
    <t>EQUITY OPTION Daily Call Performance Report  APRIL-2019</t>
  </si>
  <si>
    <t>HDFC LTD</t>
  </si>
  <si>
    <t>TATA MOTORS DVR</t>
  </si>
  <si>
    <t>RAIN IND.</t>
  </si>
  <si>
    <t>ITC</t>
  </si>
  <si>
    <t>BAJAJ FINSERVE</t>
  </si>
  <si>
    <t>EQUITY CASH Daily Call Performance Report MAY-2019</t>
  </si>
  <si>
    <t>EDELWEISS FINANCIAL</t>
  </si>
  <si>
    <t>AU SMALL FINANCE</t>
  </si>
  <si>
    <t>BAJAJ ELECTRICAL</t>
  </si>
  <si>
    <t>INFIBEAM</t>
  </si>
  <si>
    <t>EQUITY FUTURES Daily Call Performance Report  MAY-2019</t>
  </si>
  <si>
    <t>BHARAT ELECTRONICS</t>
  </si>
  <si>
    <t>JIDAL STEEL</t>
  </si>
  <si>
    <t>RELIANCE IND.</t>
  </si>
  <si>
    <t>MARICO</t>
  </si>
  <si>
    <t>EQUITY OPTION Daily Call Performance Report  MAY-2019</t>
  </si>
  <si>
    <t>APOLLO TYRE</t>
  </si>
  <si>
    <t>DCB BANK</t>
  </si>
  <si>
    <t>NTPC</t>
  </si>
  <si>
    <t>CHOLAMANDLAM INVESTMENT</t>
  </si>
  <si>
    <t>INDIABULL REAL</t>
  </si>
  <si>
    <t>STERLITE TECH</t>
  </si>
  <si>
    <t>STRIDE PHARMA</t>
  </si>
  <si>
    <t xml:space="preserve">TITAN </t>
  </si>
  <si>
    <t>SRF</t>
  </si>
  <si>
    <t>GRAPHITE INDIA</t>
  </si>
  <si>
    <t>CADILA HEALTH CARE</t>
  </si>
  <si>
    <t>L.AND T.</t>
  </si>
  <si>
    <t>MANAPPURAM FINANCE</t>
  </si>
  <si>
    <t>EQUITY CASH Daily Call Performance Report JUNE-2019</t>
  </si>
  <si>
    <t>VA-TECH WABOG</t>
  </si>
  <si>
    <t>EQUITY FUTURES Daily Call Performance Report  JUNE-2019</t>
  </si>
  <si>
    <t>EQUITY OPTION Daily Call Performance Report  JUNE-2019</t>
  </si>
  <si>
    <t>APOLLO HOSPITAL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</si>
</sst>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10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Calibri"/>
      <family val="2"/>
    </font>
    <font>
      <b/>
      <sz val="10"/>
      <color indexed="9"/>
      <name val="Arial Narrow"/>
      <family val="2"/>
    </font>
    <font>
      <b/>
      <sz val="10"/>
      <color indexed="60"/>
      <name val="Arial Black"/>
      <family val="2"/>
    </font>
    <font>
      <b/>
      <sz val="11"/>
      <color indexed="9"/>
      <name val="Arial Narrow"/>
      <family val="2"/>
    </font>
    <font>
      <b/>
      <sz val="11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00206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99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Calibri"/>
      <family val="2"/>
    </font>
    <font>
      <b/>
      <sz val="12"/>
      <color rgb="FFFFFFFF"/>
      <name val="Arial Narrow"/>
      <family val="2"/>
    </font>
    <font>
      <b/>
      <sz val="12"/>
      <color rgb="FF993300"/>
      <name val="Arial Black"/>
      <family val="2"/>
    </font>
    <font>
      <b/>
      <sz val="10"/>
      <color rgb="FFFFFFFF"/>
      <name val="Arial Narrow"/>
      <family val="2"/>
    </font>
    <font>
      <b/>
      <sz val="10"/>
      <color rgb="FF993300"/>
      <name val="Arial Black"/>
      <family val="2"/>
    </font>
    <font>
      <b/>
      <sz val="11"/>
      <color rgb="FF993300"/>
      <name val="Arial Black"/>
      <family val="2"/>
    </font>
    <font>
      <b/>
      <sz val="11"/>
      <color rgb="FFFFFF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>
        <color rgb="FF5C616C"/>
      </left>
      <right style="medium">
        <color rgb="FF5C616C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5C616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5C616C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75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76" fillId="0" borderId="18" xfId="0" applyNumberFormat="1" applyFont="1" applyBorder="1" applyAlignment="1">
      <alignment horizontal="center"/>
    </xf>
    <xf numFmtId="172" fontId="75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77" fillId="0" borderId="0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78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2" fontId="79" fillId="0" borderId="0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2" fontId="82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2" fontId="81" fillId="0" borderId="0" xfId="0" applyNumberFormat="1" applyFont="1" applyAlignment="1">
      <alignment horizontal="center"/>
    </xf>
    <xf numFmtId="0" fontId="82" fillId="0" borderId="0" xfId="0" applyFont="1" applyBorder="1" applyAlignment="1">
      <alignment horizontal="center"/>
    </xf>
    <xf numFmtId="2" fontId="8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2" fontId="12" fillId="0" borderId="0" xfId="0" applyNumberFormat="1" applyFont="1" applyAlignment="1">
      <alignment horizontal="center"/>
    </xf>
    <xf numFmtId="0" fontId="8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84" fillId="0" borderId="0" xfId="0" applyNumberFormat="1" applyFont="1" applyAlignment="1">
      <alignment/>
    </xf>
    <xf numFmtId="2" fontId="7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85" fillId="0" borderId="0" xfId="0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/>
    </xf>
    <xf numFmtId="0" fontId="0" fillId="0" borderId="0" xfId="0" applyFont="1" applyAlignment="1">
      <alignment/>
    </xf>
    <xf numFmtId="20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6" fillId="0" borderId="0" xfId="0" applyNumberFormat="1" applyFont="1" applyAlignment="1">
      <alignment horizontal="center"/>
    </xf>
    <xf numFmtId="2" fontId="8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2" fontId="7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3" fillId="0" borderId="0" xfId="0" applyNumberFormat="1" applyFont="1" applyAlignment="1">
      <alignment horizontal="right"/>
    </xf>
    <xf numFmtId="0" fontId="81" fillId="0" borderId="18" xfId="0" applyFont="1" applyBorder="1" applyAlignment="1">
      <alignment horizontal="center"/>
    </xf>
    <xf numFmtId="16" fontId="81" fillId="0" borderId="18" xfId="0" applyNumberFormat="1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172" fontId="75" fillId="0" borderId="18" xfId="0" applyNumberFormat="1" applyFont="1" applyBorder="1" applyAlignment="1">
      <alignment horizontal="center" vertical="center"/>
    </xf>
    <xf numFmtId="0" fontId="89" fillId="0" borderId="18" xfId="0" applyFont="1" applyBorder="1" applyAlignment="1">
      <alignment horizontal="center"/>
    </xf>
    <xf numFmtId="16" fontId="89" fillId="0" borderId="18" xfId="0" applyNumberFormat="1" applyFont="1" applyBorder="1" applyAlignment="1">
      <alignment horizontal="center"/>
    </xf>
    <xf numFmtId="172" fontId="90" fillId="0" borderId="18" xfId="0" applyNumberFormat="1" applyFont="1" applyBorder="1" applyAlignment="1">
      <alignment horizontal="center"/>
    </xf>
    <xf numFmtId="172" fontId="91" fillId="0" borderId="18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2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93" fillId="0" borderId="0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2" fontId="89" fillId="0" borderId="0" xfId="0" applyNumberFormat="1" applyFont="1" applyBorder="1" applyAlignment="1">
      <alignment horizontal="center"/>
    </xf>
    <xf numFmtId="2" fontId="93" fillId="0" borderId="0" xfId="0" applyNumberFormat="1" applyFont="1" applyAlignment="1">
      <alignment horizontal="center"/>
    </xf>
    <xf numFmtId="2" fontId="92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2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89" fillId="0" borderId="0" xfId="0" applyNumberFormat="1" applyFont="1" applyAlignment="1">
      <alignment horizontal="center"/>
    </xf>
    <xf numFmtId="2" fontId="14" fillId="0" borderId="18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92" fillId="0" borderId="0" xfId="0" applyFont="1" applyBorder="1" applyAlignment="1">
      <alignment horizontal="center"/>
    </xf>
    <xf numFmtId="2" fontId="94" fillId="0" borderId="0" xfId="0" applyNumberFormat="1" applyFont="1" applyAlignment="1">
      <alignment/>
    </xf>
    <xf numFmtId="2" fontId="14" fillId="0" borderId="24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0" fontId="26" fillId="0" borderId="0" xfId="0" applyFont="1" applyBorder="1" applyAlignment="1">
      <alignment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0" fontId="87" fillId="0" borderId="18" xfId="0" applyFont="1" applyBorder="1" applyAlignment="1">
      <alignment horizontal="center"/>
    </xf>
    <xf numFmtId="16" fontId="87" fillId="0" borderId="18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34" borderId="3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2" fontId="8" fillId="33" borderId="31" xfId="0" applyNumberFormat="1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44" xfId="0" applyNumberFormat="1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2" fontId="5" fillId="34" borderId="46" xfId="0" applyNumberFormat="1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2" fontId="95" fillId="35" borderId="53" xfId="0" applyNumberFormat="1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2" fontId="95" fillId="35" borderId="18" xfId="0" applyNumberFormat="1" applyFont="1" applyFill="1" applyBorder="1" applyAlignment="1">
      <alignment horizontal="center" vertical="center" wrapText="1"/>
    </xf>
    <xf numFmtId="2" fontId="95" fillId="35" borderId="18" xfId="0" applyNumberFormat="1" applyFont="1" applyFill="1" applyBorder="1" applyAlignment="1">
      <alignment horizontal="center" vertical="center"/>
    </xf>
    <xf numFmtId="2" fontId="95" fillId="35" borderId="53" xfId="0" applyNumberFormat="1" applyFont="1" applyFill="1" applyBorder="1" applyAlignment="1">
      <alignment horizontal="center" vertical="center"/>
    </xf>
    <xf numFmtId="0" fontId="95" fillId="35" borderId="53" xfId="0" applyFont="1" applyFill="1" applyBorder="1" applyAlignment="1">
      <alignment horizontal="center" vertical="center" wrapText="1"/>
    </xf>
    <xf numFmtId="0" fontId="96" fillId="0" borderId="55" xfId="0" applyFont="1" applyBorder="1" applyAlignment="1">
      <alignment horizontal="center"/>
    </xf>
    <xf numFmtId="2" fontId="5" fillId="36" borderId="56" xfId="0" applyNumberFormat="1" applyFont="1" applyFill="1" applyBorder="1" applyAlignment="1">
      <alignment horizontal="center"/>
    </xf>
    <xf numFmtId="2" fontId="5" fillId="36" borderId="57" xfId="0" applyNumberFormat="1" applyFont="1" applyFill="1" applyBorder="1" applyAlignment="1">
      <alignment horizontal="center"/>
    </xf>
    <xf numFmtId="0" fontId="95" fillId="35" borderId="18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25" fillId="36" borderId="58" xfId="0" applyNumberFormat="1" applyFont="1" applyFill="1" applyBorder="1" applyAlignment="1">
      <alignment horizontal="center"/>
    </xf>
    <xf numFmtId="2" fontId="25" fillId="36" borderId="59" xfId="0" applyNumberFormat="1" applyFont="1" applyFill="1" applyBorder="1" applyAlignment="1">
      <alignment horizontal="center"/>
    </xf>
    <xf numFmtId="2" fontId="25" fillId="36" borderId="60" xfId="0" applyNumberFormat="1" applyFont="1" applyFill="1" applyBorder="1" applyAlignment="1">
      <alignment horizontal="center"/>
    </xf>
    <xf numFmtId="0" fontId="97" fillId="35" borderId="61" xfId="0" applyFont="1" applyFill="1" applyBorder="1" applyAlignment="1">
      <alignment horizontal="center"/>
    </xf>
    <xf numFmtId="0" fontId="97" fillId="35" borderId="62" xfId="0" applyFont="1" applyFill="1" applyBorder="1" applyAlignment="1">
      <alignment horizontal="center"/>
    </xf>
    <xf numFmtId="0" fontId="97" fillId="35" borderId="63" xfId="0" applyFont="1" applyFill="1" applyBorder="1" applyAlignment="1">
      <alignment horizontal="center"/>
    </xf>
    <xf numFmtId="0" fontId="97" fillId="35" borderId="19" xfId="0" applyFont="1" applyFill="1" applyBorder="1" applyAlignment="1">
      <alignment horizontal="center"/>
    </xf>
    <xf numFmtId="0" fontId="97" fillId="35" borderId="64" xfId="0" applyFont="1" applyFill="1" applyBorder="1" applyAlignment="1">
      <alignment horizontal="center"/>
    </xf>
    <xf numFmtId="0" fontId="97" fillId="35" borderId="20" xfId="0" applyFont="1" applyFill="1" applyBorder="1" applyAlignment="1">
      <alignment horizontal="center"/>
    </xf>
    <xf numFmtId="0" fontId="97" fillId="35" borderId="53" xfId="0" applyFont="1" applyFill="1" applyBorder="1" applyAlignment="1">
      <alignment horizontal="center" vertical="center" wrapText="1"/>
    </xf>
    <xf numFmtId="0" fontId="97" fillId="35" borderId="6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2" fontId="97" fillId="35" borderId="53" xfId="0" applyNumberFormat="1" applyFont="1" applyFill="1" applyBorder="1" applyAlignment="1">
      <alignment horizontal="center" vertical="center" wrapText="1"/>
    </xf>
    <xf numFmtId="2" fontId="97" fillId="35" borderId="65" xfId="0" applyNumberFormat="1" applyFont="1" applyFill="1" applyBorder="1" applyAlignment="1">
      <alignment horizontal="center" vertical="center" wrapText="1"/>
    </xf>
    <xf numFmtId="0" fontId="98" fillId="0" borderId="67" xfId="0" applyFont="1" applyBorder="1" applyAlignment="1">
      <alignment horizontal="center"/>
    </xf>
    <xf numFmtId="0" fontId="98" fillId="0" borderId="68" xfId="0" applyFont="1" applyBorder="1" applyAlignment="1">
      <alignment horizontal="center"/>
    </xf>
    <xf numFmtId="0" fontId="98" fillId="0" borderId="69" xfId="0" applyFont="1" applyBorder="1" applyAlignment="1">
      <alignment horizontal="center"/>
    </xf>
    <xf numFmtId="0" fontId="98" fillId="0" borderId="7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71" xfId="0" applyFont="1" applyBorder="1" applyAlignment="1">
      <alignment horizontal="center"/>
    </xf>
    <xf numFmtId="2" fontId="22" fillId="36" borderId="72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73" xfId="0" applyNumberFormat="1" applyFont="1" applyFill="1" applyBorder="1" applyAlignment="1">
      <alignment horizontal="center"/>
    </xf>
    <xf numFmtId="2" fontId="97" fillId="35" borderId="53" xfId="0" applyNumberFormat="1" applyFont="1" applyFill="1" applyBorder="1" applyAlignment="1">
      <alignment horizontal="center" vertical="center"/>
    </xf>
    <xf numFmtId="2" fontId="97" fillId="35" borderId="65" xfId="0" applyNumberFormat="1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2" fontId="22" fillId="36" borderId="74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75" xfId="0" applyNumberFormat="1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2" fontId="22" fillId="36" borderId="70" xfId="0" applyNumberFormat="1" applyFont="1" applyFill="1" applyBorder="1" applyAlignment="1">
      <alignment horizontal="center"/>
    </xf>
    <xf numFmtId="2" fontId="22" fillId="36" borderId="71" xfId="0" applyNumberFormat="1" applyFont="1" applyFill="1" applyBorder="1" applyAlignment="1">
      <alignment horizontal="center"/>
    </xf>
    <xf numFmtId="2" fontId="22" fillId="36" borderId="58" xfId="0" applyNumberFormat="1" applyFont="1" applyFill="1" applyBorder="1" applyAlignment="1">
      <alignment horizontal="center"/>
    </xf>
    <xf numFmtId="2" fontId="22" fillId="36" borderId="59" xfId="0" applyNumberFormat="1" applyFont="1" applyFill="1" applyBorder="1" applyAlignment="1">
      <alignment horizontal="center"/>
    </xf>
    <xf numFmtId="2" fontId="22" fillId="36" borderId="60" xfId="0" applyNumberFormat="1" applyFont="1" applyFill="1" applyBorder="1" applyAlignment="1">
      <alignment horizontal="center"/>
    </xf>
    <xf numFmtId="0" fontId="99" fillId="0" borderId="7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71" xfId="0" applyFont="1" applyBorder="1" applyAlignment="1">
      <alignment horizontal="center"/>
    </xf>
    <xf numFmtId="2" fontId="100" fillId="35" borderId="76" xfId="0" applyNumberFormat="1" applyFont="1" applyFill="1" applyBorder="1" applyAlignment="1">
      <alignment horizontal="center" vertical="center" wrapText="1"/>
    </xf>
    <xf numFmtId="0" fontId="99" fillId="0" borderId="74" xfId="0" applyFont="1" applyBorder="1" applyAlignment="1">
      <alignment horizontal="center"/>
    </xf>
    <xf numFmtId="0" fontId="99" fillId="0" borderId="75" xfId="0" applyFont="1" applyBorder="1" applyAlignment="1">
      <alignment horizontal="center"/>
    </xf>
    <xf numFmtId="0" fontId="99" fillId="0" borderId="67" xfId="0" applyFont="1" applyBorder="1" applyAlignment="1">
      <alignment horizontal="center"/>
    </xf>
    <xf numFmtId="0" fontId="99" fillId="0" borderId="68" xfId="0" applyFont="1" applyBorder="1" applyAlignment="1">
      <alignment horizontal="center"/>
    </xf>
    <xf numFmtId="0" fontId="99" fillId="0" borderId="69" xfId="0" applyFont="1" applyBorder="1" applyAlignment="1">
      <alignment horizontal="center"/>
    </xf>
    <xf numFmtId="0" fontId="100" fillId="35" borderId="61" xfId="0" applyFont="1" applyFill="1" applyBorder="1" applyAlignment="1">
      <alignment horizontal="center"/>
    </xf>
    <xf numFmtId="0" fontId="100" fillId="35" borderId="62" xfId="0" applyFont="1" applyFill="1" applyBorder="1" applyAlignment="1">
      <alignment horizontal="center"/>
    </xf>
    <xf numFmtId="0" fontId="100" fillId="35" borderId="63" xfId="0" applyFont="1" applyFill="1" applyBorder="1" applyAlignment="1">
      <alignment horizontal="center"/>
    </xf>
    <xf numFmtId="0" fontId="100" fillId="35" borderId="77" xfId="0" applyFont="1" applyFill="1" applyBorder="1" applyAlignment="1">
      <alignment horizontal="center"/>
    </xf>
    <xf numFmtId="0" fontId="100" fillId="35" borderId="64" xfId="0" applyFont="1" applyFill="1" applyBorder="1" applyAlignment="1">
      <alignment horizontal="center"/>
    </xf>
    <xf numFmtId="0" fontId="100" fillId="35" borderId="78" xfId="0" applyFont="1" applyFill="1" applyBorder="1" applyAlignment="1">
      <alignment horizontal="center"/>
    </xf>
    <xf numFmtId="0" fontId="100" fillId="35" borderId="53" xfId="0" applyFont="1" applyFill="1" applyBorder="1" applyAlignment="1">
      <alignment horizontal="center" vertical="center" wrapText="1"/>
    </xf>
    <xf numFmtId="2" fontId="100" fillId="35" borderId="53" xfId="0" applyNumberFormat="1" applyFont="1" applyFill="1" applyBorder="1" applyAlignment="1">
      <alignment horizontal="center" vertical="center" wrapText="1"/>
    </xf>
    <xf numFmtId="2" fontId="100" fillId="35" borderId="53" xfId="0" applyNumberFormat="1" applyFont="1" applyFill="1" applyBorder="1" applyAlignment="1">
      <alignment horizontal="center" vertical="center"/>
    </xf>
    <xf numFmtId="0" fontId="100" fillId="35" borderId="65" xfId="0" applyFont="1" applyFill="1" applyBorder="1" applyAlignment="1">
      <alignment horizontal="center" vertical="center" wrapText="1"/>
    </xf>
    <xf numFmtId="2" fontId="100" fillId="35" borderId="65" xfId="0" applyNumberFormat="1" applyFont="1" applyFill="1" applyBorder="1" applyAlignment="1">
      <alignment horizontal="center" vertical="center" wrapText="1"/>
    </xf>
    <xf numFmtId="2" fontId="100" fillId="35" borderId="65" xfId="0" applyNumberFormat="1" applyFont="1" applyFill="1" applyBorder="1" applyAlignment="1">
      <alignment horizontal="center" vertical="center"/>
    </xf>
    <xf numFmtId="172" fontId="76" fillId="0" borderId="65" xfId="0" applyNumberFormat="1" applyFont="1" applyBorder="1" applyAlignment="1">
      <alignment horizontal="center"/>
    </xf>
    <xf numFmtId="172" fontId="75" fillId="0" borderId="65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2" fontId="23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23" fillId="0" borderId="78" xfId="0" applyFont="1" applyBorder="1" applyAlignment="1">
      <alignment horizontal="center"/>
    </xf>
    <xf numFmtId="0" fontId="99" fillId="0" borderId="79" xfId="0" applyFont="1" applyBorder="1" applyAlignment="1">
      <alignment horizontal="center"/>
    </xf>
    <xf numFmtId="0" fontId="99" fillId="0" borderId="80" xfId="0" applyFont="1" applyBorder="1" applyAlignment="1">
      <alignment horizontal="center"/>
    </xf>
    <xf numFmtId="0" fontId="99" fillId="0" borderId="81" xfId="0" applyFont="1" applyBorder="1" applyAlignment="1">
      <alignment horizontal="center"/>
    </xf>
    <xf numFmtId="2" fontId="22" fillId="36" borderId="82" xfId="0" applyNumberFormat="1" applyFont="1" applyFill="1" applyBorder="1" applyAlignment="1">
      <alignment horizontal="center"/>
    </xf>
    <xf numFmtId="2" fontId="22" fillId="36" borderId="83" xfId="0" applyNumberFormat="1" applyFont="1" applyFill="1" applyBorder="1" applyAlignment="1">
      <alignment horizontal="center"/>
    </xf>
    <xf numFmtId="2" fontId="22" fillId="36" borderId="8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TY%20OPTION%20CAL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 OPTION CALLS"/>
      <sheetName val="HNI OPTION CALLS"/>
      <sheetName val="BTST OPTION CALLS"/>
    </sheetNames>
    <sheetDataSet>
      <sheetData sheetId="1">
        <row r="12">
          <cell r="E12" t="str">
            <v>BUY</v>
          </cell>
          <cell r="G12">
            <v>9.5</v>
          </cell>
          <cell r="L12">
            <v>11.5</v>
          </cell>
          <cell r="M12">
            <v>6500</v>
          </cell>
          <cell r="N12">
            <v>13000</v>
          </cell>
        </row>
        <row r="13">
          <cell r="E13" t="str">
            <v>BUY</v>
          </cell>
          <cell r="G13">
            <v>7</v>
          </cell>
          <cell r="L13">
            <v>9.5</v>
          </cell>
          <cell r="M13">
            <v>2250</v>
          </cell>
          <cell r="N13">
            <v>5625</v>
          </cell>
        </row>
        <row r="14">
          <cell r="E14" t="str">
            <v>BUY</v>
          </cell>
          <cell r="G14">
            <v>40</v>
          </cell>
          <cell r="L14">
            <v>50</v>
          </cell>
          <cell r="M14">
            <v>500</v>
          </cell>
          <cell r="N14">
            <v>5000</v>
          </cell>
        </row>
        <row r="18">
          <cell r="F18">
            <v>3</v>
          </cell>
          <cell r="H18">
            <v>3</v>
          </cell>
        </row>
        <row r="19">
          <cell r="F19">
            <v>3</v>
          </cell>
          <cell r="H19">
            <v>3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40">
          <cell r="E40" t="str">
            <v>BUY</v>
          </cell>
          <cell r="G40">
            <v>36</v>
          </cell>
          <cell r="L40">
            <v>19</v>
          </cell>
          <cell r="M40">
            <v>500</v>
          </cell>
          <cell r="N40">
            <v>-8500</v>
          </cell>
        </row>
        <row r="41">
          <cell r="E41" t="str">
            <v>BUY</v>
          </cell>
          <cell r="G41">
            <v>34</v>
          </cell>
          <cell r="L41">
            <v>38</v>
          </cell>
          <cell r="M41">
            <v>1400</v>
          </cell>
          <cell r="N41">
            <v>5600</v>
          </cell>
        </row>
        <row r="42">
          <cell r="E42" t="str">
            <v>BUY</v>
          </cell>
          <cell r="G42">
            <v>4.2</v>
          </cell>
          <cell r="L42">
            <v>5</v>
          </cell>
          <cell r="M42">
            <v>7000</v>
          </cell>
          <cell r="N42">
            <v>5599.999999999999</v>
          </cell>
        </row>
        <row r="43">
          <cell r="E43" t="str">
            <v>BUY</v>
          </cell>
          <cell r="G43">
            <v>18</v>
          </cell>
          <cell r="L43">
            <v>5</v>
          </cell>
          <cell r="M43">
            <v>700</v>
          </cell>
          <cell r="N43">
            <v>-9100</v>
          </cell>
        </row>
        <row r="44">
          <cell r="E44" t="str">
            <v>BUY</v>
          </cell>
          <cell r="G44">
            <v>12</v>
          </cell>
          <cell r="L44">
            <v>16</v>
          </cell>
          <cell r="M44">
            <v>1300</v>
          </cell>
          <cell r="N44">
            <v>5200</v>
          </cell>
        </row>
        <row r="45">
          <cell r="E45" t="str">
            <v>BUY</v>
          </cell>
          <cell r="G45">
            <v>5.5</v>
          </cell>
          <cell r="L45">
            <v>2</v>
          </cell>
          <cell r="M45">
            <v>3000</v>
          </cell>
          <cell r="N45">
            <v>-10500</v>
          </cell>
        </row>
        <row r="46">
          <cell r="E46" t="str">
            <v>BUY</v>
          </cell>
          <cell r="G46">
            <v>35</v>
          </cell>
          <cell r="L46">
            <v>55</v>
          </cell>
          <cell r="M46">
            <v>375</v>
          </cell>
          <cell r="N46">
            <v>7500</v>
          </cell>
        </row>
        <row r="47">
          <cell r="E47" t="str">
            <v>BUY</v>
          </cell>
          <cell r="G47">
            <v>5</v>
          </cell>
          <cell r="L47">
            <v>5.8</v>
          </cell>
          <cell r="M47">
            <v>8000</v>
          </cell>
          <cell r="N47">
            <v>6399.999999999998</v>
          </cell>
        </row>
        <row r="48">
          <cell r="E48" t="str">
            <v>BUY</v>
          </cell>
          <cell r="G48">
            <v>4</v>
          </cell>
          <cell r="L48">
            <v>2.5</v>
          </cell>
          <cell r="M48">
            <v>6200</v>
          </cell>
          <cell r="N48">
            <v>-9300</v>
          </cell>
        </row>
        <row r="49">
          <cell r="E49" t="str">
            <v>BUY</v>
          </cell>
          <cell r="G49">
            <v>22</v>
          </cell>
          <cell r="L49">
            <v>30</v>
          </cell>
          <cell r="M49">
            <v>1400</v>
          </cell>
          <cell r="N49">
            <v>11200</v>
          </cell>
        </row>
        <row r="50">
          <cell r="E50" t="str">
            <v>BUY</v>
          </cell>
          <cell r="G50">
            <v>4.8</v>
          </cell>
          <cell r="L50">
            <v>7.2</v>
          </cell>
          <cell r="M50">
            <v>6200</v>
          </cell>
          <cell r="N50">
            <v>14880.000000000002</v>
          </cell>
        </row>
        <row r="51">
          <cell r="E51" t="str">
            <v>BUY</v>
          </cell>
          <cell r="G51">
            <v>25</v>
          </cell>
          <cell r="L51">
            <v>16</v>
          </cell>
          <cell r="M51">
            <v>1100</v>
          </cell>
          <cell r="N51">
            <v>-9900</v>
          </cell>
        </row>
        <row r="52">
          <cell r="E52" t="str">
            <v>BUY</v>
          </cell>
          <cell r="G52">
            <v>55</v>
          </cell>
          <cell r="L52">
            <v>65</v>
          </cell>
          <cell r="M52">
            <v>600</v>
          </cell>
          <cell r="N52">
            <v>6000</v>
          </cell>
        </row>
        <row r="53">
          <cell r="E53" t="str">
            <v>BUY</v>
          </cell>
          <cell r="G53">
            <v>15</v>
          </cell>
          <cell r="L53">
            <v>12</v>
          </cell>
          <cell r="M53">
            <v>1061</v>
          </cell>
          <cell r="N53">
            <v>-3183</v>
          </cell>
        </row>
        <row r="54">
          <cell r="E54" t="str">
            <v>BUY</v>
          </cell>
          <cell r="G54">
            <v>5</v>
          </cell>
          <cell r="L54">
            <v>7</v>
          </cell>
          <cell r="M54">
            <v>3200</v>
          </cell>
          <cell r="N54">
            <v>6400</v>
          </cell>
        </row>
        <row r="55">
          <cell r="E55" t="str">
            <v>BUY</v>
          </cell>
          <cell r="G55">
            <v>10</v>
          </cell>
          <cell r="L55">
            <v>12</v>
          </cell>
          <cell r="M55">
            <v>3000</v>
          </cell>
          <cell r="N55">
            <v>6000</v>
          </cell>
        </row>
        <row r="56">
          <cell r="E56" t="str">
            <v>BUY</v>
          </cell>
          <cell r="G56">
            <v>11.5</v>
          </cell>
          <cell r="L56">
            <v>13</v>
          </cell>
          <cell r="M56">
            <v>3500</v>
          </cell>
          <cell r="N56">
            <v>5250</v>
          </cell>
        </row>
        <row r="57">
          <cell r="E57" t="str">
            <v>BUY</v>
          </cell>
          <cell r="G57">
            <v>8.7</v>
          </cell>
          <cell r="L57">
            <v>7.2</v>
          </cell>
          <cell r="M57">
            <v>4500</v>
          </cell>
          <cell r="N57">
            <v>-6749.999999999996</v>
          </cell>
        </row>
        <row r="58">
          <cell r="E58" t="str">
            <v>BUY</v>
          </cell>
          <cell r="G58">
            <v>5</v>
          </cell>
          <cell r="L58">
            <v>2</v>
          </cell>
          <cell r="M58">
            <v>4800</v>
          </cell>
          <cell r="N58">
            <v>-14400</v>
          </cell>
        </row>
        <row r="62">
          <cell r="F62">
            <v>18</v>
          </cell>
          <cell r="H62">
            <v>18</v>
          </cell>
        </row>
        <row r="63">
          <cell r="F63">
            <v>11</v>
          </cell>
          <cell r="H63">
            <v>11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7</v>
          </cell>
        </row>
        <row r="67">
          <cell r="F67">
            <v>0</v>
          </cell>
        </row>
        <row r="68">
          <cell r="F68">
            <v>0</v>
          </cell>
        </row>
        <row r="84">
          <cell r="E84" t="str">
            <v>BUY</v>
          </cell>
          <cell r="G84">
            <v>13</v>
          </cell>
          <cell r="L84">
            <v>16.5</v>
          </cell>
          <cell r="M84">
            <v>1500</v>
          </cell>
          <cell r="N84">
            <v>5250</v>
          </cell>
        </row>
        <row r="85">
          <cell r="E85" t="str">
            <v>BUY</v>
          </cell>
          <cell r="G85">
            <v>3.4</v>
          </cell>
          <cell r="L85">
            <v>3.9</v>
          </cell>
          <cell r="M85">
            <v>12000</v>
          </cell>
          <cell r="N85">
            <v>6000</v>
          </cell>
        </row>
        <row r="86">
          <cell r="E86" t="str">
            <v>BUY</v>
          </cell>
          <cell r="G86">
            <v>48</v>
          </cell>
          <cell r="L86">
            <v>28</v>
          </cell>
          <cell r="M86">
            <v>500</v>
          </cell>
          <cell r="N86">
            <v>-10000</v>
          </cell>
        </row>
        <row r="87">
          <cell r="E87" t="str">
            <v>BUY</v>
          </cell>
          <cell r="G87">
            <v>15</v>
          </cell>
          <cell r="L87">
            <v>17.5</v>
          </cell>
          <cell r="M87">
            <v>2100</v>
          </cell>
          <cell r="N87">
            <v>5250</v>
          </cell>
        </row>
        <row r="88">
          <cell r="E88" t="str">
            <v>BUY</v>
          </cell>
          <cell r="G88">
            <v>9</v>
          </cell>
          <cell r="L88">
            <v>19</v>
          </cell>
          <cell r="M88">
            <v>500</v>
          </cell>
          <cell r="N88">
            <v>5000</v>
          </cell>
        </row>
        <row r="89">
          <cell r="E89" t="str">
            <v>BUY</v>
          </cell>
          <cell r="G89">
            <v>20</v>
          </cell>
          <cell r="L89">
            <v>35</v>
          </cell>
          <cell r="M89">
            <v>500</v>
          </cell>
          <cell r="N89">
            <v>7500</v>
          </cell>
        </row>
        <row r="90">
          <cell r="E90" t="str">
            <v>BUY</v>
          </cell>
          <cell r="G90">
            <v>3.5</v>
          </cell>
          <cell r="L90">
            <v>0.5</v>
          </cell>
          <cell r="M90">
            <v>3850</v>
          </cell>
          <cell r="N90">
            <v>-11550</v>
          </cell>
        </row>
        <row r="91">
          <cell r="E91" t="str">
            <v>BUY</v>
          </cell>
          <cell r="G91">
            <v>8</v>
          </cell>
          <cell r="L91">
            <v>1</v>
          </cell>
          <cell r="M91">
            <v>1500</v>
          </cell>
          <cell r="N91">
            <v>-10500</v>
          </cell>
        </row>
        <row r="92">
          <cell r="E92" t="str">
            <v>BUY</v>
          </cell>
          <cell r="G92">
            <v>5</v>
          </cell>
          <cell r="L92">
            <v>0.5</v>
          </cell>
          <cell r="M92">
            <v>2250</v>
          </cell>
          <cell r="N92">
            <v>-10125</v>
          </cell>
        </row>
        <row r="93">
          <cell r="E93" t="str">
            <v>BUY</v>
          </cell>
          <cell r="G93">
            <v>120</v>
          </cell>
          <cell r="L93">
            <v>200</v>
          </cell>
          <cell r="M93">
            <v>75</v>
          </cell>
          <cell r="N93">
            <v>6000</v>
          </cell>
        </row>
        <row r="94">
          <cell r="E94" t="str">
            <v>BUY</v>
          </cell>
          <cell r="G94">
            <v>1.8</v>
          </cell>
          <cell r="L94">
            <v>4.2</v>
          </cell>
          <cell r="M94">
            <v>7500</v>
          </cell>
          <cell r="N94">
            <v>18000.000000000004</v>
          </cell>
        </row>
        <row r="95">
          <cell r="E95" t="str">
            <v>BUY</v>
          </cell>
          <cell r="G95">
            <v>8</v>
          </cell>
          <cell r="L95">
            <v>13</v>
          </cell>
          <cell r="M95">
            <v>2000</v>
          </cell>
          <cell r="N95">
            <v>10000</v>
          </cell>
        </row>
        <row r="96">
          <cell r="E96" t="str">
            <v>BUY</v>
          </cell>
          <cell r="G96">
            <v>19</v>
          </cell>
          <cell r="L96">
            <v>25</v>
          </cell>
          <cell r="M96">
            <v>700</v>
          </cell>
          <cell r="N96">
            <v>4200</v>
          </cell>
        </row>
        <row r="97">
          <cell r="E97" t="str">
            <v>BUY</v>
          </cell>
          <cell r="G97">
            <v>22.5</v>
          </cell>
          <cell r="L97">
            <v>15</v>
          </cell>
          <cell r="M97">
            <v>1500</v>
          </cell>
          <cell r="N97">
            <v>-11250</v>
          </cell>
        </row>
        <row r="98">
          <cell r="E98" t="str">
            <v>BUY</v>
          </cell>
          <cell r="G98">
            <v>50</v>
          </cell>
          <cell r="L98">
            <v>32</v>
          </cell>
          <cell r="M98">
            <v>500</v>
          </cell>
          <cell r="N98">
            <v>-9000</v>
          </cell>
        </row>
        <row r="99">
          <cell r="E99" t="str">
            <v>BUY</v>
          </cell>
          <cell r="G99">
            <v>50</v>
          </cell>
          <cell r="L99">
            <v>35</v>
          </cell>
          <cell r="M99">
            <v>500</v>
          </cell>
          <cell r="N99">
            <v>-7500</v>
          </cell>
        </row>
        <row r="100">
          <cell r="E100" t="str">
            <v>BUY</v>
          </cell>
          <cell r="G100">
            <v>6.4</v>
          </cell>
          <cell r="L100">
            <v>14</v>
          </cell>
          <cell r="M100">
            <v>2000</v>
          </cell>
          <cell r="N100">
            <v>15200</v>
          </cell>
        </row>
        <row r="105">
          <cell r="F105">
            <v>17</v>
          </cell>
          <cell r="H105">
            <v>17</v>
          </cell>
        </row>
        <row r="106">
          <cell r="F106">
            <v>10</v>
          </cell>
          <cell r="H106">
            <v>10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7</v>
          </cell>
        </row>
        <row r="111">
          <cell r="F111">
            <v>0</v>
          </cell>
        </row>
        <row r="127">
          <cell r="E127" t="str">
            <v>BUY</v>
          </cell>
          <cell r="G127">
            <v>8</v>
          </cell>
          <cell r="L127">
            <v>10.5</v>
          </cell>
          <cell r="M127">
            <v>2250</v>
          </cell>
          <cell r="N127">
            <v>5625</v>
          </cell>
        </row>
        <row r="128">
          <cell r="E128" t="str">
            <v>BUY</v>
          </cell>
          <cell r="G128">
            <v>6</v>
          </cell>
          <cell r="L128">
            <v>6.8</v>
          </cell>
          <cell r="M128">
            <v>7000</v>
          </cell>
          <cell r="N128">
            <v>5599.999999999999</v>
          </cell>
        </row>
        <row r="129">
          <cell r="E129" t="str">
            <v>BUY</v>
          </cell>
          <cell r="G129">
            <v>5.6</v>
          </cell>
          <cell r="L129">
            <v>7.8</v>
          </cell>
          <cell r="M129">
            <v>6000</v>
          </cell>
          <cell r="N129">
            <v>13200.000000000002</v>
          </cell>
        </row>
        <row r="130">
          <cell r="E130" t="str">
            <v>BUY</v>
          </cell>
          <cell r="G130">
            <v>4</v>
          </cell>
          <cell r="L130">
            <v>6</v>
          </cell>
          <cell r="M130">
            <v>3000</v>
          </cell>
          <cell r="N130">
            <v>6000</v>
          </cell>
        </row>
        <row r="131">
          <cell r="E131" t="str">
            <v>BUY</v>
          </cell>
          <cell r="G131">
            <v>8.5</v>
          </cell>
          <cell r="L131">
            <v>14</v>
          </cell>
          <cell r="M131">
            <v>1000</v>
          </cell>
          <cell r="N131">
            <v>5500</v>
          </cell>
        </row>
        <row r="132">
          <cell r="E132" t="str">
            <v>BUY</v>
          </cell>
          <cell r="G132">
            <v>4.5</v>
          </cell>
          <cell r="L132">
            <v>7</v>
          </cell>
          <cell r="M132">
            <v>1800</v>
          </cell>
          <cell r="N132">
            <v>4500</v>
          </cell>
        </row>
        <row r="133">
          <cell r="E133" t="str">
            <v>BUY</v>
          </cell>
          <cell r="G133">
            <v>30</v>
          </cell>
          <cell r="L133">
            <v>5</v>
          </cell>
          <cell r="M133">
            <v>250</v>
          </cell>
          <cell r="N133">
            <v>-6250</v>
          </cell>
        </row>
        <row r="134">
          <cell r="E134" t="str">
            <v>BUY</v>
          </cell>
          <cell r="G134">
            <v>2.5</v>
          </cell>
          <cell r="L134">
            <v>3.8</v>
          </cell>
          <cell r="M134">
            <v>6000</v>
          </cell>
          <cell r="N134">
            <v>7799.999999999999</v>
          </cell>
        </row>
        <row r="135">
          <cell r="E135" t="str">
            <v>BUY</v>
          </cell>
          <cell r="G135">
            <v>11</v>
          </cell>
          <cell r="L135">
            <v>2</v>
          </cell>
          <cell r="M135">
            <v>750</v>
          </cell>
          <cell r="N135">
            <v>-6750</v>
          </cell>
        </row>
        <row r="136">
          <cell r="E136" t="str">
            <v>BUY</v>
          </cell>
          <cell r="G136">
            <v>2</v>
          </cell>
          <cell r="L136">
            <v>2.5</v>
          </cell>
          <cell r="M136">
            <v>12000</v>
          </cell>
          <cell r="N136">
            <v>6000</v>
          </cell>
        </row>
        <row r="137">
          <cell r="E137" t="str">
            <v>BUY</v>
          </cell>
          <cell r="G137">
            <v>3</v>
          </cell>
          <cell r="L137">
            <v>4.6</v>
          </cell>
          <cell r="M137">
            <v>6000</v>
          </cell>
          <cell r="N137">
            <v>9599.999999999998</v>
          </cell>
        </row>
        <row r="138">
          <cell r="E138" t="str">
            <v>BUY</v>
          </cell>
          <cell r="G138">
            <v>20</v>
          </cell>
          <cell r="L138">
            <v>30</v>
          </cell>
          <cell r="M138">
            <v>500</v>
          </cell>
          <cell r="N138">
            <v>5000</v>
          </cell>
        </row>
        <row r="139">
          <cell r="E139" t="str">
            <v>BUY</v>
          </cell>
          <cell r="G139">
            <v>5.5</v>
          </cell>
          <cell r="L139">
            <v>7.5</v>
          </cell>
          <cell r="M139">
            <v>2750</v>
          </cell>
          <cell r="N139">
            <v>5500</v>
          </cell>
        </row>
        <row r="140">
          <cell r="E140" t="str">
            <v>BUY</v>
          </cell>
          <cell r="G140">
            <v>12.5</v>
          </cell>
          <cell r="L140">
            <v>16</v>
          </cell>
          <cell r="M140">
            <v>1750</v>
          </cell>
          <cell r="N140">
            <v>6125</v>
          </cell>
        </row>
        <row r="141">
          <cell r="E141" t="str">
            <v>BUY</v>
          </cell>
          <cell r="G141">
            <v>6.7</v>
          </cell>
          <cell r="L141">
            <v>6.7</v>
          </cell>
          <cell r="M141">
            <v>2000</v>
          </cell>
          <cell r="N141">
            <v>0</v>
          </cell>
        </row>
        <row r="142">
          <cell r="E142" t="str">
            <v>BUY</v>
          </cell>
          <cell r="G142">
            <v>4</v>
          </cell>
          <cell r="L142">
            <v>2.5</v>
          </cell>
          <cell r="M142">
            <v>4500</v>
          </cell>
          <cell r="N142">
            <v>-6750</v>
          </cell>
        </row>
        <row r="143">
          <cell r="E143" t="str">
            <v>BUY</v>
          </cell>
          <cell r="G143">
            <v>0.8</v>
          </cell>
          <cell r="L143">
            <v>1.3</v>
          </cell>
          <cell r="M143">
            <v>12000</v>
          </cell>
          <cell r="N143">
            <v>6000</v>
          </cell>
        </row>
        <row r="144">
          <cell r="E144" t="str">
            <v>BUY</v>
          </cell>
          <cell r="G144">
            <v>39</v>
          </cell>
          <cell r="L144">
            <v>59.5</v>
          </cell>
          <cell r="M144">
            <v>250</v>
          </cell>
          <cell r="N144">
            <v>5125</v>
          </cell>
        </row>
        <row r="145">
          <cell r="E145" t="str">
            <v>BUY</v>
          </cell>
          <cell r="G145">
            <v>17</v>
          </cell>
          <cell r="L145">
            <v>21</v>
          </cell>
          <cell r="M145">
            <v>1250</v>
          </cell>
          <cell r="N145">
            <v>5000</v>
          </cell>
        </row>
        <row r="146">
          <cell r="E146" t="str">
            <v>BUY</v>
          </cell>
          <cell r="G146">
            <v>17</v>
          </cell>
          <cell r="L146">
            <v>13</v>
          </cell>
          <cell r="M146">
            <v>4000</v>
          </cell>
          <cell r="N146">
            <v>-16000</v>
          </cell>
        </row>
        <row r="147">
          <cell r="E147" t="str">
            <v>BUY</v>
          </cell>
          <cell r="G147">
            <v>39</v>
          </cell>
          <cell r="L147">
            <v>47</v>
          </cell>
          <cell r="M147">
            <v>600</v>
          </cell>
          <cell r="N147">
            <v>4800</v>
          </cell>
        </row>
        <row r="148">
          <cell r="E148" t="str">
            <v>BUY</v>
          </cell>
          <cell r="G148">
            <v>10.5</v>
          </cell>
          <cell r="L148">
            <v>13</v>
          </cell>
          <cell r="M148">
            <v>2000</v>
          </cell>
          <cell r="N148">
            <v>5000</v>
          </cell>
        </row>
        <row r="153">
          <cell r="F153">
            <v>21</v>
          </cell>
          <cell r="H153">
            <v>21</v>
          </cell>
        </row>
        <row r="154">
          <cell r="F154">
            <v>17</v>
          </cell>
          <cell r="H154">
            <v>17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4</v>
          </cell>
        </row>
        <row r="159">
          <cell r="F159">
            <v>0</v>
          </cell>
        </row>
        <row r="175">
          <cell r="E175" t="str">
            <v>BUY</v>
          </cell>
          <cell r="G175">
            <v>4.2</v>
          </cell>
          <cell r="L175">
            <v>5.2</v>
          </cell>
          <cell r="M175">
            <v>6000</v>
          </cell>
          <cell r="N175">
            <v>6000</v>
          </cell>
        </row>
        <row r="176">
          <cell r="E176" t="str">
            <v>BUY</v>
          </cell>
          <cell r="G176">
            <v>2</v>
          </cell>
          <cell r="L176">
            <v>4.5</v>
          </cell>
          <cell r="M176">
            <v>2000</v>
          </cell>
          <cell r="N176">
            <v>5000</v>
          </cell>
        </row>
        <row r="177">
          <cell r="E177" t="str">
            <v>BUY</v>
          </cell>
          <cell r="G177">
            <v>6</v>
          </cell>
          <cell r="L177">
            <v>11</v>
          </cell>
          <cell r="M177">
            <v>1000</v>
          </cell>
          <cell r="N177">
            <v>5000</v>
          </cell>
        </row>
        <row r="178">
          <cell r="E178" t="str">
            <v>BUY</v>
          </cell>
          <cell r="G178">
            <v>3</v>
          </cell>
          <cell r="L178">
            <v>4.5</v>
          </cell>
          <cell r="M178">
            <v>4000</v>
          </cell>
          <cell r="N178">
            <v>6000</v>
          </cell>
        </row>
        <row r="179">
          <cell r="E179" t="str">
            <v>BUY</v>
          </cell>
          <cell r="G179">
            <v>17</v>
          </cell>
          <cell r="L179">
            <v>4</v>
          </cell>
          <cell r="M179">
            <v>500</v>
          </cell>
          <cell r="N179">
            <v>-6500</v>
          </cell>
        </row>
        <row r="180">
          <cell r="E180" t="str">
            <v>BUY</v>
          </cell>
          <cell r="G180">
            <v>4.5</v>
          </cell>
          <cell r="L180">
            <v>7</v>
          </cell>
          <cell r="M180">
            <v>2250</v>
          </cell>
          <cell r="N180">
            <v>5625</v>
          </cell>
        </row>
        <row r="181">
          <cell r="E181" t="str">
            <v>BUY</v>
          </cell>
          <cell r="G181">
            <v>18</v>
          </cell>
          <cell r="L181">
            <v>22</v>
          </cell>
          <cell r="M181">
            <v>1500</v>
          </cell>
          <cell r="N181">
            <v>6000</v>
          </cell>
        </row>
        <row r="182">
          <cell r="E182" t="str">
            <v>BUY</v>
          </cell>
          <cell r="G182">
            <v>2.9</v>
          </cell>
          <cell r="L182">
            <v>3.6</v>
          </cell>
          <cell r="M182">
            <v>8000</v>
          </cell>
          <cell r="N182">
            <v>5600.000000000002</v>
          </cell>
        </row>
        <row r="183">
          <cell r="E183" t="str">
            <v>BUY</v>
          </cell>
          <cell r="G183">
            <v>7</v>
          </cell>
          <cell r="L183">
            <v>11</v>
          </cell>
          <cell r="M183">
            <v>2500</v>
          </cell>
          <cell r="N183">
            <v>10000</v>
          </cell>
        </row>
        <row r="184">
          <cell r="E184" t="str">
            <v>BUY</v>
          </cell>
          <cell r="G184">
            <v>14</v>
          </cell>
          <cell r="L184">
            <v>19</v>
          </cell>
          <cell r="M184">
            <v>1061</v>
          </cell>
          <cell r="N184">
            <v>5305</v>
          </cell>
        </row>
        <row r="185">
          <cell r="E185" t="str">
            <v>BUY</v>
          </cell>
          <cell r="G185">
            <v>10</v>
          </cell>
          <cell r="L185">
            <v>12.5</v>
          </cell>
          <cell r="M185">
            <v>2000</v>
          </cell>
          <cell r="N185">
            <v>5000</v>
          </cell>
        </row>
        <row r="186">
          <cell r="E186" t="str">
            <v>BUY</v>
          </cell>
          <cell r="G186">
            <v>38</v>
          </cell>
          <cell r="L186">
            <v>62</v>
          </cell>
          <cell r="M186">
            <v>400</v>
          </cell>
          <cell r="N186">
            <v>9600</v>
          </cell>
        </row>
        <row r="187">
          <cell r="E187" t="str">
            <v>BUY</v>
          </cell>
          <cell r="G187">
            <v>34</v>
          </cell>
          <cell r="L187">
            <v>19</v>
          </cell>
          <cell r="M187">
            <v>500</v>
          </cell>
          <cell r="N187">
            <v>-7500</v>
          </cell>
        </row>
        <row r="188">
          <cell r="E188" t="str">
            <v>BUY</v>
          </cell>
          <cell r="G188">
            <v>31</v>
          </cell>
          <cell r="L188">
            <v>38</v>
          </cell>
          <cell r="M188">
            <v>750</v>
          </cell>
          <cell r="N188">
            <v>5250</v>
          </cell>
        </row>
        <row r="189">
          <cell r="E189" t="str">
            <v>BUY</v>
          </cell>
          <cell r="G189">
            <v>54</v>
          </cell>
          <cell r="L189">
            <v>69</v>
          </cell>
          <cell r="M189">
            <v>400</v>
          </cell>
          <cell r="N189">
            <v>6000</v>
          </cell>
        </row>
        <row r="190">
          <cell r="E190" t="str">
            <v>BUY</v>
          </cell>
          <cell r="G190">
            <v>170</v>
          </cell>
          <cell r="L190">
            <v>330</v>
          </cell>
          <cell r="M190">
            <v>75</v>
          </cell>
          <cell r="N190">
            <v>12000</v>
          </cell>
        </row>
        <row r="195">
          <cell r="F195">
            <v>16</v>
          </cell>
          <cell r="H195">
            <v>16</v>
          </cell>
        </row>
        <row r="196">
          <cell r="F196">
            <v>14</v>
          </cell>
          <cell r="H196">
            <v>14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2</v>
          </cell>
        </row>
        <row r="201">
          <cell r="F201">
            <v>0</v>
          </cell>
        </row>
        <row r="217">
          <cell r="E217" t="str">
            <v>BUY</v>
          </cell>
          <cell r="G217">
            <v>18.5</v>
          </cell>
          <cell r="L217">
            <v>23</v>
          </cell>
          <cell r="M217">
            <v>1200</v>
          </cell>
          <cell r="N217">
            <v>5400</v>
          </cell>
        </row>
        <row r="218">
          <cell r="E218" t="str">
            <v>BUY</v>
          </cell>
          <cell r="G218">
            <v>5.6</v>
          </cell>
          <cell r="L218">
            <v>7.2</v>
          </cell>
          <cell r="M218">
            <v>6000</v>
          </cell>
          <cell r="N218">
            <v>9600.000000000004</v>
          </cell>
        </row>
        <row r="219">
          <cell r="E219" t="str">
            <v>BUY</v>
          </cell>
          <cell r="G219">
            <v>21</v>
          </cell>
          <cell r="L219">
            <v>24</v>
          </cell>
          <cell r="M219">
            <v>1750</v>
          </cell>
          <cell r="N219">
            <v>5250</v>
          </cell>
        </row>
        <row r="220">
          <cell r="E220" t="str">
            <v>BUY</v>
          </cell>
          <cell r="G220">
            <v>15</v>
          </cell>
          <cell r="L220">
            <v>18</v>
          </cell>
          <cell r="M220">
            <v>1500</v>
          </cell>
          <cell r="N220">
            <v>4500</v>
          </cell>
        </row>
        <row r="221">
          <cell r="E221" t="str">
            <v>BUY</v>
          </cell>
          <cell r="G221">
            <v>4.7</v>
          </cell>
          <cell r="L221">
            <v>0.5</v>
          </cell>
          <cell r="M221">
            <v>3000</v>
          </cell>
          <cell r="N221">
            <v>-12600</v>
          </cell>
        </row>
        <row r="222">
          <cell r="E222" t="str">
            <v>BUY</v>
          </cell>
          <cell r="G222">
            <v>12</v>
          </cell>
          <cell r="L222">
            <v>12</v>
          </cell>
          <cell r="M222">
            <v>750</v>
          </cell>
          <cell r="N222">
            <v>0</v>
          </cell>
        </row>
        <row r="223">
          <cell r="E223" t="str">
            <v>BUY</v>
          </cell>
          <cell r="G223">
            <v>22</v>
          </cell>
          <cell r="L223">
            <v>32</v>
          </cell>
          <cell r="M223">
            <v>500</v>
          </cell>
          <cell r="N223">
            <v>5000</v>
          </cell>
        </row>
        <row r="224">
          <cell r="E224" t="str">
            <v>BUY</v>
          </cell>
          <cell r="G224">
            <v>5.7</v>
          </cell>
          <cell r="L224">
            <v>8</v>
          </cell>
          <cell r="M224">
            <v>3000</v>
          </cell>
          <cell r="N224">
            <v>6899.999999999999</v>
          </cell>
        </row>
        <row r="225">
          <cell r="E225" t="str">
            <v>BUY</v>
          </cell>
          <cell r="G225">
            <v>3</v>
          </cell>
          <cell r="L225">
            <v>1.5</v>
          </cell>
          <cell r="M225">
            <v>6500</v>
          </cell>
          <cell r="N225">
            <v>-9750</v>
          </cell>
        </row>
        <row r="226">
          <cell r="E226" t="str">
            <v>BUY</v>
          </cell>
          <cell r="G226">
            <v>25</v>
          </cell>
          <cell r="L226">
            <v>33</v>
          </cell>
          <cell r="M226">
            <v>500</v>
          </cell>
          <cell r="N226">
            <v>4000</v>
          </cell>
        </row>
        <row r="227">
          <cell r="E227" t="str">
            <v>BUY</v>
          </cell>
          <cell r="G227">
            <v>8.6</v>
          </cell>
          <cell r="L227">
            <v>11.8</v>
          </cell>
          <cell r="M227">
            <v>2400</v>
          </cell>
          <cell r="N227">
            <v>7680.000000000003</v>
          </cell>
        </row>
        <row r="228">
          <cell r="E228" t="str">
            <v>BUY</v>
          </cell>
          <cell r="G228">
            <v>22</v>
          </cell>
          <cell r="L228">
            <v>28</v>
          </cell>
          <cell r="M228">
            <v>1200</v>
          </cell>
          <cell r="N228">
            <v>7200</v>
          </cell>
        </row>
        <row r="229">
          <cell r="E229" t="str">
            <v>BUY</v>
          </cell>
          <cell r="G229">
            <v>9</v>
          </cell>
          <cell r="L229">
            <v>5.6</v>
          </cell>
          <cell r="M229">
            <v>2400</v>
          </cell>
          <cell r="N229">
            <v>-8160.000000000001</v>
          </cell>
        </row>
        <row r="230">
          <cell r="E230" t="str">
            <v>BUY</v>
          </cell>
          <cell r="G230">
            <v>13</v>
          </cell>
          <cell r="L230">
            <v>15.2</v>
          </cell>
          <cell r="M230">
            <v>1750</v>
          </cell>
          <cell r="N230">
            <v>3849.9999999999986</v>
          </cell>
        </row>
        <row r="231">
          <cell r="E231" t="str">
            <v>BUY</v>
          </cell>
          <cell r="G231">
            <v>12</v>
          </cell>
          <cell r="L231">
            <v>14.3</v>
          </cell>
          <cell r="M231">
            <v>1750</v>
          </cell>
          <cell r="N231">
            <v>4025.0000000000014</v>
          </cell>
        </row>
        <row r="232">
          <cell r="E232" t="str">
            <v>BUY</v>
          </cell>
          <cell r="G232">
            <v>19</v>
          </cell>
          <cell r="L232">
            <v>29.5</v>
          </cell>
          <cell r="M232">
            <v>1200</v>
          </cell>
          <cell r="N232">
            <v>12600</v>
          </cell>
        </row>
        <row r="233">
          <cell r="E233" t="str">
            <v>BUY</v>
          </cell>
          <cell r="G233">
            <v>4</v>
          </cell>
          <cell r="L233">
            <v>2</v>
          </cell>
          <cell r="M233">
            <v>4000</v>
          </cell>
          <cell r="N233">
            <v>-8000</v>
          </cell>
        </row>
        <row r="234">
          <cell r="E234" t="str">
            <v>BUY</v>
          </cell>
          <cell r="G234">
            <v>11</v>
          </cell>
          <cell r="L234">
            <v>12.8</v>
          </cell>
          <cell r="M234">
            <v>3000</v>
          </cell>
          <cell r="N234">
            <v>5400.000000000002</v>
          </cell>
        </row>
        <row r="235">
          <cell r="E235" t="str">
            <v>BUY</v>
          </cell>
          <cell r="G235">
            <v>12</v>
          </cell>
          <cell r="L235">
            <v>14</v>
          </cell>
          <cell r="M235">
            <v>2000</v>
          </cell>
          <cell r="N235">
            <v>4000</v>
          </cell>
        </row>
        <row r="236">
          <cell r="E236" t="str">
            <v>BUY</v>
          </cell>
          <cell r="G236">
            <v>26.5</v>
          </cell>
          <cell r="L236">
            <v>15</v>
          </cell>
          <cell r="M236">
            <v>700</v>
          </cell>
          <cell r="N236">
            <v>-8050</v>
          </cell>
        </row>
        <row r="237">
          <cell r="E237" t="str">
            <v>BUY</v>
          </cell>
          <cell r="G237">
            <v>11</v>
          </cell>
          <cell r="L237">
            <v>6</v>
          </cell>
          <cell r="M237">
            <v>1500</v>
          </cell>
          <cell r="N237">
            <v>-7500</v>
          </cell>
        </row>
        <row r="238">
          <cell r="E238" t="str">
            <v>BUY</v>
          </cell>
          <cell r="G238">
            <v>6.5</v>
          </cell>
          <cell r="L238">
            <v>4.3</v>
          </cell>
          <cell r="M238">
            <v>3500</v>
          </cell>
          <cell r="N238">
            <v>-7700.000000000001</v>
          </cell>
        </row>
        <row r="239">
          <cell r="E239" t="str">
            <v>BUY</v>
          </cell>
          <cell r="G239">
            <v>5</v>
          </cell>
          <cell r="L239">
            <v>5.5</v>
          </cell>
          <cell r="M239">
            <v>8000</v>
          </cell>
          <cell r="N239">
            <v>4000</v>
          </cell>
        </row>
        <row r="240">
          <cell r="E240" t="str">
            <v>BUY</v>
          </cell>
          <cell r="G240">
            <v>6.1</v>
          </cell>
          <cell r="L240">
            <v>7.1</v>
          </cell>
          <cell r="M240">
            <v>4000</v>
          </cell>
          <cell r="N240">
            <v>4000</v>
          </cell>
        </row>
        <row r="245">
          <cell r="F245">
            <v>23</v>
          </cell>
          <cell r="H245">
            <v>23</v>
          </cell>
        </row>
        <row r="246">
          <cell r="F246">
            <v>15</v>
          </cell>
          <cell r="H246">
            <v>15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6</v>
          </cell>
        </row>
        <row r="250">
          <cell r="F250">
            <v>0</v>
          </cell>
        </row>
        <row r="251">
          <cell r="F251">
            <v>0</v>
          </cell>
        </row>
        <row r="267">
          <cell r="E267" t="str">
            <v>BUY</v>
          </cell>
          <cell r="G267">
            <v>12</v>
          </cell>
          <cell r="L267">
            <v>6.75</v>
          </cell>
          <cell r="M267">
            <v>6000</v>
          </cell>
          <cell r="N267">
            <v>-31500</v>
          </cell>
        </row>
        <row r="268">
          <cell r="E268" t="str">
            <v>BUY</v>
          </cell>
          <cell r="G268">
            <v>6</v>
          </cell>
          <cell r="L268">
            <v>6.75</v>
          </cell>
          <cell r="M268">
            <v>6000</v>
          </cell>
          <cell r="N268">
            <v>4500</v>
          </cell>
        </row>
        <row r="269">
          <cell r="E269" t="str">
            <v>BUY</v>
          </cell>
          <cell r="G269">
            <v>13.5</v>
          </cell>
          <cell r="L269">
            <v>17</v>
          </cell>
          <cell r="M269">
            <v>1100</v>
          </cell>
          <cell r="N269">
            <v>3850</v>
          </cell>
        </row>
        <row r="270">
          <cell r="E270" t="str">
            <v>BUY</v>
          </cell>
          <cell r="G270">
            <v>24</v>
          </cell>
          <cell r="L270">
            <v>7</v>
          </cell>
          <cell r="M270">
            <v>500</v>
          </cell>
          <cell r="N270">
            <v>-8500</v>
          </cell>
        </row>
        <row r="271">
          <cell r="E271" t="str">
            <v>BUY</v>
          </cell>
          <cell r="G271">
            <v>11</v>
          </cell>
          <cell r="L271">
            <v>3</v>
          </cell>
          <cell r="M271">
            <v>1200</v>
          </cell>
          <cell r="N271">
            <v>-9600</v>
          </cell>
        </row>
        <row r="272">
          <cell r="E272" t="str">
            <v>BUY</v>
          </cell>
          <cell r="G272">
            <v>9</v>
          </cell>
          <cell r="L272">
            <v>14</v>
          </cell>
          <cell r="M272">
            <v>1100</v>
          </cell>
          <cell r="N272">
            <v>5500</v>
          </cell>
        </row>
        <row r="273">
          <cell r="E273" t="str">
            <v>BUY</v>
          </cell>
          <cell r="G273">
            <v>4</v>
          </cell>
          <cell r="L273">
            <v>5</v>
          </cell>
          <cell r="M273">
            <v>5500</v>
          </cell>
          <cell r="N273">
            <v>5500</v>
          </cell>
        </row>
        <row r="274">
          <cell r="E274" t="str">
            <v>BUY</v>
          </cell>
          <cell r="G274">
            <v>15</v>
          </cell>
          <cell r="L274">
            <v>18.4</v>
          </cell>
          <cell r="M274">
            <v>1200</v>
          </cell>
          <cell r="N274">
            <v>4079.999999999998</v>
          </cell>
        </row>
        <row r="275">
          <cell r="E275" t="str">
            <v>BUY</v>
          </cell>
          <cell r="G275">
            <v>4</v>
          </cell>
          <cell r="L275">
            <v>5</v>
          </cell>
          <cell r="M275">
            <v>5500</v>
          </cell>
          <cell r="N275">
            <v>5500</v>
          </cell>
        </row>
        <row r="276">
          <cell r="E276" t="str">
            <v>BUY</v>
          </cell>
          <cell r="G276">
            <v>23</v>
          </cell>
          <cell r="L276">
            <v>14</v>
          </cell>
          <cell r="M276">
            <v>1100</v>
          </cell>
          <cell r="N276">
            <v>-9900</v>
          </cell>
        </row>
        <row r="277">
          <cell r="E277" t="str">
            <v>BUY</v>
          </cell>
          <cell r="G277">
            <v>8</v>
          </cell>
          <cell r="L277">
            <v>10</v>
          </cell>
          <cell r="M277">
            <v>2400</v>
          </cell>
          <cell r="N277">
            <v>4800</v>
          </cell>
        </row>
        <row r="278">
          <cell r="E278" t="str">
            <v>BUY</v>
          </cell>
          <cell r="G278">
            <v>3</v>
          </cell>
          <cell r="L278">
            <v>3.8</v>
          </cell>
          <cell r="M278">
            <v>7500</v>
          </cell>
          <cell r="N278">
            <v>5999.999999999999</v>
          </cell>
        </row>
        <row r="283">
          <cell r="F283">
            <v>11</v>
          </cell>
          <cell r="H283">
            <v>11</v>
          </cell>
        </row>
        <row r="284">
          <cell r="F284">
            <v>8</v>
          </cell>
          <cell r="H284">
            <v>8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3</v>
          </cell>
        </row>
        <row r="288">
          <cell r="F288">
            <v>0</v>
          </cell>
        </row>
        <row r="289">
          <cell r="F289">
            <v>0</v>
          </cell>
        </row>
        <row r="306">
          <cell r="E306" t="str">
            <v>BUY</v>
          </cell>
          <cell r="G306">
            <v>14</v>
          </cell>
          <cell r="L306">
            <v>16</v>
          </cell>
          <cell r="M306">
            <v>2500</v>
          </cell>
          <cell r="N306">
            <v>5000</v>
          </cell>
        </row>
        <row r="307">
          <cell r="E307" t="str">
            <v>BUY</v>
          </cell>
          <cell r="G307">
            <v>50</v>
          </cell>
          <cell r="L307">
            <v>58</v>
          </cell>
          <cell r="M307">
            <v>750</v>
          </cell>
          <cell r="N307">
            <v>6000</v>
          </cell>
        </row>
        <row r="308">
          <cell r="E308" t="str">
            <v>BUY</v>
          </cell>
          <cell r="G308">
            <v>100</v>
          </cell>
          <cell r="L308">
            <v>120</v>
          </cell>
          <cell r="M308">
            <v>250</v>
          </cell>
          <cell r="N308">
            <v>5000</v>
          </cell>
        </row>
        <row r="309">
          <cell r="E309" t="str">
            <v>BUY</v>
          </cell>
          <cell r="G309">
            <v>3.5</v>
          </cell>
          <cell r="L309">
            <v>4.5</v>
          </cell>
          <cell r="M309">
            <v>5500</v>
          </cell>
          <cell r="N309">
            <v>5500</v>
          </cell>
        </row>
        <row r="310">
          <cell r="E310" t="str">
            <v>BUY</v>
          </cell>
          <cell r="G310">
            <v>19</v>
          </cell>
          <cell r="L310">
            <v>24</v>
          </cell>
          <cell r="M310">
            <v>1200</v>
          </cell>
          <cell r="N310">
            <v>6000</v>
          </cell>
        </row>
        <row r="311">
          <cell r="E311" t="str">
            <v>BUY</v>
          </cell>
          <cell r="G311">
            <v>4</v>
          </cell>
          <cell r="L311">
            <v>6</v>
          </cell>
          <cell r="M311">
            <v>2500</v>
          </cell>
          <cell r="N311">
            <v>5000</v>
          </cell>
        </row>
        <row r="312">
          <cell r="E312" t="str">
            <v>BUY</v>
          </cell>
          <cell r="G312">
            <v>5</v>
          </cell>
          <cell r="L312">
            <v>9</v>
          </cell>
          <cell r="M312">
            <v>1250</v>
          </cell>
          <cell r="N312">
            <v>5000</v>
          </cell>
        </row>
        <row r="313">
          <cell r="E313" t="str">
            <v>BUY</v>
          </cell>
          <cell r="G313">
            <v>1</v>
          </cell>
          <cell r="L313">
            <v>2.5</v>
          </cell>
          <cell r="M313">
            <v>11000</v>
          </cell>
          <cell r="N313">
            <v>16500</v>
          </cell>
        </row>
        <row r="314">
          <cell r="E314" t="str">
            <v>BUY</v>
          </cell>
          <cell r="G314">
            <v>2</v>
          </cell>
          <cell r="L314">
            <v>0.5</v>
          </cell>
          <cell r="M314">
            <v>6000</v>
          </cell>
          <cell r="N314">
            <v>-9000</v>
          </cell>
        </row>
        <row r="315">
          <cell r="E315" t="str">
            <v>BUY</v>
          </cell>
          <cell r="G315">
            <v>5.5</v>
          </cell>
          <cell r="L315">
            <v>1</v>
          </cell>
          <cell r="M315">
            <v>1500</v>
          </cell>
          <cell r="N315">
            <v>-6750</v>
          </cell>
        </row>
        <row r="316">
          <cell r="E316" t="str">
            <v>BUY</v>
          </cell>
          <cell r="G316">
            <v>11</v>
          </cell>
          <cell r="L316">
            <v>14</v>
          </cell>
          <cell r="M316">
            <v>1800</v>
          </cell>
          <cell r="N316">
            <v>5400</v>
          </cell>
        </row>
        <row r="317">
          <cell r="E317" t="str">
            <v>BUY</v>
          </cell>
          <cell r="G317">
            <v>14</v>
          </cell>
          <cell r="L317">
            <v>18</v>
          </cell>
          <cell r="M317">
            <v>1200</v>
          </cell>
          <cell r="N317">
            <v>4800</v>
          </cell>
        </row>
        <row r="318">
          <cell r="E318" t="str">
            <v>BUY</v>
          </cell>
          <cell r="G318">
            <v>10.5</v>
          </cell>
          <cell r="L318">
            <v>15</v>
          </cell>
          <cell r="M318">
            <v>1100</v>
          </cell>
          <cell r="N318">
            <v>4950</v>
          </cell>
        </row>
        <row r="319">
          <cell r="E319" t="str">
            <v>BUY</v>
          </cell>
          <cell r="G319">
            <v>8.5</v>
          </cell>
          <cell r="L319">
            <v>10</v>
          </cell>
          <cell r="M319">
            <v>2750</v>
          </cell>
          <cell r="N319">
            <v>4125</v>
          </cell>
        </row>
        <row r="320">
          <cell r="E320" t="str">
            <v>BUY</v>
          </cell>
          <cell r="G320">
            <v>9</v>
          </cell>
          <cell r="L320">
            <v>10.5</v>
          </cell>
          <cell r="M320">
            <v>3000</v>
          </cell>
          <cell r="N320">
            <v>4500</v>
          </cell>
        </row>
        <row r="321">
          <cell r="E321" t="str">
            <v>BUY</v>
          </cell>
          <cell r="G321">
            <v>23</v>
          </cell>
          <cell r="L321">
            <v>38</v>
          </cell>
          <cell r="M321">
            <v>1061</v>
          </cell>
          <cell r="N321">
            <v>15915</v>
          </cell>
        </row>
        <row r="322">
          <cell r="E322" t="str">
            <v>BUY</v>
          </cell>
          <cell r="G322">
            <v>28</v>
          </cell>
          <cell r="L322">
            <v>32</v>
          </cell>
          <cell r="M322">
            <v>1200</v>
          </cell>
          <cell r="N322">
            <v>4800</v>
          </cell>
        </row>
        <row r="327">
          <cell r="F327">
            <v>17</v>
          </cell>
          <cell r="H327">
            <v>17</v>
          </cell>
        </row>
        <row r="328">
          <cell r="F328">
            <v>15</v>
          </cell>
          <cell r="H328">
            <v>15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2</v>
          </cell>
        </row>
        <row r="333">
          <cell r="F333">
            <v>0</v>
          </cell>
        </row>
        <row r="349">
          <cell r="E349" t="str">
            <v>BUY</v>
          </cell>
          <cell r="G349">
            <v>27</v>
          </cell>
          <cell r="L349">
            <v>21</v>
          </cell>
          <cell r="M349">
            <v>700</v>
          </cell>
          <cell r="N349">
            <v>-4200</v>
          </cell>
        </row>
        <row r="350">
          <cell r="E350" t="str">
            <v>BUY</v>
          </cell>
          <cell r="G350">
            <v>5</v>
          </cell>
          <cell r="L350">
            <v>3</v>
          </cell>
          <cell r="M350">
            <v>6000</v>
          </cell>
          <cell r="N350">
            <v>-12000</v>
          </cell>
        </row>
        <row r="351">
          <cell r="E351" t="str">
            <v>BUY</v>
          </cell>
          <cell r="G351">
            <v>27</v>
          </cell>
          <cell r="L351">
            <v>19</v>
          </cell>
          <cell r="M351">
            <v>1061</v>
          </cell>
          <cell r="N351">
            <v>-8488</v>
          </cell>
        </row>
        <row r="352">
          <cell r="E352" t="str">
            <v>BUY</v>
          </cell>
          <cell r="G352">
            <v>115</v>
          </cell>
          <cell r="L352">
            <v>135</v>
          </cell>
          <cell r="M352">
            <v>250</v>
          </cell>
          <cell r="N352">
            <v>5000</v>
          </cell>
        </row>
        <row r="353">
          <cell r="E353" t="str">
            <v>BUY</v>
          </cell>
          <cell r="G353">
            <v>5</v>
          </cell>
          <cell r="L353">
            <v>5.8</v>
          </cell>
          <cell r="M353">
            <v>6000</v>
          </cell>
          <cell r="N353">
            <v>4799.999999999999</v>
          </cell>
        </row>
        <row r="354">
          <cell r="E354" t="str">
            <v>BUY</v>
          </cell>
          <cell r="G354">
            <v>28</v>
          </cell>
          <cell r="L354">
            <v>9</v>
          </cell>
          <cell r="M354">
            <v>500</v>
          </cell>
          <cell r="N354">
            <v>-9500</v>
          </cell>
        </row>
        <row r="355">
          <cell r="E355" t="str">
            <v>BUY</v>
          </cell>
          <cell r="G355">
            <v>22.5</v>
          </cell>
          <cell r="L355">
            <v>8</v>
          </cell>
          <cell r="M355">
            <v>600</v>
          </cell>
          <cell r="N355">
            <v>-8700</v>
          </cell>
        </row>
        <row r="356">
          <cell r="E356" t="str">
            <v>BUY</v>
          </cell>
          <cell r="G356">
            <v>54.5</v>
          </cell>
          <cell r="L356">
            <v>75</v>
          </cell>
          <cell r="M356">
            <v>500</v>
          </cell>
          <cell r="N356">
            <v>10250</v>
          </cell>
        </row>
        <row r="357">
          <cell r="E357" t="str">
            <v>BUY</v>
          </cell>
          <cell r="G357">
            <v>9.5</v>
          </cell>
          <cell r="L357">
            <v>12.95</v>
          </cell>
          <cell r="M357">
            <v>1200</v>
          </cell>
          <cell r="N357">
            <v>4139.999999999999</v>
          </cell>
        </row>
        <row r="358">
          <cell r="E358" t="str">
            <v>BUY</v>
          </cell>
          <cell r="G358">
            <v>15</v>
          </cell>
          <cell r="L358">
            <v>25.5</v>
          </cell>
          <cell r="M358">
            <v>1500</v>
          </cell>
          <cell r="N358">
            <v>15750</v>
          </cell>
        </row>
        <row r="359">
          <cell r="E359" t="str">
            <v>BUY</v>
          </cell>
          <cell r="G359">
            <v>20</v>
          </cell>
          <cell r="L359">
            <v>25</v>
          </cell>
          <cell r="M359">
            <v>1500</v>
          </cell>
          <cell r="N359">
            <v>7500</v>
          </cell>
        </row>
        <row r="360">
          <cell r="E360" t="str">
            <v>BUY</v>
          </cell>
          <cell r="G360">
            <v>30</v>
          </cell>
          <cell r="L360">
            <v>44</v>
          </cell>
          <cell r="M360">
            <v>700</v>
          </cell>
          <cell r="N360">
            <v>9800</v>
          </cell>
        </row>
        <row r="361">
          <cell r="E361" t="str">
            <v>BUY</v>
          </cell>
          <cell r="G361">
            <v>11</v>
          </cell>
          <cell r="L361">
            <v>12.5</v>
          </cell>
          <cell r="M361">
            <v>3500</v>
          </cell>
          <cell r="N361">
            <v>5250</v>
          </cell>
        </row>
        <row r="366">
          <cell r="F366">
            <v>13</v>
          </cell>
          <cell r="H366">
            <v>13</v>
          </cell>
        </row>
        <row r="367">
          <cell r="F367">
            <v>8</v>
          </cell>
          <cell r="H367">
            <v>8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5</v>
          </cell>
        </row>
        <row r="371">
          <cell r="F371">
            <v>0</v>
          </cell>
        </row>
        <row r="372">
          <cell r="F372">
            <v>0</v>
          </cell>
        </row>
        <row r="388">
          <cell r="E388" t="str">
            <v>BUY</v>
          </cell>
          <cell r="G388">
            <v>28</v>
          </cell>
          <cell r="L388">
            <v>32</v>
          </cell>
          <cell r="M388">
            <v>1200</v>
          </cell>
          <cell r="N388">
            <v>4800</v>
          </cell>
        </row>
        <row r="389">
          <cell r="E389" t="str">
            <v>BUY</v>
          </cell>
          <cell r="G389">
            <v>11</v>
          </cell>
          <cell r="L389">
            <v>14.6</v>
          </cell>
          <cell r="M389">
            <v>1500</v>
          </cell>
          <cell r="N389">
            <v>5399.999999999999</v>
          </cell>
        </row>
        <row r="390">
          <cell r="E390" t="str">
            <v>BUY</v>
          </cell>
          <cell r="G390">
            <v>10</v>
          </cell>
          <cell r="L390">
            <v>16</v>
          </cell>
          <cell r="M390">
            <v>1750</v>
          </cell>
          <cell r="N390">
            <v>10500</v>
          </cell>
        </row>
        <row r="391">
          <cell r="E391" t="str">
            <v>BUY</v>
          </cell>
          <cell r="G391">
            <v>13.5</v>
          </cell>
          <cell r="L391">
            <v>17.8</v>
          </cell>
          <cell r="M391">
            <v>1200</v>
          </cell>
          <cell r="N391">
            <v>5160.000000000001</v>
          </cell>
        </row>
        <row r="392">
          <cell r="E392" t="str">
            <v>BUY</v>
          </cell>
          <cell r="G392">
            <v>9</v>
          </cell>
          <cell r="L392">
            <v>11.5</v>
          </cell>
          <cell r="M392">
            <v>2000</v>
          </cell>
          <cell r="N392">
            <v>5000</v>
          </cell>
        </row>
        <row r="393">
          <cell r="E393" t="str">
            <v>BUY</v>
          </cell>
          <cell r="G393">
            <v>15</v>
          </cell>
          <cell r="L393">
            <v>20</v>
          </cell>
          <cell r="M393">
            <v>1061</v>
          </cell>
          <cell r="N393">
            <v>5305</v>
          </cell>
        </row>
        <row r="394">
          <cell r="E394" t="str">
            <v>BUY</v>
          </cell>
          <cell r="G394">
            <v>6</v>
          </cell>
          <cell r="L394">
            <v>2</v>
          </cell>
          <cell r="M394">
            <v>3000</v>
          </cell>
          <cell r="N394">
            <v>-12000</v>
          </cell>
        </row>
        <row r="395">
          <cell r="E395" t="str">
            <v>BUY</v>
          </cell>
          <cell r="G395">
            <v>7</v>
          </cell>
          <cell r="L395">
            <v>3.5</v>
          </cell>
          <cell r="M395">
            <v>2500</v>
          </cell>
          <cell r="N395">
            <v>-8750</v>
          </cell>
        </row>
        <row r="396">
          <cell r="E396" t="str">
            <v>BUY</v>
          </cell>
          <cell r="G396">
            <v>9.5</v>
          </cell>
          <cell r="L396">
            <v>16.5</v>
          </cell>
          <cell r="M396">
            <v>1500</v>
          </cell>
          <cell r="N396">
            <v>10500</v>
          </cell>
        </row>
        <row r="397">
          <cell r="E397" t="str">
            <v>BUY</v>
          </cell>
          <cell r="G397">
            <v>29</v>
          </cell>
          <cell r="L397">
            <v>5</v>
          </cell>
          <cell r="M397">
            <v>300</v>
          </cell>
          <cell r="N397">
            <v>-7200</v>
          </cell>
        </row>
        <row r="398">
          <cell r="E398" t="str">
            <v>BUY</v>
          </cell>
          <cell r="G398">
            <v>9.5</v>
          </cell>
          <cell r="L398">
            <v>4</v>
          </cell>
          <cell r="M398">
            <v>1750</v>
          </cell>
          <cell r="N398">
            <v>-9625</v>
          </cell>
        </row>
        <row r="403">
          <cell r="F403">
            <v>11</v>
          </cell>
          <cell r="H403">
            <v>11</v>
          </cell>
        </row>
        <row r="404">
          <cell r="F404">
            <v>7</v>
          </cell>
          <cell r="H404">
            <v>7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4</v>
          </cell>
        </row>
        <row r="408">
          <cell r="F408">
            <v>0</v>
          </cell>
        </row>
        <row r="409">
          <cell r="F4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912"/>
  <sheetViews>
    <sheetView tabSelected="1" zoomScalePageLayoutView="0" workbookViewId="0" topLeftCell="A1">
      <selection activeCell="M23" sqref="M23"/>
    </sheetView>
  </sheetViews>
  <sheetFormatPr defaultColWidth="9.140625" defaultRowHeight="15" customHeight="1"/>
  <cols>
    <col min="1" max="1" width="14.57421875" style="1" customWidth="1"/>
    <col min="2" max="3" width="13.8515625" style="1" customWidth="1"/>
    <col min="4" max="4" width="10.8515625" style="1" customWidth="1"/>
    <col min="5" max="5" width="35.00390625" style="1" customWidth="1"/>
    <col min="6" max="6" width="12.28125" style="2" customWidth="1"/>
    <col min="7" max="7" width="12.421875" style="3" customWidth="1"/>
    <col min="8" max="8" width="14.140625" style="2" customWidth="1"/>
    <col min="9" max="9" width="12.140625" style="2" customWidth="1"/>
    <col min="10" max="10" width="12.00390625" style="2" customWidth="1"/>
    <col min="11" max="11" width="11.8515625" style="2" customWidth="1"/>
    <col min="12" max="12" width="8.140625" style="1" customWidth="1"/>
    <col min="13" max="13" width="17.57421875" style="1" customWidth="1"/>
    <col min="14" max="14" width="12.28125" style="1" customWidth="1"/>
    <col min="15" max="16384" width="9.140625" style="1" customWidth="1"/>
  </cols>
  <sheetData>
    <row r="1" ht="15" customHeight="1" thickBot="1"/>
    <row r="2" spans="1:14" ht="15" customHeight="1" thickBot="1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" customHeight="1">
      <c r="A5" s="200" t="s">
        <v>136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5" customHeight="1">
      <c r="A6" s="200" t="s">
        <v>137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5" customHeight="1" thickBot="1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ht="15" customHeight="1">
      <c r="A8" s="206" t="s">
        <v>309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4" ht="15" customHeight="1">
      <c r="A9" s="206" t="s">
        <v>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ht="15" customHeight="1">
      <c r="A10" s="202" t="s">
        <v>6</v>
      </c>
      <c r="B10" s="203" t="s">
        <v>7</v>
      </c>
      <c r="C10" s="195" t="s">
        <v>8</v>
      </c>
      <c r="D10" s="202" t="s">
        <v>9</v>
      </c>
      <c r="E10" s="195" t="s">
        <v>10</v>
      </c>
      <c r="F10" s="195" t="s">
        <v>11</v>
      </c>
      <c r="G10" s="195" t="s">
        <v>12</v>
      </c>
      <c r="H10" s="195" t="s">
        <v>13</v>
      </c>
      <c r="I10" s="195" t="s">
        <v>14</v>
      </c>
      <c r="J10" s="195" t="s">
        <v>15</v>
      </c>
      <c r="K10" s="198" t="s">
        <v>16</v>
      </c>
      <c r="L10" s="195" t="s">
        <v>17</v>
      </c>
      <c r="M10" s="195" t="s">
        <v>18</v>
      </c>
      <c r="N10" s="195" t="s">
        <v>19</v>
      </c>
    </row>
    <row r="11" spans="1:14" ht="15" customHeight="1">
      <c r="A11" s="202"/>
      <c r="B11" s="204"/>
      <c r="C11" s="195"/>
      <c r="D11" s="202"/>
      <c r="E11" s="203"/>
      <c r="F11" s="195"/>
      <c r="G11" s="195"/>
      <c r="H11" s="195"/>
      <c r="I11" s="195"/>
      <c r="J11" s="195"/>
      <c r="K11" s="198"/>
      <c r="L11" s="195"/>
      <c r="M11" s="195"/>
      <c r="N11" s="195"/>
    </row>
    <row r="12" spans="1:14" ht="15" customHeight="1">
      <c r="A12" s="57">
        <v>1</v>
      </c>
      <c r="B12" s="52">
        <v>43623</v>
      </c>
      <c r="C12" s="57" t="s">
        <v>139</v>
      </c>
      <c r="D12" s="57" t="s">
        <v>21</v>
      </c>
      <c r="E12" s="57" t="s">
        <v>189</v>
      </c>
      <c r="F12" s="58">
        <v>360</v>
      </c>
      <c r="G12" s="58">
        <v>349</v>
      </c>
      <c r="H12" s="58">
        <v>366</v>
      </c>
      <c r="I12" s="58">
        <v>372</v>
      </c>
      <c r="J12" s="58">
        <v>378</v>
      </c>
      <c r="K12" s="58" t="s">
        <v>116</v>
      </c>
      <c r="L12" s="53">
        <f>100000/F12</f>
        <v>277.77777777777777</v>
      </c>
      <c r="M12" s="54">
        <v>0</v>
      </c>
      <c r="N12" s="55">
        <v>0</v>
      </c>
    </row>
    <row r="13" spans="1:14" ht="15" customHeight="1">
      <c r="A13" s="57">
        <v>2</v>
      </c>
      <c r="B13" s="52">
        <v>43620</v>
      </c>
      <c r="C13" s="57" t="s">
        <v>139</v>
      </c>
      <c r="D13" s="57" t="s">
        <v>21</v>
      </c>
      <c r="E13" s="57" t="s">
        <v>310</v>
      </c>
      <c r="F13" s="58">
        <v>337</v>
      </c>
      <c r="G13" s="58">
        <v>322</v>
      </c>
      <c r="H13" s="58">
        <v>345</v>
      </c>
      <c r="I13" s="58">
        <v>353</v>
      </c>
      <c r="J13" s="58">
        <v>360</v>
      </c>
      <c r="K13" s="58">
        <v>322</v>
      </c>
      <c r="L13" s="53">
        <f>100000/F13</f>
        <v>296.7359050445104</v>
      </c>
      <c r="M13" s="54">
        <f>IF(D13="BUY",(K13-F13)*(L13),(F13-K13)*(L13))</f>
        <v>-4451.038575667656</v>
      </c>
      <c r="N13" s="55">
        <v>0</v>
      </c>
    </row>
    <row r="14" spans="1:14" ht="15" customHeight="1">
      <c r="A14" s="57">
        <v>3</v>
      </c>
      <c r="B14" s="52">
        <v>43619</v>
      </c>
      <c r="C14" s="57" t="s">
        <v>139</v>
      </c>
      <c r="D14" s="57" t="s">
        <v>21</v>
      </c>
      <c r="E14" s="57" t="s">
        <v>66</v>
      </c>
      <c r="F14" s="58">
        <v>770</v>
      </c>
      <c r="G14" s="58">
        <v>748</v>
      </c>
      <c r="H14" s="58">
        <v>785</v>
      </c>
      <c r="I14" s="58">
        <v>800</v>
      </c>
      <c r="J14" s="58">
        <v>815</v>
      </c>
      <c r="K14" s="58">
        <v>785</v>
      </c>
      <c r="L14" s="53">
        <f>100000/F14</f>
        <v>129.87012987012986</v>
      </c>
      <c r="M14" s="54">
        <f>IF(D14="BUY",(K14-F14)*(L14),(F14-K14)*(L14))</f>
        <v>1948.0519480519479</v>
      </c>
      <c r="N14" s="55">
        <f>M14/(L14)/F14%</f>
        <v>1.948051948051948</v>
      </c>
    </row>
    <row r="15" spans="1:14" ht="15" customHeight="1">
      <c r="A15" s="9" t="s">
        <v>26</v>
      </c>
      <c r="B15" s="19"/>
      <c r="C15" s="11"/>
      <c r="D15" s="12"/>
      <c r="E15" s="13"/>
      <c r="F15" s="13"/>
      <c r="G15" s="14"/>
      <c r="H15" s="13"/>
      <c r="I15" s="13"/>
      <c r="J15" s="13"/>
      <c r="K15" s="16"/>
      <c r="L15" s="17"/>
      <c r="N15"/>
    </row>
    <row r="16" spans="1:14" ht="15" customHeight="1">
      <c r="A16" s="9" t="s">
        <v>26</v>
      </c>
      <c r="B16" s="19"/>
      <c r="C16" s="20"/>
      <c r="D16" s="21"/>
      <c r="E16" s="22"/>
      <c r="F16" s="22"/>
      <c r="G16" s="23"/>
      <c r="H16" s="22"/>
      <c r="I16" s="22"/>
      <c r="J16" s="22"/>
      <c r="L16"/>
      <c r="M16"/>
      <c r="N16"/>
    </row>
    <row r="17" spans="1:14" ht="15" customHeight="1" thickBot="1">
      <c r="A17"/>
      <c r="B17"/>
      <c r="C17" s="22"/>
      <c r="D17" s="22"/>
      <c r="E17" s="22"/>
      <c r="F17" s="25"/>
      <c r="G17" s="26"/>
      <c r="H17" s="27" t="s">
        <v>27</v>
      </c>
      <c r="I17" s="27"/>
      <c r="J17"/>
      <c r="L17"/>
      <c r="M17"/>
      <c r="N17"/>
    </row>
    <row r="18" spans="1:14" ht="15" customHeight="1">
      <c r="A18"/>
      <c r="B18"/>
      <c r="C18" s="196" t="s">
        <v>28</v>
      </c>
      <c r="D18" s="196"/>
      <c r="E18" s="29">
        <v>2</v>
      </c>
      <c r="F18" s="30">
        <f>F19+F20+F21+F22+F23+F24</f>
        <v>100</v>
      </c>
      <c r="G18" s="31">
        <v>2</v>
      </c>
      <c r="H18" s="32">
        <f>G19/G18%</f>
        <v>50</v>
      </c>
      <c r="I18" s="32"/>
      <c r="J18"/>
      <c r="L18"/>
      <c r="N18"/>
    </row>
    <row r="19" spans="1:14" ht="15" customHeight="1">
      <c r="A19"/>
      <c r="B19"/>
      <c r="C19" s="197" t="s">
        <v>29</v>
      </c>
      <c r="D19" s="197"/>
      <c r="E19" s="33">
        <v>1</v>
      </c>
      <c r="F19" s="34">
        <f>(E19/E18)*100</f>
        <v>50</v>
      </c>
      <c r="G19" s="31">
        <v>1</v>
      </c>
      <c r="H19" s="28"/>
      <c r="I19" s="28"/>
      <c r="J19"/>
      <c r="L19"/>
      <c r="N19"/>
    </row>
    <row r="20" spans="1:14" ht="15" customHeight="1">
      <c r="A20"/>
      <c r="B20"/>
      <c r="C20" s="197" t="s">
        <v>31</v>
      </c>
      <c r="D20" s="197"/>
      <c r="E20" s="33">
        <v>0</v>
      </c>
      <c r="F20" s="34">
        <f>(E20/E18)*100</f>
        <v>0</v>
      </c>
      <c r="G20" s="36"/>
      <c r="H20" s="31"/>
      <c r="I20" s="31"/>
      <c r="K20" s="22"/>
      <c r="L20"/>
      <c r="N20"/>
    </row>
    <row r="21" spans="1:14" ht="15" customHeight="1">
      <c r="A21"/>
      <c r="B21"/>
      <c r="C21" s="197" t="s">
        <v>32</v>
      </c>
      <c r="D21" s="197"/>
      <c r="E21" s="33">
        <v>0</v>
      </c>
      <c r="F21" s="34">
        <f>(E21/E18)*100</f>
        <v>0</v>
      </c>
      <c r="G21" s="36"/>
      <c r="H21" s="31"/>
      <c r="I21" s="31"/>
      <c r="K21"/>
      <c r="L21"/>
      <c r="M21"/>
      <c r="N21"/>
    </row>
    <row r="22" spans="1:14" ht="15" customHeight="1">
      <c r="A22"/>
      <c r="B22"/>
      <c r="C22" s="197" t="s">
        <v>33</v>
      </c>
      <c r="D22" s="197"/>
      <c r="E22" s="33">
        <v>1</v>
      </c>
      <c r="F22" s="34">
        <f>(E22/E18)*100</f>
        <v>50</v>
      </c>
      <c r="G22" s="36"/>
      <c r="H22" s="22" t="s">
        <v>34</v>
      </c>
      <c r="I22" s="22"/>
      <c r="K22"/>
      <c r="L22"/>
      <c r="M22"/>
      <c r="N22"/>
    </row>
    <row r="23" spans="1:14" ht="15" customHeight="1">
      <c r="A23"/>
      <c r="B23"/>
      <c r="C23" s="197" t="s">
        <v>35</v>
      </c>
      <c r="D23" s="197"/>
      <c r="E23" s="33">
        <v>0</v>
      </c>
      <c r="F23" s="34">
        <f>(E23/E18)*100</f>
        <v>0</v>
      </c>
      <c r="G23" s="36"/>
      <c r="H23" s="22"/>
      <c r="I23" s="22"/>
      <c r="K23"/>
      <c r="L23"/>
      <c r="M23"/>
      <c r="N23"/>
    </row>
    <row r="24" spans="1:14" ht="15" customHeight="1" thickBot="1">
      <c r="A24"/>
      <c r="B24"/>
      <c r="C24" s="205" t="s">
        <v>36</v>
      </c>
      <c r="D24" s="205"/>
      <c r="E24" s="38"/>
      <c r="F24" s="39">
        <f>(E24/E18)*100</f>
        <v>0</v>
      </c>
      <c r="G24" s="36"/>
      <c r="H24" s="22"/>
      <c r="I24"/>
      <c r="J24"/>
      <c r="K24"/>
      <c r="L24"/>
      <c r="M24"/>
      <c r="N24"/>
    </row>
    <row r="25" spans="1:14" ht="15" customHeight="1">
      <c r="A25" s="41" t="s">
        <v>37</v>
      </c>
      <c r="B25" s="10"/>
      <c r="C25" s="11"/>
      <c r="D25" s="11"/>
      <c r="E25" s="13"/>
      <c r="F25" s="13"/>
      <c r="G25" s="42"/>
      <c r="H25" s="43"/>
      <c r="I25" s="22"/>
      <c r="J25"/>
      <c r="K25"/>
      <c r="L25"/>
      <c r="M25"/>
      <c r="N25"/>
    </row>
    <row r="26" spans="1:14" ht="15" customHeight="1">
      <c r="A26" s="12" t="s">
        <v>38</v>
      </c>
      <c r="B26" s="10"/>
      <c r="C26" s="44"/>
      <c r="D26" s="45"/>
      <c r="E26" s="46"/>
      <c r="F26" s="43"/>
      <c r="G26" s="42"/>
      <c r="H26" s="43"/>
      <c r="I26" s="43"/>
      <c r="J26" s="43"/>
      <c r="K26" s="13"/>
      <c r="L26"/>
      <c r="M26"/>
      <c r="N26"/>
    </row>
    <row r="27" spans="1:14" ht="15" customHeight="1">
      <c r="A27" s="12" t="s">
        <v>39</v>
      </c>
      <c r="B27" s="10"/>
      <c r="C27" s="11"/>
      <c r="D27" s="45"/>
      <c r="E27" s="46"/>
      <c r="F27" s="43"/>
      <c r="G27" s="42"/>
      <c r="H27" s="47"/>
      <c r="I27" s="47"/>
      <c r="J27" s="43"/>
      <c r="K27" s="13"/>
      <c r="L27"/>
      <c r="M27"/>
      <c r="N27"/>
    </row>
    <row r="28" spans="1:14" ht="15" customHeight="1">
      <c r="A28" s="12" t="s">
        <v>40</v>
      </c>
      <c r="B28" s="44"/>
      <c r="C28" s="11"/>
      <c r="D28" s="45"/>
      <c r="E28" s="46"/>
      <c r="F28" s="43"/>
      <c r="G28" s="48"/>
      <c r="H28" s="47"/>
      <c r="I28" s="47"/>
      <c r="J28" s="47"/>
      <c r="K28" s="13"/>
      <c r="L28" s="17"/>
      <c r="M28"/>
      <c r="N28"/>
    </row>
    <row r="29" spans="1:14" ht="15" customHeight="1" thickBot="1">
      <c r="A29" s="12" t="s">
        <v>41</v>
      </c>
      <c r="B29" s="35"/>
      <c r="C29" s="11"/>
      <c r="D29" s="49"/>
      <c r="E29" s="43"/>
      <c r="F29" s="43"/>
      <c r="G29" s="48"/>
      <c r="H29" s="47"/>
      <c r="I29" s="47"/>
      <c r="J29" s="47"/>
      <c r="K29" s="43"/>
      <c r="L29" s="17"/>
      <c r="M29"/>
      <c r="N29" s="17"/>
    </row>
    <row r="30" spans="1:14" ht="15" customHeight="1" thickBot="1">
      <c r="A30" s="199" t="s">
        <v>0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ht="15" customHeight="1" thickBo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</row>
    <row r="32" spans="1:14" ht="1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3" spans="1:14" ht="15" customHeight="1">
      <c r="A33" s="200" t="s">
        <v>136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5" customHeight="1">
      <c r="A34" s="200" t="s">
        <v>137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15" customHeight="1" thickBot="1">
      <c r="A35" s="201" t="s">
        <v>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</row>
    <row r="36" spans="1:14" ht="15" customHeight="1">
      <c r="A36" s="206" t="s">
        <v>285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4" ht="15" customHeight="1">
      <c r="A37" s="206" t="s">
        <v>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</row>
    <row r="38" spans="1:14" ht="15" customHeight="1">
      <c r="A38" s="202" t="s">
        <v>6</v>
      </c>
      <c r="B38" s="203" t="s">
        <v>7</v>
      </c>
      <c r="C38" s="195" t="s">
        <v>8</v>
      </c>
      <c r="D38" s="202" t="s">
        <v>9</v>
      </c>
      <c r="E38" s="195" t="s">
        <v>10</v>
      </c>
      <c r="F38" s="195" t="s">
        <v>11</v>
      </c>
      <c r="G38" s="195" t="s">
        <v>12</v>
      </c>
      <c r="H38" s="195" t="s">
        <v>13</v>
      </c>
      <c r="I38" s="195" t="s">
        <v>14</v>
      </c>
      <c r="J38" s="195" t="s">
        <v>15</v>
      </c>
      <c r="K38" s="198" t="s">
        <v>16</v>
      </c>
      <c r="L38" s="195" t="s">
        <v>17</v>
      </c>
      <c r="M38" s="195" t="s">
        <v>18</v>
      </c>
      <c r="N38" s="195" t="s">
        <v>19</v>
      </c>
    </row>
    <row r="39" spans="1:14" ht="15" customHeight="1">
      <c r="A39" s="202"/>
      <c r="B39" s="204"/>
      <c r="C39" s="195"/>
      <c r="D39" s="202"/>
      <c r="E39" s="203"/>
      <c r="F39" s="195"/>
      <c r="G39" s="195"/>
      <c r="H39" s="195"/>
      <c r="I39" s="195"/>
      <c r="J39" s="195"/>
      <c r="K39" s="198"/>
      <c r="L39" s="195"/>
      <c r="M39" s="195"/>
      <c r="N39" s="195"/>
    </row>
    <row r="40" spans="1:14" ht="15" customHeight="1">
      <c r="A40" s="57">
        <v>1</v>
      </c>
      <c r="B40" s="52">
        <v>43615</v>
      </c>
      <c r="C40" s="57" t="s">
        <v>139</v>
      </c>
      <c r="D40" s="57" t="s">
        <v>21</v>
      </c>
      <c r="E40" s="57" t="s">
        <v>130</v>
      </c>
      <c r="F40" s="58">
        <v>723</v>
      </c>
      <c r="G40" s="58">
        <v>706</v>
      </c>
      <c r="H40" s="58">
        <v>736</v>
      </c>
      <c r="I40" s="58">
        <v>749</v>
      </c>
      <c r="J40" s="58">
        <v>760</v>
      </c>
      <c r="K40" s="58">
        <v>760</v>
      </c>
      <c r="L40" s="53">
        <f aca="true" t="shared" si="0" ref="L40:L51">100000/F40</f>
        <v>138.31258644536652</v>
      </c>
      <c r="M40" s="54">
        <f aca="true" t="shared" si="1" ref="M40:M56">IF(D40="BUY",(K40-F40)*(L40),(F40-K40)*(L40))</f>
        <v>5117.565698478561</v>
      </c>
      <c r="N40" s="55">
        <f aca="true" t="shared" si="2" ref="N40:N56">M40/(L40)/F40%</f>
        <v>5.117565698478561</v>
      </c>
    </row>
    <row r="41" spans="1:14" ht="15" customHeight="1">
      <c r="A41" s="57">
        <v>2</v>
      </c>
      <c r="B41" s="52">
        <v>43613</v>
      </c>
      <c r="C41" s="57" t="s">
        <v>139</v>
      </c>
      <c r="D41" s="57" t="s">
        <v>21</v>
      </c>
      <c r="E41" s="57" t="s">
        <v>305</v>
      </c>
      <c r="F41" s="58">
        <v>423</v>
      </c>
      <c r="G41" s="58">
        <v>408</v>
      </c>
      <c r="H41" s="58">
        <v>430</v>
      </c>
      <c r="I41" s="58">
        <v>438</v>
      </c>
      <c r="J41" s="58">
        <v>446</v>
      </c>
      <c r="K41" s="58">
        <v>438</v>
      </c>
      <c r="L41" s="53">
        <f t="shared" si="0"/>
        <v>236.4066193853428</v>
      </c>
      <c r="M41" s="54">
        <f t="shared" si="1"/>
        <v>3546.099290780142</v>
      </c>
      <c r="N41" s="55">
        <f t="shared" si="2"/>
        <v>3.5460992907801416</v>
      </c>
    </row>
    <row r="42" spans="1:14" ht="15" customHeight="1">
      <c r="A42" s="57">
        <v>3</v>
      </c>
      <c r="B42" s="52">
        <v>43612</v>
      </c>
      <c r="C42" s="57" t="s">
        <v>139</v>
      </c>
      <c r="D42" s="57" t="s">
        <v>21</v>
      </c>
      <c r="E42" s="57" t="s">
        <v>194</v>
      </c>
      <c r="F42" s="58">
        <v>835</v>
      </c>
      <c r="G42" s="58">
        <v>810</v>
      </c>
      <c r="H42" s="58">
        <v>850</v>
      </c>
      <c r="I42" s="58">
        <v>865</v>
      </c>
      <c r="J42" s="58">
        <v>880</v>
      </c>
      <c r="K42" s="58">
        <v>865</v>
      </c>
      <c r="L42" s="53">
        <f t="shared" si="0"/>
        <v>119.76047904191617</v>
      </c>
      <c r="M42" s="54">
        <f t="shared" si="1"/>
        <v>3592.814371257485</v>
      </c>
      <c r="N42" s="55">
        <f t="shared" si="2"/>
        <v>3.5928143712574854</v>
      </c>
    </row>
    <row r="43" spans="1:14" ht="15" customHeight="1">
      <c r="A43" s="57">
        <v>4</v>
      </c>
      <c r="B43" s="52">
        <v>43609</v>
      </c>
      <c r="C43" s="57" t="s">
        <v>139</v>
      </c>
      <c r="D43" s="57" t="s">
        <v>21</v>
      </c>
      <c r="E43" s="57" t="s">
        <v>220</v>
      </c>
      <c r="F43" s="58">
        <v>160</v>
      </c>
      <c r="G43" s="58">
        <v>154.9</v>
      </c>
      <c r="H43" s="58">
        <v>163</v>
      </c>
      <c r="I43" s="58">
        <v>166</v>
      </c>
      <c r="J43" s="58">
        <v>169</v>
      </c>
      <c r="K43" s="58">
        <v>166</v>
      </c>
      <c r="L43" s="53">
        <f t="shared" si="0"/>
        <v>625</v>
      </c>
      <c r="M43" s="54">
        <f t="shared" si="1"/>
        <v>3750</v>
      </c>
      <c r="N43" s="55">
        <f t="shared" si="2"/>
        <v>3.75</v>
      </c>
    </row>
    <row r="44" spans="1:14" ht="15" customHeight="1">
      <c r="A44" s="57">
        <v>5</v>
      </c>
      <c r="B44" s="52">
        <v>43608</v>
      </c>
      <c r="C44" s="57" t="s">
        <v>139</v>
      </c>
      <c r="D44" s="57" t="s">
        <v>21</v>
      </c>
      <c r="E44" s="57" t="s">
        <v>209</v>
      </c>
      <c r="F44" s="58">
        <v>690</v>
      </c>
      <c r="G44" s="58">
        <v>665</v>
      </c>
      <c r="H44" s="58">
        <v>714</v>
      </c>
      <c r="I44" s="58">
        <v>728</v>
      </c>
      <c r="J44" s="58">
        <v>742</v>
      </c>
      <c r="K44" s="58">
        <v>690</v>
      </c>
      <c r="L44" s="53">
        <f t="shared" si="0"/>
        <v>144.92753623188406</v>
      </c>
      <c r="M44" s="54">
        <f t="shared" si="1"/>
        <v>0</v>
      </c>
      <c r="N44" s="55">
        <f t="shared" si="2"/>
        <v>0</v>
      </c>
    </row>
    <row r="45" spans="1:14" ht="15" customHeight="1">
      <c r="A45" s="57">
        <v>6</v>
      </c>
      <c r="B45" s="52">
        <v>43607</v>
      </c>
      <c r="C45" s="57" t="s">
        <v>139</v>
      </c>
      <c r="D45" s="57" t="s">
        <v>21</v>
      </c>
      <c r="E45" s="57" t="s">
        <v>113</v>
      </c>
      <c r="F45" s="58">
        <v>164</v>
      </c>
      <c r="G45" s="58">
        <v>158</v>
      </c>
      <c r="H45" s="58">
        <v>168</v>
      </c>
      <c r="I45" s="58">
        <v>172</v>
      </c>
      <c r="J45" s="58">
        <v>176</v>
      </c>
      <c r="K45" s="58">
        <v>158</v>
      </c>
      <c r="L45" s="53">
        <f t="shared" si="0"/>
        <v>609.7560975609756</v>
      </c>
      <c r="M45" s="54">
        <f t="shared" si="1"/>
        <v>-3658.5365853658536</v>
      </c>
      <c r="N45" s="55">
        <f t="shared" si="2"/>
        <v>-3.658536585365854</v>
      </c>
    </row>
    <row r="46" spans="1:14" ht="15" customHeight="1">
      <c r="A46" s="57">
        <v>7</v>
      </c>
      <c r="B46" s="52">
        <v>43606</v>
      </c>
      <c r="C46" s="57" t="s">
        <v>139</v>
      </c>
      <c r="D46" s="57" t="s">
        <v>21</v>
      </c>
      <c r="E46" s="57" t="s">
        <v>87</v>
      </c>
      <c r="F46" s="58">
        <v>2445</v>
      </c>
      <c r="G46" s="58">
        <v>2385</v>
      </c>
      <c r="H46" s="58">
        <v>2485</v>
      </c>
      <c r="I46" s="58">
        <v>2525</v>
      </c>
      <c r="J46" s="58">
        <v>2565</v>
      </c>
      <c r="K46" s="58">
        <v>2385</v>
      </c>
      <c r="L46" s="53">
        <f t="shared" si="0"/>
        <v>40.899795501022496</v>
      </c>
      <c r="M46" s="54">
        <f t="shared" si="1"/>
        <v>-2453.98773006135</v>
      </c>
      <c r="N46" s="55">
        <f t="shared" si="2"/>
        <v>-2.4539877300613497</v>
      </c>
    </row>
    <row r="47" spans="1:14" ht="15" customHeight="1">
      <c r="A47" s="57">
        <v>8</v>
      </c>
      <c r="B47" s="52">
        <v>43605</v>
      </c>
      <c r="C47" s="57" t="s">
        <v>139</v>
      </c>
      <c r="D47" s="57" t="s">
        <v>21</v>
      </c>
      <c r="E47" s="57" t="s">
        <v>156</v>
      </c>
      <c r="F47" s="58">
        <v>1000</v>
      </c>
      <c r="G47" s="58">
        <v>968</v>
      </c>
      <c r="H47" s="58">
        <v>1020</v>
      </c>
      <c r="I47" s="58">
        <v>1040</v>
      </c>
      <c r="J47" s="58">
        <v>1060</v>
      </c>
      <c r="K47" s="58">
        <v>1020</v>
      </c>
      <c r="L47" s="53">
        <f t="shared" si="0"/>
        <v>100</v>
      </c>
      <c r="M47" s="54">
        <f t="shared" si="1"/>
        <v>2000</v>
      </c>
      <c r="N47" s="55">
        <f t="shared" si="2"/>
        <v>2</v>
      </c>
    </row>
    <row r="48" spans="1:14" ht="15" customHeight="1">
      <c r="A48" s="57">
        <v>9</v>
      </c>
      <c r="B48" s="52">
        <v>43602</v>
      </c>
      <c r="C48" s="57" t="s">
        <v>139</v>
      </c>
      <c r="D48" s="57" t="s">
        <v>21</v>
      </c>
      <c r="E48" s="57" t="s">
        <v>299</v>
      </c>
      <c r="F48" s="58">
        <v>1335</v>
      </c>
      <c r="G48" s="58">
        <v>1295</v>
      </c>
      <c r="H48" s="58">
        <v>1360</v>
      </c>
      <c r="I48" s="58">
        <v>1385</v>
      </c>
      <c r="J48" s="58">
        <v>1410</v>
      </c>
      <c r="K48" s="58">
        <v>1410</v>
      </c>
      <c r="L48" s="53">
        <f t="shared" si="0"/>
        <v>74.90636704119851</v>
      </c>
      <c r="M48" s="54">
        <f t="shared" si="1"/>
        <v>5617.977528089888</v>
      </c>
      <c r="N48" s="55">
        <f t="shared" si="2"/>
        <v>5.617977528089888</v>
      </c>
    </row>
    <row r="49" spans="1:14" ht="15" customHeight="1">
      <c r="A49" s="57">
        <v>10</v>
      </c>
      <c r="B49" s="52">
        <v>43601</v>
      </c>
      <c r="C49" s="57" t="s">
        <v>139</v>
      </c>
      <c r="D49" s="57" t="s">
        <v>21</v>
      </c>
      <c r="E49" s="57" t="s">
        <v>300</v>
      </c>
      <c r="F49" s="58">
        <v>107</v>
      </c>
      <c r="G49" s="58">
        <v>102</v>
      </c>
      <c r="H49" s="58">
        <v>109.5</v>
      </c>
      <c r="I49" s="58">
        <v>112</v>
      </c>
      <c r="J49" s="58">
        <v>114.5</v>
      </c>
      <c r="K49" s="58">
        <v>109.5</v>
      </c>
      <c r="L49" s="53">
        <f t="shared" si="0"/>
        <v>934.5794392523364</v>
      </c>
      <c r="M49" s="54">
        <f t="shared" si="1"/>
        <v>2336.448598130841</v>
      </c>
      <c r="N49" s="55">
        <f t="shared" si="2"/>
        <v>2.336448598130841</v>
      </c>
    </row>
    <row r="50" spans="1:14" ht="15" customHeight="1">
      <c r="A50" s="57">
        <v>11</v>
      </c>
      <c r="B50" s="52">
        <v>43600</v>
      </c>
      <c r="C50" s="57" t="s">
        <v>139</v>
      </c>
      <c r="D50" s="57" t="s">
        <v>21</v>
      </c>
      <c r="E50" s="57" t="s">
        <v>172</v>
      </c>
      <c r="F50" s="58">
        <v>720</v>
      </c>
      <c r="G50" s="58">
        <v>696</v>
      </c>
      <c r="H50" s="58">
        <v>732</v>
      </c>
      <c r="I50" s="58">
        <v>744</v>
      </c>
      <c r="J50" s="58">
        <v>756</v>
      </c>
      <c r="K50" s="58">
        <v>696</v>
      </c>
      <c r="L50" s="53">
        <f t="shared" si="0"/>
        <v>138.88888888888889</v>
      </c>
      <c r="M50" s="54">
        <f t="shared" si="1"/>
        <v>-3333.333333333333</v>
      </c>
      <c r="N50" s="55">
        <f t="shared" si="2"/>
        <v>-3.333333333333333</v>
      </c>
    </row>
    <row r="51" spans="1:14" ht="15" customHeight="1">
      <c r="A51" s="57">
        <v>12</v>
      </c>
      <c r="B51" s="52">
        <v>43599</v>
      </c>
      <c r="C51" s="57" t="s">
        <v>139</v>
      </c>
      <c r="D51" s="57" t="s">
        <v>53</v>
      </c>
      <c r="E51" s="57" t="s">
        <v>301</v>
      </c>
      <c r="F51" s="58">
        <v>168</v>
      </c>
      <c r="G51" s="58">
        <v>175</v>
      </c>
      <c r="H51" s="58">
        <v>164</v>
      </c>
      <c r="I51" s="58">
        <v>160</v>
      </c>
      <c r="J51" s="58">
        <v>156</v>
      </c>
      <c r="K51" s="58">
        <v>164.2</v>
      </c>
      <c r="L51" s="53">
        <f t="shared" si="0"/>
        <v>595.2380952380952</v>
      </c>
      <c r="M51" s="54">
        <f t="shared" si="1"/>
        <v>2261.9047619047683</v>
      </c>
      <c r="N51" s="55">
        <f t="shared" si="2"/>
        <v>2.2619047619047685</v>
      </c>
    </row>
    <row r="52" spans="1:14" ht="15" customHeight="1">
      <c r="A52" s="57">
        <v>13</v>
      </c>
      <c r="B52" s="52">
        <v>43595</v>
      </c>
      <c r="C52" s="57" t="s">
        <v>139</v>
      </c>
      <c r="D52" s="57" t="s">
        <v>21</v>
      </c>
      <c r="E52" s="57" t="s">
        <v>302</v>
      </c>
      <c r="F52" s="58">
        <v>503</v>
      </c>
      <c r="G52" s="58">
        <v>486</v>
      </c>
      <c r="H52" s="58">
        <v>513</v>
      </c>
      <c r="I52" s="58">
        <v>523</v>
      </c>
      <c r="J52" s="58">
        <v>533</v>
      </c>
      <c r="K52" s="58">
        <v>486</v>
      </c>
      <c r="L52" s="53">
        <f>100000/F52</f>
        <v>198.80715705765408</v>
      </c>
      <c r="M52" s="54">
        <f t="shared" si="1"/>
        <v>-3379.7216699801193</v>
      </c>
      <c r="N52" s="55">
        <f t="shared" si="2"/>
        <v>-3.379721669980119</v>
      </c>
    </row>
    <row r="53" spans="1:14" ht="15" customHeight="1">
      <c r="A53" s="57">
        <v>14</v>
      </c>
      <c r="B53" s="52">
        <v>43594</v>
      </c>
      <c r="C53" s="57" t="s">
        <v>139</v>
      </c>
      <c r="D53" s="57" t="s">
        <v>21</v>
      </c>
      <c r="E53" s="57" t="s">
        <v>286</v>
      </c>
      <c r="F53" s="58">
        <v>153</v>
      </c>
      <c r="G53" s="58">
        <v>148</v>
      </c>
      <c r="H53" s="58">
        <v>156</v>
      </c>
      <c r="I53" s="58">
        <v>159</v>
      </c>
      <c r="J53" s="58">
        <v>162</v>
      </c>
      <c r="K53" s="58">
        <v>159</v>
      </c>
      <c r="L53" s="53">
        <f>100000/F53</f>
        <v>653.59477124183</v>
      </c>
      <c r="M53" s="54">
        <f t="shared" si="1"/>
        <v>3921.56862745098</v>
      </c>
      <c r="N53" s="55">
        <f t="shared" si="2"/>
        <v>3.9215686274509802</v>
      </c>
    </row>
    <row r="54" spans="1:14" ht="15" customHeight="1">
      <c r="A54" s="57">
        <v>15</v>
      </c>
      <c r="B54" s="52">
        <v>43588</v>
      </c>
      <c r="C54" s="57" t="s">
        <v>139</v>
      </c>
      <c r="D54" s="57" t="s">
        <v>21</v>
      </c>
      <c r="E54" s="57" t="s">
        <v>246</v>
      </c>
      <c r="F54" s="58">
        <v>1595</v>
      </c>
      <c r="G54" s="58">
        <v>1555</v>
      </c>
      <c r="H54" s="58">
        <v>1620</v>
      </c>
      <c r="I54" s="58">
        <v>1645</v>
      </c>
      <c r="J54" s="58">
        <v>1670</v>
      </c>
      <c r="K54" s="58">
        <v>1555</v>
      </c>
      <c r="L54" s="53">
        <f>100000/F54</f>
        <v>62.69592476489028</v>
      </c>
      <c r="M54" s="54">
        <f t="shared" si="1"/>
        <v>-2507.836990595611</v>
      </c>
      <c r="N54" s="55">
        <f t="shared" si="2"/>
        <v>-2.5078369905956115</v>
      </c>
    </row>
    <row r="55" spans="1:14" ht="15" customHeight="1">
      <c r="A55" s="57">
        <v>16</v>
      </c>
      <c r="B55" s="52">
        <v>43587</v>
      </c>
      <c r="C55" s="57" t="s">
        <v>139</v>
      </c>
      <c r="D55" s="57" t="s">
        <v>21</v>
      </c>
      <c r="E55" s="57" t="s">
        <v>149</v>
      </c>
      <c r="F55" s="58">
        <v>330</v>
      </c>
      <c r="G55" s="58">
        <v>314</v>
      </c>
      <c r="H55" s="58">
        <v>340</v>
      </c>
      <c r="I55" s="58">
        <v>350</v>
      </c>
      <c r="J55" s="58">
        <v>360</v>
      </c>
      <c r="K55" s="58">
        <v>314</v>
      </c>
      <c r="L55" s="53">
        <f>100000/F55</f>
        <v>303.030303030303</v>
      </c>
      <c r="M55" s="54">
        <f t="shared" si="1"/>
        <v>-4848.484848484848</v>
      </c>
      <c r="N55" s="55">
        <f t="shared" si="2"/>
        <v>-4.848484848484849</v>
      </c>
    </row>
    <row r="56" spans="1:14" ht="15" customHeight="1">
      <c r="A56" s="57">
        <v>17</v>
      </c>
      <c r="B56" s="52">
        <v>43581</v>
      </c>
      <c r="C56" s="57" t="s">
        <v>139</v>
      </c>
      <c r="D56" s="57" t="s">
        <v>21</v>
      </c>
      <c r="E56" s="57" t="s">
        <v>287</v>
      </c>
      <c r="F56" s="58">
        <v>634</v>
      </c>
      <c r="G56" s="58">
        <v>614</v>
      </c>
      <c r="H56" s="58">
        <v>646</v>
      </c>
      <c r="I56" s="58">
        <v>658</v>
      </c>
      <c r="J56" s="58">
        <v>670</v>
      </c>
      <c r="K56" s="58">
        <v>646</v>
      </c>
      <c r="L56" s="53">
        <f>100000/F56</f>
        <v>157.72870662460568</v>
      </c>
      <c r="M56" s="54">
        <f t="shared" si="1"/>
        <v>1892.744479495268</v>
      </c>
      <c r="N56" s="55">
        <f t="shared" si="2"/>
        <v>1.8927444794952681</v>
      </c>
    </row>
    <row r="57" spans="1:14" ht="15" customHeight="1">
      <c r="A57" s="9" t="s">
        <v>26</v>
      </c>
      <c r="B57" s="19"/>
      <c r="C57" s="11"/>
      <c r="D57" s="12"/>
      <c r="E57" s="13"/>
      <c r="F57" s="13"/>
      <c r="G57" s="14"/>
      <c r="H57" s="13"/>
      <c r="I57" s="13"/>
      <c r="J57" s="13"/>
      <c r="K57" s="16"/>
      <c r="L57" s="17"/>
      <c r="N57"/>
    </row>
    <row r="58" spans="1:14" ht="15" customHeight="1">
      <c r="A58" s="9" t="s">
        <v>26</v>
      </c>
      <c r="B58" s="19"/>
      <c r="C58" s="20"/>
      <c r="D58" s="21"/>
      <c r="E58" s="22"/>
      <c r="F58" s="22"/>
      <c r="G58" s="23"/>
      <c r="H58" s="22"/>
      <c r="I58" s="22"/>
      <c r="J58" s="22"/>
      <c r="K58" s="22"/>
      <c r="L58"/>
      <c r="M58"/>
      <c r="N58"/>
    </row>
    <row r="59" spans="1:14" ht="15" customHeight="1" thickBot="1">
      <c r="A59"/>
      <c r="B59"/>
      <c r="C59" s="22"/>
      <c r="D59" s="22"/>
      <c r="E59" s="22"/>
      <c r="F59" s="25"/>
      <c r="G59" s="26"/>
      <c r="H59" s="27" t="s">
        <v>27</v>
      </c>
      <c r="I59" s="27"/>
      <c r="J59"/>
      <c r="K59"/>
      <c r="L59"/>
      <c r="N59"/>
    </row>
    <row r="60" spans="1:14" ht="15" customHeight="1">
      <c r="A60"/>
      <c r="B60"/>
      <c r="C60" s="196" t="s">
        <v>28</v>
      </c>
      <c r="D60" s="196"/>
      <c r="E60" s="29">
        <v>16</v>
      </c>
      <c r="F60" s="30">
        <f>F61+F62+F63+F64+F65+F66</f>
        <v>100</v>
      </c>
      <c r="G60" s="31">
        <v>16</v>
      </c>
      <c r="H60" s="32">
        <f>G61/G60%</f>
        <v>62.5</v>
      </c>
      <c r="I60" s="32"/>
      <c r="J60"/>
      <c r="K60"/>
      <c r="L60"/>
      <c r="M60"/>
      <c r="N60"/>
    </row>
    <row r="61" spans="1:14" ht="15" customHeight="1">
      <c r="A61"/>
      <c r="B61"/>
      <c r="C61" s="197" t="s">
        <v>29</v>
      </c>
      <c r="D61" s="197"/>
      <c r="E61" s="33">
        <v>10</v>
      </c>
      <c r="F61" s="34">
        <f>(E61/E60)*100</f>
        <v>62.5</v>
      </c>
      <c r="G61" s="31">
        <v>10</v>
      </c>
      <c r="H61" s="28"/>
      <c r="I61" s="28"/>
      <c r="J61"/>
      <c r="K61"/>
      <c r="L61"/>
      <c r="N61"/>
    </row>
    <row r="62" spans="1:14" ht="15" customHeight="1">
      <c r="A62"/>
      <c r="B62"/>
      <c r="C62" s="197" t="s">
        <v>31</v>
      </c>
      <c r="D62" s="197"/>
      <c r="E62" s="33">
        <v>0</v>
      </c>
      <c r="F62" s="34">
        <f>(E62/E60)*100</f>
        <v>0</v>
      </c>
      <c r="G62" s="36"/>
      <c r="H62" s="31"/>
      <c r="I62" s="31"/>
      <c r="J62"/>
      <c r="K62"/>
      <c r="L62"/>
      <c r="N62"/>
    </row>
    <row r="63" spans="1:14" ht="15" customHeight="1">
      <c r="A63"/>
      <c r="B63"/>
      <c r="C63" s="197" t="s">
        <v>32</v>
      </c>
      <c r="D63" s="197"/>
      <c r="E63" s="33">
        <v>0</v>
      </c>
      <c r="F63" s="34">
        <f>(E63/E60)*100</f>
        <v>0</v>
      </c>
      <c r="G63" s="36"/>
      <c r="H63" s="31"/>
      <c r="I63" s="31"/>
      <c r="J63"/>
      <c r="K63"/>
      <c r="L63"/>
      <c r="M63"/>
      <c r="N63"/>
    </row>
    <row r="64" spans="1:14" ht="15" customHeight="1">
      <c r="A64"/>
      <c r="B64"/>
      <c r="C64" s="197" t="s">
        <v>33</v>
      </c>
      <c r="D64" s="197"/>
      <c r="E64" s="33">
        <v>6</v>
      </c>
      <c r="F64" s="34">
        <f>(E64/E60)*100</f>
        <v>37.5</v>
      </c>
      <c r="G64" s="36"/>
      <c r="H64" s="22" t="s">
        <v>34</v>
      </c>
      <c r="I64" s="22"/>
      <c r="J64"/>
      <c r="K64"/>
      <c r="L64"/>
      <c r="M64"/>
      <c r="N64"/>
    </row>
    <row r="65" spans="1:14" ht="15" customHeight="1">
      <c r="A65"/>
      <c r="B65"/>
      <c r="C65" s="197" t="s">
        <v>35</v>
      </c>
      <c r="D65" s="197"/>
      <c r="E65" s="33">
        <v>0</v>
      </c>
      <c r="F65" s="34">
        <f>(E65/E60)*100</f>
        <v>0</v>
      </c>
      <c r="G65" s="36"/>
      <c r="H65" s="22"/>
      <c r="I65" s="22"/>
      <c r="J65"/>
      <c r="K65"/>
      <c r="L65"/>
      <c r="M65"/>
      <c r="N65"/>
    </row>
    <row r="66" spans="1:14" ht="15" customHeight="1" thickBot="1">
      <c r="A66"/>
      <c r="B66"/>
      <c r="C66" s="205" t="s">
        <v>36</v>
      </c>
      <c r="D66" s="205"/>
      <c r="E66" s="38"/>
      <c r="F66" s="39">
        <f>(E66/E60)*100</f>
        <v>0</v>
      </c>
      <c r="G66" s="36"/>
      <c r="H66" s="22"/>
      <c r="I66"/>
      <c r="J66"/>
      <c r="K66"/>
      <c r="L66"/>
      <c r="M66"/>
      <c r="N66"/>
    </row>
    <row r="67" spans="1:14" ht="15" customHeight="1">
      <c r="A67" s="41" t="s">
        <v>37</v>
      </c>
      <c r="B67" s="10"/>
      <c r="C67" s="11"/>
      <c r="D67" s="11"/>
      <c r="E67" s="13"/>
      <c r="F67" s="13"/>
      <c r="G67" s="42"/>
      <c r="H67" s="43"/>
      <c r="I67" s="22"/>
      <c r="J67"/>
      <c r="K67"/>
      <c r="L67"/>
      <c r="M67"/>
      <c r="N67"/>
    </row>
    <row r="68" spans="1:14" ht="15" customHeight="1">
      <c r="A68" s="12" t="s">
        <v>38</v>
      </c>
      <c r="B68" s="10"/>
      <c r="C68" s="44"/>
      <c r="D68" s="45"/>
      <c r="E68" s="46"/>
      <c r="F68" s="43"/>
      <c r="G68" s="42"/>
      <c r="H68" s="43"/>
      <c r="I68" s="43"/>
      <c r="J68" s="43"/>
      <c r="K68" s="13"/>
      <c r="L68"/>
      <c r="M68"/>
      <c r="N68"/>
    </row>
    <row r="69" spans="1:15" ht="15" customHeight="1">
      <c r="A69" s="12" t="s">
        <v>39</v>
      </c>
      <c r="B69" s="10"/>
      <c r="C69" s="11"/>
      <c r="D69" s="45"/>
      <c r="E69" s="46"/>
      <c r="F69" s="43"/>
      <c r="G69" s="42"/>
      <c r="H69" s="47"/>
      <c r="I69" s="47"/>
      <c r="J69" s="43"/>
      <c r="K69" s="13"/>
      <c r="L69"/>
      <c r="M69"/>
      <c r="N69"/>
      <c r="O69"/>
    </row>
    <row r="70" spans="1:14" ht="15" customHeight="1">
      <c r="A70" s="12" t="s">
        <v>40</v>
      </c>
      <c r="B70" s="44"/>
      <c r="C70" s="11"/>
      <c r="D70" s="45"/>
      <c r="E70" s="46"/>
      <c r="F70" s="43"/>
      <c r="G70" s="48"/>
      <c r="H70" s="47"/>
      <c r="I70" s="47"/>
      <c r="J70" s="47"/>
      <c r="K70" s="13"/>
      <c r="L70" s="17"/>
      <c r="M70"/>
      <c r="N70"/>
    </row>
    <row r="71" spans="1:14" ht="15" customHeight="1" thickBot="1">
      <c r="A71" s="12" t="s">
        <v>41</v>
      </c>
      <c r="B71" s="35"/>
      <c r="C71" s="11"/>
      <c r="D71" s="49"/>
      <c r="E71" s="43"/>
      <c r="F71" s="43"/>
      <c r="G71" s="48"/>
      <c r="H71" s="47"/>
      <c r="I71" s="47"/>
      <c r="J71" s="47"/>
      <c r="K71" s="43"/>
      <c r="L71" s="17"/>
      <c r="M71"/>
      <c r="N71" s="17"/>
    </row>
    <row r="72" spans="1:14" ht="15" customHeight="1" thickBot="1">
      <c r="A72" s="199" t="s">
        <v>0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ht="15" customHeight="1" thickBot="1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</row>
    <row r="74" spans="1:14" ht="15" customHeight="1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</row>
    <row r="75" spans="1:14" ht="15" customHeight="1">
      <c r="A75" s="200" t="s">
        <v>136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</row>
    <row r="76" spans="1:14" ht="15" customHeight="1">
      <c r="A76" s="200" t="s">
        <v>137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</row>
    <row r="77" spans="1:14" ht="15" customHeight="1" thickBot="1">
      <c r="A77" s="201" t="s">
        <v>3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</row>
    <row r="78" spans="1:14" ht="15" customHeight="1">
      <c r="A78" s="206" t="s">
        <v>271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</row>
    <row r="79" spans="1:14" ht="15" customHeight="1">
      <c r="A79" s="206" t="s">
        <v>5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</row>
    <row r="80" spans="1:14" ht="15" customHeight="1">
      <c r="A80" s="202" t="s">
        <v>6</v>
      </c>
      <c r="B80" s="203" t="s">
        <v>7</v>
      </c>
      <c r="C80" s="195" t="s">
        <v>8</v>
      </c>
      <c r="D80" s="202" t="s">
        <v>9</v>
      </c>
      <c r="E80" s="195" t="s">
        <v>10</v>
      </c>
      <c r="F80" s="195" t="s">
        <v>11</v>
      </c>
      <c r="G80" s="195" t="s">
        <v>12</v>
      </c>
      <c r="H80" s="195" t="s">
        <v>13</v>
      </c>
      <c r="I80" s="195" t="s">
        <v>14</v>
      </c>
      <c r="J80" s="195" t="s">
        <v>15</v>
      </c>
      <c r="K80" s="198" t="s">
        <v>16</v>
      </c>
      <c r="L80" s="195" t="s">
        <v>17</v>
      </c>
      <c r="M80" s="195" t="s">
        <v>18</v>
      </c>
      <c r="N80" s="195" t="s">
        <v>19</v>
      </c>
    </row>
    <row r="81" spans="1:14" ht="15" customHeight="1">
      <c r="A81" s="202"/>
      <c r="B81" s="204"/>
      <c r="C81" s="195"/>
      <c r="D81" s="202"/>
      <c r="E81" s="203"/>
      <c r="F81" s="195"/>
      <c r="G81" s="195"/>
      <c r="H81" s="195"/>
      <c r="I81" s="195"/>
      <c r="J81" s="195"/>
      <c r="K81" s="198"/>
      <c r="L81" s="195"/>
      <c r="M81" s="195"/>
      <c r="N81" s="195"/>
    </row>
    <row r="82" spans="1:14" ht="15" customHeight="1">
      <c r="A82" s="57">
        <v>1</v>
      </c>
      <c r="B82" s="52">
        <v>43585</v>
      </c>
      <c r="C82" s="57" t="s">
        <v>139</v>
      </c>
      <c r="D82" s="57" t="s">
        <v>21</v>
      </c>
      <c r="E82" s="57" t="s">
        <v>246</v>
      </c>
      <c r="F82" s="58">
        <v>1512</v>
      </c>
      <c r="G82" s="58">
        <v>1479</v>
      </c>
      <c r="H82" s="58">
        <v>1532</v>
      </c>
      <c r="I82" s="58">
        <v>1552</v>
      </c>
      <c r="J82" s="58">
        <v>1572</v>
      </c>
      <c r="K82" s="58">
        <v>1532</v>
      </c>
      <c r="L82" s="53">
        <f aca="true" t="shared" si="3" ref="L82:L97">100000/F82</f>
        <v>66.13756613756614</v>
      </c>
      <c r="M82" s="54">
        <f aca="true" t="shared" si="4" ref="M82:M97">IF(D82="BUY",(K82-F82)*(L82),(F82-K82)*(L82))</f>
        <v>1322.7513227513227</v>
      </c>
      <c r="N82" s="55">
        <f aca="true" t="shared" si="5" ref="N82:N97">M82/(L82)/F82%</f>
        <v>1.3227513227513228</v>
      </c>
    </row>
    <row r="83" spans="1:14" ht="15" customHeight="1">
      <c r="A83" s="57">
        <v>2</v>
      </c>
      <c r="B83" s="52">
        <v>43581</v>
      </c>
      <c r="C83" s="57" t="s">
        <v>139</v>
      </c>
      <c r="D83" s="57" t="s">
        <v>21</v>
      </c>
      <c r="E83" s="57" t="s">
        <v>287</v>
      </c>
      <c r="F83" s="58">
        <v>634</v>
      </c>
      <c r="G83" s="58">
        <v>614</v>
      </c>
      <c r="H83" s="58">
        <v>646</v>
      </c>
      <c r="I83" s="58">
        <v>658</v>
      </c>
      <c r="J83" s="58">
        <v>670</v>
      </c>
      <c r="K83" s="58">
        <v>646</v>
      </c>
      <c r="L83" s="53">
        <f t="shared" si="3"/>
        <v>157.72870662460568</v>
      </c>
      <c r="M83" s="54">
        <f t="shared" si="4"/>
        <v>1892.744479495268</v>
      </c>
      <c r="N83" s="55">
        <f t="shared" si="5"/>
        <v>1.8927444794952681</v>
      </c>
    </row>
    <row r="84" spans="1:14" ht="15" customHeight="1">
      <c r="A84" s="57">
        <v>3</v>
      </c>
      <c r="B84" s="52">
        <v>43580</v>
      </c>
      <c r="C84" s="57" t="s">
        <v>139</v>
      </c>
      <c r="D84" s="57" t="s">
        <v>21</v>
      </c>
      <c r="E84" s="57" t="s">
        <v>189</v>
      </c>
      <c r="F84" s="58">
        <v>330</v>
      </c>
      <c r="G84" s="58">
        <v>319</v>
      </c>
      <c r="H84" s="58">
        <v>336</v>
      </c>
      <c r="I84" s="58">
        <v>342</v>
      </c>
      <c r="J84" s="58">
        <v>348</v>
      </c>
      <c r="K84" s="58">
        <v>335.7</v>
      </c>
      <c r="L84" s="53">
        <f t="shared" si="3"/>
        <v>303.030303030303</v>
      </c>
      <c r="M84" s="54">
        <f t="shared" si="4"/>
        <v>1727.2727272727236</v>
      </c>
      <c r="N84" s="55">
        <f t="shared" si="5"/>
        <v>1.727272727272724</v>
      </c>
    </row>
    <row r="85" spans="1:14" ht="15" customHeight="1">
      <c r="A85" s="57">
        <v>4</v>
      </c>
      <c r="B85" s="52">
        <v>43579</v>
      </c>
      <c r="C85" s="57" t="s">
        <v>139</v>
      </c>
      <c r="D85" s="57" t="s">
        <v>21</v>
      </c>
      <c r="E85" s="57" t="s">
        <v>201</v>
      </c>
      <c r="F85" s="58">
        <v>370</v>
      </c>
      <c r="G85" s="58">
        <v>359</v>
      </c>
      <c r="H85" s="58">
        <v>376</v>
      </c>
      <c r="I85" s="58">
        <v>382</v>
      </c>
      <c r="J85" s="58">
        <v>388</v>
      </c>
      <c r="K85" s="58">
        <v>376</v>
      </c>
      <c r="L85" s="53">
        <f t="shared" si="3"/>
        <v>270.27027027027026</v>
      </c>
      <c r="M85" s="54">
        <f t="shared" si="4"/>
        <v>1621.6216216216217</v>
      </c>
      <c r="N85" s="55">
        <f t="shared" si="5"/>
        <v>1.6216216216216215</v>
      </c>
    </row>
    <row r="86" spans="1:14" ht="15" customHeight="1">
      <c r="A86" s="57">
        <v>5</v>
      </c>
      <c r="B86" s="52">
        <v>43578</v>
      </c>
      <c r="C86" s="57" t="s">
        <v>139</v>
      </c>
      <c r="D86" s="57" t="s">
        <v>21</v>
      </c>
      <c r="E86" s="57" t="s">
        <v>128</v>
      </c>
      <c r="F86" s="58">
        <v>471</v>
      </c>
      <c r="G86" s="58">
        <v>457</v>
      </c>
      <c r="H86" s="58">
        <v>479</v>
      </c>
      <c r="I86" s="58">
        <v>487</v>
      </c>
      <c r="J86" s="58">
        <v>495</v>
      </c>
      <c r="K86" s="58">
        <v>457</v>
      </c>
      <c r="L86" s="53">
        <f t="shared" si="3"/>
        <v>212.31422505307856</v>
      </c>
      <c r="M86" s="54">
        <f t="shared" si="4"/>
        <v>-2972.3991507430997</v>
      </c>
      <c r="N86" s="55">
        <f t="shared" si="5"/>
        <v>-2.9723991507431</v>
      </c>
    </row>
    <row r="87" spans="1:14" ht="15" customHeight="1">
      <c r="A87" s="57">
        <v>6</v>
      </c>
      <c r="B87" s="52">
        <v>43577</v>
      </c>
      <c r="C87" s="57" t="s">
        <v>139</v>
      </c>
      <c r="D87" s="57" t="s">
        <v>21</v>
      </c>
      <c r="E87" s="57" t="s">
        <v>257</v>
      </c>
      <c r="F87" s="58">
        <v>375</v>
      </c>
      <c r="G87" s="58">
        <v>364</v>
      </c>
      <c r="H87" s="58">
        <v>381</v>
      </c>
      <c r="I87" s="58">
        <v>387</v>
      </c>
      <c r="J87" s="58">
        <v>393</v>
      </c>
      <c r="K87" s="58">
        <v>364</v>
      </c>
      <c r="L87" s="53">
        <f t="shared" si="3"/>
        <v>266.6666666666667</v>
      </c>
      <c r="M87" s="54">
        <f t="shared" si="4"/>
        <v>-2933.3333333333335</v>
      </c>
      <c r="N87" s="55">
        <f t="shared" si="5"/>
        <v>-2.933333333333333</v>
      </c>
    </row>
    <row r="88" spans="1:14" ht="15" customHeight="1">
      <c r="A88" s="57">
        <v>7</v>
      </c>
      <c r="B88" s="52">
        <v>43571</v>
      </c>
      <c r="C88" s="57" t="s">
        <v>139</v>
      </c>
      <c r="D88" s="57" t="s">
        <v>21</v>
      </c>
      <c r="E88" s="57" t="s">
        <v>288</v>
      </c>
      <c r="F88" s="58">
        <v>583</v>
      </c>
      <c r="G88" s="58">
        <v>566</v>
      </c>
      <c r="H88" s="58">
        <v>593</v>
      </c>
      <c r="I88" s="58">
        <v>603</v>
      </c>
      <c r="J88" s="58">
        <v>613</v>
      </c>
      <c r="K88" s="58">
        <v>566</v>
      </c>
      <c r="L88" s="53">
        <f t="shared" si="3"/>
        <v>171.52658662092625</v>
      </c>
      <c r="M88" s="54">
        <f t="shared" si="4"/>
        <v>-2915.951972555746</v>
      </c>
      <c r="N88" s="55">
        <f t="shared" si="5"/>
        <v>-2.915951972555746</v>
      </c>
    </row>
    <row r="89" spans="1:14" ht="15" customHeight="1">
      <c r="A89" s="57">
        <v>8</v>
      </c>
      <c r="B89" s="52">
        <v>43570</v>
      </c>
      <c r="C89" s="57" t="s">
        <v>139</v>
      </c>
      <c r="D89" s="57" t="s">
        <v>21</v>
      </c>
      <c r="E89" s="57" t="s">
        <v>289</v>
      </c>
      <c r="F89" s="58">
        <v>51</v>
      </c>
      <c r="G89" s="58">
        <v>48.5</v>
      </c>
      <c r="H89" s="58">
        <v>52.5</v>
      </c>
      <c r="I89" s="58">
        <v>54</v>
      </c>
      <c r="J89" s="58">
        <v>55.5</v>
      </c>
      <c r="K89" s="58">
        <v>52.5</v>
      </c>
      <c r="L89" s="53">
        <f t="shared" si="3"/>
        <v>1960.7843137254902</v>
      </c>
      <c r="M89" s="54">
        <f t="shared" si="4"/>
        <v>2941.176470588235</v>
      </c>
      <c r="N89" s="55">
        <f t="shared" si="5"/>
        <v>2.941176470588235</v>
      </c>
    </row>
    <row r="90" spans="1:14" ht="15" customHeight="1">
      <c r="A90" s="57">
        <v>9</v>
      </c>
      <c r="B90" s="52">
        <v>43567</v>
      </c>
      <c r="C90" s="57" t="s">
        <v>139</v>
      </c>
      <c r="D90" s="57" t="s">
        <v>21</v>
      </c>
      <c r="E90" s="57" t="s">
        <v>98</v>
      </c>
      <c r="F90" s="58">
        <v>100</v>
      </c>
      <c r="G90" s="58">
        <v>96.5</v>
      </c>
      <c r="H90" s="58">
        <v>102.5</v>
      </c>
      <c r="I90" s="58">
        <v>105</v>
      </c>
      <c r="J90" s="58">
        <v>107.5</v>
      </c>
      <c r="K90" s="58">
        <v>107.5</v>
      </c>
      <c r="L90" s="53">
        <f t="shared" si="3"/>
        <v>1000</v>
      </c>
      <c r="M90" s="54">
        <f t="shared" si="4"/>
        <v>7500</v>
      </c>
      <c r="N90" s="55">
        <f t="shared" si="5"/>
        <v>7.5</v>
      </c>
    </row>
    <row r="91" spans="1:14" ht="15" customHeight="1">
      <c r="A91" s="57">
        <v>10</v>
      </c>
      <c r="B91" s="52">
        <v>43566</v>
      </c>
      <c r="C91" s="57" t="s">
        <v>139</v>
      </c>
      <c r="D91" s="57" t="s">
        <v>21</v>
      </c>
      <c r="E91" s="57" t="s">
        <v>281</v>
      </c>
      <c r="F91" s="58">
        <v>103.5</v>
      </c>
      <c r="G91" s="58">
        <v>99.8</v>
      </c>
      <c r="H91" s="58">
        <v>105.5</v>
      </c>
      <c r="I91" s="58">
        <v>107.5</v>
      </c>
      <c r="J91" s="58">
        <v>109.5</v>
      </c>
      <c r="K91" s="58">
        <v>109.5</v>
      </c>
      <c r="L91" s="53">
        <f t="shared" si="3"/>
        <v>966.1835748792271</v>
      </c>
      <c r="M91" s="54">
        <f t="shared" si="4"/>
        <v>5797.101449275362</v>
      </c>
      <c r="N91" s="55">
        <f t="shared" si="5"/>
        <v>5.797101449275362</v>
      </c>
    </row>
    <row r="92" spans="1:14" ht="15" customHeight="1">
      <c r="A92" s="57">
        <v>11</v>
      </c>
      <c r="B92" s="52">
        <v>43565</v>
      </c>
      <c r="C92" s="57" t="s">
        <v>139</v>
      </c>
      <c r="D92" s="57" t="s">
        <v>21</v>
      </c>
      <c r="E92" s="57" t="s">
        <v>282</v>
      </c>
      <c r="F92" s="58">
        <v>109.5</v>
      </c>
      <c r="G92" s="58">
        <v>104.5</v>
      </c>
      <c r="H92" s="58">
        <v>112</v>
      </c>
      <c r="I92" s="58">
        <v>114.5</v>
      </c>
      <c r="J92" s="58">
        <v>117</v>
      </c>
      <c r="K92" s="58">
        <v>117</v>
      </c>
      <c r="L92" s="53">
        <f t="shared" si="3"/>
        <v>913.2420091324201</v>
      </c>
      <c r="M92" s="54">
        <f t="shared" si="4"/>
        <v>6849.315068493151</v>
      </c>
      <c r="N92" s="55">
        <f t="shared" si="5"/>
        <v>6.8493150684931505</v>
      </c>
    </row>
    <row r="93" spans="1:14" ht="15" customHeight="1">
      <c r="A93" s="57">
        <v>12</v>
      </c>
      <c r="B93" s="52">
        <v>43564</v>
      </c>
      <c r="C93" s="57" t="s">
        <v>139</v>
      </c>
      <c r="D93" s="57" t="s">
        <v>21</v>
      </c>
      <c r="E93" s="57" t="s">
        <v>128</v>
      </c>
      <c r="F93" s="58">
        <v>470</v>
      </c>
      <c r="G93" s="58">
        <v>456</v>
      </c>
      <c r="H93" s="58">
        <v>478</v>
      </c>
      <c r="I93" s="58">
        <v>486</v>
      </c>
      <c r="J93" s="58">
        <v>494</v>
      </c>
      <c r="K93" s="58">
        <v>478</v>
      </c>
      <c r="L93" s="53">
        <f t="shared" si="3"/>
        <v>212.7659574468085</v>
      </c>
      <c r="M93" s="54">
        <f t="shared" si="4"/>
        <v>1702.127659574468</v>
      </c>
      <c r="N93" s="55">
        <f t="shared" si="5"/>
        <v>1.702127659574468</v>
      </c>
    </row>
    <row r="94" spans="1:14" ht="15" customHeight="1">
      <c r="A94" s="57">
        <v>13</v>
      </c>
      <c r="B94" s="52">
        <v>43560</v>
      </c>
      <c r="C94" s="57" t="s">
        <v>139</v>
      </c>
      <c r="D94" s="57" t="s">
        <v>21</v>
      </c>
      <c r="E94" s="57" t="s">
        <v>272</v>
      </c>
      <c r="F94" s="58">
        <v>622</v>
      </c>
      <c r="G94" s="58">
        <v>605</v>
      </c>
      <c r="H94" s="58">
        <v>632</v>
      </c>
      <c r="I94" s="58">
        <v>642</v>
      </c>
      <c r="J94" s="58">
        <v>652</v>
      </c>
      <c r="K94" s="58">
        <v>605</v>
      </c>
      <c r="L94" s="53">
        <f t="shared" si="3"/>
        <v>160.77170418006432</v>
      </c>
      <c r="M94" s="54">
        <f t="shared" si="4"/>
        <v>-2733.1189710610934</v>
      </c>
      <c r="N94" s="55">
        <f t="shared" si="5"/>
        <v>-2.7331189710610935</v>
      </c>
    </row>
    <row r="95" spans="1:14" ht="15" customHeight="1">
      <c r="A95" s="57">
        <v>14</v>
      </c>
      <c r="B95" s="52">
        <v>43559</v>
      </c>
      <c r="C95" s="57" t="s">
        <v>139</v>
      </c>
      <c r="D95" s="57" t="s">
        <v>21</v>
      </c>
      <c r="E95" s="57" t="s">
        <v>208</v>
      </c>
      <c r="F95" s="58">
        <v>583</v>
      </c>
      <c r="G95" s="58">
        <v>566</v>
      </c>
      <c r="H95" s="58">
        <v>593</v>
      </c>
      <c r="I95" s="58">
        <v>603</v>
      </c>
      <c r="J95" s="58">
        <v>613</v>
      </c>
      <c r="K95" s="58">
        <v>603</v>
      </c>
      <c r="L95" s="53">
        <f t="shared" si="3"/>
        <v>171.52658662092625</v>
      </c>
      <c r="M95" s="54">
        <f t="shared" si="4"/>
        <v>3430.5317324185253</v>
      </c>
      <c r="N95" s="55">
        <f t="shared" si="5"/>
        <v>3.4305317324185247</v>
      </c>
    </row>
    <row r="96" spans="1:14" ht="15" customHeight="1">
      <c r="A96" s="57">
        <v>15</v>
      </c>
      <c r="B96" s="52">
        <v>43558</v>
      </c>
      <c r="C96" s="57" t="s">
        <v>139</v>
      </c>
      <c r="D96" s="57" t="s">
        <v>21</v>
      </c>
      <c r="E96" s="57" t="s">
        <v>151</v>
      </c>
      <c r="F96" s="58">
        <v>890</v>
      </c>
      <c r="G96" s="58">
        <v>862</v>
      </c>
      <c r="H96" s="58">
        <v>906</v>
      </c>
      <c r="I96" s="58">
        <v>920</v>
      </c>
      <c r="J96" s="58">
        <v>935</v>
      </c>
      <c r="K96" s="58">
        <v>906</v>
      </c>
      <c r="L96" s="53">
        <f t="shared" si="3"/>
        <v>112.35955056179775</v>
      </c>
      <c r="M96" s="54">
        <f t="shared" si="4"/>
        <v>1797.752808988764</v>
      </c>
      <c r="N96" s="55">
        <f t="shared" si="5"/>
        <v>1.797752808988764</v>
      </c>
    </row>
    <row r="97" spans="1:14" ht="15" customHeight="1">
      <c r="A97" s="57">
        <v>16</v>
      </c>
      <c r="B97" s="52">
        <v>43556</v>
      </c>
      <c r="C97" s="57" t="s">
        <v>139</v>
      </c>
      <c r="D97" s="57" t="s">
        <v>21</v>
      </c>
      <c r="E97" s="57" t="s">
        <v>135</v>
      </c>
      <c r="F97" s="58">
        <v>115</v>
      </c>
      <c r="G97" s="58">
        <v>111</v>
      </c>
      <c r="H97" s="58">
        <v>117</v>
      </c>
      <c r="I97" s="58">
        <v>119</v>
      </c>
      <c r="J97" s="58">
        <v>121</v>
      </c>
      <c r="K97" s="58">
        <v>111</v>
      </c>
      <c r="L97" s="53">
        <f t="shared" si="3"/>
        <v>869.5652173913044</v>
      </c>
      <c r="M97" s="54">
        <f t="shared" si="4"/>
        <v>-3478.2608695652175</v>
      </c>
      <c r="N97" s="55">
        <f t="shared" si="5"/>
        <v>-3.4782608695652177</v>
      </c>
    </row>
    <row r="98" spans="1:14" ht="15" customHeight="1">
      <c r="A98" s="9" t="s">
        <v>26</v>
      </c>
      <c r="B98" s="19"/>
      <c r="C98" s="11"/>
      <c r="D98" s="12"/>
      <c r="E98" s="13"/>
      <c r="F98" s="13"/>
      <c r="G98" s="14"/>
      <c r="H98" s="13"/>
      <c r="I98" s="13"/>
      <c r="J98" s="13"/>
      <c r="K98" s="16"/>
      <c r="L98" s="17"/>
      <c r="N98"/>
    </row>
    <row r="99" spans="1:14" ht="15" customHeight="1">
      <c r="A99" s="9" t="s">
        <v>26</v>
      </c>
      <c r="B99" s="19"/>
      <c r="C99" s="20"/>
      <c r="D99" s="21"/>
      <c r="E99" s="22"/>
      <c r="F99" s="22"/>
      <c r="G99" s="23"/>
      <c r="H99" s="22"/>
      <c r="I99" s="22"/>
      <c r="J99" s="22"/>
      <c r="K99" s="22"/>
      <c r="L99"/>
      <c r="M99"/>
      <c r="N99"/>
    </row>
    <row r="100" spans="1:14" ht="15" customHeight="1" thickBot="1">
      <c r="A100"/>
      <c r="B100"/>
      <c r="C100" s="22"/>
      <c r="D100" s="22"/>
      <c r="E100" s="22"/>
      <c r="F100" s="25"/>
      <c r="G100" s="26"/>
      <c r="H100" s="27" t="s">
        <v>27</v>
      </c>
      <c r="I100" s="27"/>
      <c r="J100"/>
      <c r="K100"/>
      <c r="L100"/>
      <c r="M100"/>
      <c r="N100"/>
    </row>
    <row r="101" spans="1:14" ht="15" customHeight="1">
      <c r="A101"/>
      <c r="B101"/>
      <c r="C101" s="196" t="s">
        <v>28</v>
      </c>
      <c r="D101" s="196"/>
      <c r="E101" s="29">
        <v>16</v>
      </c>
      <c r="F101" s="30">
        <f>F102+F103+F104+F105+F106+F107</f>
        <v>100</v>
      </c>
      <c r="G101" s="31">
        <v>16</v>
      </c>
      <c r="H101" s="32">
        <f>G102/G101%</f>
        <v>68.75</v>
      </c>
      <c r="I101" s="32"/>
      <c r="J101"/>
      <c r="K101"/>
      <c r="L101"/>
      <c r="M101"/>
      <c r="N101"/>
    </row>
    <row r="102" spans="1:14" ht="15" customHeight="1">
      <c r="A102"/>
      <c r="B102"/>
      <c r="C102" s="197" t="s">
        <v>29</v>
      </c>
      <c r="D102" s="197"/>
      <c r="E102" s="33">
        <v>11</v>
      </c>
      <c r="F102" s="34">
        <f>(E102/E101)*100</f>
        <v>68.75</v>
      </c>
      <c r="G102" s="31">
        <v>11</v>
      </c>
      <c r="H102" s="28"/>
      <c r="I102" s="28"/>
      <c r="J102"/>
      <c r="K102"/>
      <c r="L102"/>
      <c r="M102"/>
      <c r="N102"/>
    </row>
    <row r="103" spans="1:14" ht="15" customHeight="1">
      <c r="A103"/>
      <c r="B103"/>
      <c r="C103" s="197" t="s">
        <v>31</v>
      </c>
      <c r="D103" s="197"/>
      <c r="E103" s="33">
        <v>0</v>
      </c>
      <c r="F103" s="34">
        <f>(E103/E101)*100</f>
        <v>0</v>
      </c>
      <c r="G103" s="36"/>
      <c r="H103" s="31"/>
      <c r="I103" s="31"/>
      <c r="J103"/>
      <c r="K103"/>
      <c r="L103"/>
      <c r="M103"/>
      <c r="N103"/>
    </row>
    <row r="104" spans="1:14" ht="15" customHeight="1">
      <c r="A104"/>
      <c r="B104"/>
      <c r="C104" s="197" t="s">
        <v>32</v>
      </c>
      <c r="D104" s="197"/>
      <c r="E104" s="33">
        <v>0</v>
      </c>
      <c r="F104" s="34">
        <f>(E104/E101)*100</f>
        <v>0</v>
      </c>
      <c r="G104" s="36"/>
      <c r="H104" s="31"/>
      <c r="I104" s="31"/>
      <c r="J104"/>
      <c r="K104"/>
      <c r="L104"/>
      <c r="M104"/>
      <c r="N104"/>
    </row>
    <row r="105" spans="1:14" ht="15" customHeight="1">
      <c r="A105"/>
      <c r="B105"/>
      <c r="C105" s="197" t="s">
        <v>33</v>
      </c>
      <c r="D105" s="197"/>
      <c r="E105" s="33">
        <v>5</v>
      </c>
      <c r="F105" s="34">
        <f>(E105/E101)*100</f>
        <v>31.25</v>
      </c>
      <c r="G105" s="36"/>
      <c r="H105" s="22" t="s">
        <v>34</v>
      </c>
      <c r="I105" s="22"/>
      <c r="J105"/>
      <c r="K105"/>
      <c r="L105"/>
      <c r="M105"/>
      <c r="N105"/>
    </row>
    <row r="106" spans="1:14" ht="15" customHeight="1">
      <c r="A106"/>
      <c r="B106"/>
      <c r="C106" s="197" t="s">
        <v>35</v>
      </c>
      <c r="D106" s="197"/>
      <c r="E106" s="33">
        <v>0</v>
      </c>
      <c r="F106" s="34">
        <f>(E106/E101)*100</f>
        <v>0</v>
      </c>
      <c r="G106" s="36"/>
      <c r="H106" s="22"/>
      <c r="I106" s="22"/>
      <c r="J106"/>
      <c r="K106"/>
      <c r="L106"/>
      <c r="M106"/>
      <c r="N106"/>
    </row>
    <row r="107" spans="1:14" ht="15" customHeight="1" thickBot="1">
      <c r="A107"/>
      <c r="B107"/>
      <c r="C107" s="205" t="s">
        <v>36</v>
      </c>
      <c r="D107" s="205"/>
      <c r="E107" s="38"/>
      <c r="F107" s="39">
        <f>(E107/E101)*100</f>
        <v>0</v>
      </c>
      <c r="G107" s="36"/>
      <c r="H107" s="22"/>
      <c r="I107"/>
      <c r="J107"/>
      <c r="K107"/>
      <c r="L107"/>
      <c r="M107"/>
      <c r="N107"/>
    </row>
    <row r="108" spans="1:14" ht="15" customHeight="1">
      <c r="A108" s="41" t="s">
        <v>37</v>
      </c>
      <c r="B108" s="10"/>
      <c r="C108" s="11"/>
      <c r="D108" s="11"/>
      <c r="E108" s="13"/>
      <c r="F108" s="13"/>
      <c r="G108" s="42"/>
      <c r="H108" s="43"/>
      <c r="I108" s="22"/>
      <c r="J108"/>
      <c r="K108"/>
      <c r="L108"/>
      <c r="M108"/>
      <c r="N108"/>
    </row>
    <row r="109" spans="1:14" ht="15" customHeight="1">
      <c r="A109" s="12" t="s">
        <v>38</v>
      </c>
      <c r="B109" s="10"/>
      <c r="C109" s="44"/>
      <c r="D109" s="45"/>
      <c r="E109" s="46"/>
      <c r="F109" s="43"/>
      <c r="G109" s="42"/>
      <c r="H109" s="43"/>
      <c r="I109" s="43"/>
      <c r="J109" s="43"/>
      <c r="K109" s="13"/>
      <c r="L109"/>
      <c r="M109"/>
      <c r="N109"/>
    </row>
    <row r="110" spans="1:14" ht="15" customHeight="1">
      <c r="A110" s="12" t="s">
        <v>39</v>
      </c>
      <c r="B110" s="10"/>
      <c r="C110" s="11"/>
      <c r="D110" s="45"/>
      <c r="E110" s="46"/>
      <c r="F110" s="43"/>
      <c r="G110" s="42"/>
      <c r="H110" s="47"/>
      <c r="I110" s="47"/>
      <c r="J110" s="43"/>
      <c r="K110" s="13"/>
      <c r="L110"/>
      <c r="M110"/>
      <c r="N110"/>
    </row>
    <row r="111" spans="1:14" ht="15" customHeight="1">
      <c r="A111" s="12" t="s">
        <v>40</v>
      </c>
      <c r="B111" s="44"/>
      <c r="C111" s="11"/>
      <c r="D111" s="45"/>
      <c r="E111" s="46"/>
      <c r="F111" s="43"/>
      <c r="G111" s="48"/>
      <c r="H111" s="47"/>
      <c r="I111" s="47"/>
      <c r="J111" s="47"/>
      <c r="K111" s="13"/>
      <c r="L111" s="17"/>
      <c r="M111"/>
      <c r="N111"/>
    </row>
    <row r="112" spans="1:14" ht="15" customHeight="1" thickBot="1">
      <c r="A112" s="12" t="s">
        <v>41</v>
      </c>
      <c r="B112" s="35"/>
      <c r="C112" s="11"/>
      <c r="D112" s="49"/>
      <c r="E112" s="43"/>
      <c r="F112" s="43"/>
      <c r="G112" s="48"/>
      <c r="H112" s="47"/>
      <c r="I112" s="47"/>
      <c r="J112" s="47"/>
      <c r="K112" s="43"/>
      <c r="L112" s="17"/>
      <c r="M112"/>
      <c r="N112" s="17"/>
    </row>
    <row r="113" spans="1:14" ht="15" customHeight="1" thickBot="1">
      <c r="A113" s="199" t="s">
        <v>0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</row>
    <row r="114" spans="1:14" ht="15" customHeight="1" thickBot="1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</row>
    <row r="115" spans="1:14" ht="15" customHeight="1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</row>
    <row r="116" spans="1:14" ht="15" customHeight="1">
      <c r="A116" s="200" t="s">
        <v>136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</row>
    <row r="117" spans="1:14" ht="15" customHeight="1">
      <c r="A117" s="200" t="s">
        <v>137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</row>
    <row r="118" spans="1:14" ht="15" customHeight="1" thickBot="1">
      <c r="A118" s="201" t="s">
        <v>3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</row>
    <row r="119" spans="1:14" ht="15" customHeight="1">
      <c r="A119" s="206" t="s">
        <v>251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</row>
    <row r="120" spans="1:14" ht="15" customHeight="1">
      <c r="A120" s="206" t="s">
        <v>5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</row>
    <row r="121" spans="1:14" ht="15" customHeight="1">
      <c r="A121" s="202" t="s">
        <v>6</v>
      </c>
      <c r="B121" s="203" t="s">
        <v>7</v>
      </c>
      <c r="C121" s="195" t="s">
        <v>8</v>
      </c>
      <c r="D121" s="202" t="s">
        <v>9</v>
      </c>
      <c r="E121" s="195" t="s">
        <v>10</v>
      </c>
      <c r="F121" s="195" t="s">
        <v>11</v>
      </c>
      <c r="G121" s="195" t="s">
        <v>12</v>
      </c>
      <c r="H121" s="195" t="s">
        <v>13</v>
      </c>
      <c r="I121" s="195" t="s">
        <v>14</v>
      </c>
      <c r="J121" s="195" t="s">
        <v>15</v>
      </c>
      <c r="K121" s="198" t="s">
        <v>16</v>
      </c>
      <c r="L121" s="195" t="s">
        <v>17</v>
      </c>
      <c r="M121" s="195" t="s">
        <v>18</v>
      </c>
      <c r="N121" s="195" t="s">
        <v>19</v>
      </c>
    </row>
    <row r="122" spans="1:14" ht="15" customHeight="1">
      <c r="A122" s="202"/>
      <c r="B122" s="204"/>
      <c r="C122" s="195"/>
      <c r="D122" s="202"/>
      <c r="E122" s="203"/>
      <c r="F122" s="195"/>
      <c r="G122" s="195"/>
      <c r="H122" s="195"/>
      <c r="I122" s="195"/>
      <c r="J122" s="195"/>
      <c r="K122" s="198"/>
      <c r="L122" s="195"/>
      <c r="M122" s="195"/>
      <c r="N122" s="195"/>
    </row>
    <row r="123" spans="1:14" ht="15" customHeight="1">
      <c r="A123" s="57">
        <v>1</v>
      </c>
      <c r="B123" s="52">
        <v>43553</v>
      </c>
      <c r="C123" s="57" t="s">
        <v>139</v>
      </c>
      <c r="D123" s="57" t="s">
        <v>21</v>
      </c>
      <c r="E123" s="57" t="s">
        <v>273</v>
      </c>
      <c r="F123" s="58">
        <v>379</v>
      </c>
      <c r="G123" s="58">
        <v>369</v>
      </c>
      <c r="H123" s="58">
        <v>385</v>
      </c>
      <c r="I123" s="58">
        <v>391</v>
      </c>
      <c r="J123" s="58">
        <v>397</v>
      </c>
      <c r="K123" s="58">
        <v>384.2</v>
      </c>
      <c r="L123" s="53">
        <v>299</v>
      </c>
      <c r="M123" s="54">
        <f aca="true" t="shared" si="6" ref="M123:M136">IF(D123="BUY",(K123-F123)*(L123),(F123-K123)*(L123))</f>
        <v>1554.7999999999965</v>
      </c>
      <c r="N123" s="55">
        <f aca="true" t="shared" si="7" ref="N123:N140">M123/(L123)/F123%</f>
        <v>1.3720316622691262</v>
      </c>
    </row>
    <row r="124" spans="1:14" ht="15" customHeight="1">
      <c r="A124" s="57">
        <v>2</v>
      </c>
      <c r="B124" s="52">
        <v>43552</v>
      </c>
      <c r="C124" s="57" t="s">
        <v>139</v>
      </c>
      <c r="D124" s="57" t="s">
        <v>21</v>
      </c>
      <c r="E124" s="57" t="s">
        <v>133</v>
      </c>
      <c r="F124" s="58">
        <v>294</v>
      </c>
      <c r="G124" s="58">
        <v>284</v>
      </c>
      <c r="H124" s="58">
        <v>299</v>
      </c>
      <c r="I124" s="58">
        <v>304</v>
      </c>
      <c r="J124" s="58">
        <v>399</v>
      </c>
      <c r="K124" s="58">
        <v>304</v>
      </c>
      <c r="L124" s="53">
        <v>299</v>
      </c>
      <c r="M124" s="54">
        <f>IF(D124="BUY",(K124-F124)*(L124),(F124-K124)*(L124))</f>
        <v>2990</v>
      </c>
      <c r="N124" s="55">
        <f>M124/(L124)/F124%</f>
        <v>3.4013605442176873</v>
      </c>
    </row>
    <row r="125" spans="1:14" ht="15" customHeight="1">
      <c r="A125" s="57">
        <v>3</v>
      </c>
      <c r="B125" s="52">
        <v>43551</v>
      </c>
      <c r="C125" s="57" t="s">
        <v>139</v>
      </c>
      <c r="D125" s="57" t="s">
        <v>21</v>
      </c>
      <c r="E125" s="57" t="s">
        <v>233</v>
      </c>
      <c r="F125" s="58">
        <v>156</v>
      </c>
      <c r="G125" s="58">
        <v>151</v>
      </c>
      <c r="H125" s="58">
        <v>159</v>
      </c>
      <c r="I125" s="58">
        <v>162</v>
      </c>
      <c r="J125" s="58">
        <v>165</v>
      </c>
      <c r="K125" s="58">
        <v>158.5</v>
      </c>
      <c r="L125" s="53">
        <f>100000/F125</f>
        <v>641.025641025641</v>
      </c>
      <c r="M125" s="54">
        <f t="shared" si="6"/>
        <v>1602.5641025641025</v>
      </c>
      <c r="N125" s="55">
        <f t="shared" si="7"/>
        <v>1.6025641025641024</v>
      </c>
    </row>
    <row r="126" spans="1:14" ht="15" customHeight="1">
      <c r="A126" s="57">
        <v>4</v>
      </c>
      <c r="B126" s="52">
        <v>43550</v>
      </c>
      <c r="C126" s="57" t="s">
        <v>139</v>
      </c>
      <c r="D126" s="57" t="s">
        <v>21</v>
      </c>
      <c r="E126" s="57" t="s">
        <v>274</v>
      </c>
      <c r="F126" s="58">
        <v>1890</v>
      </c>
      <c r="G126" s="58">
        <v>1849</v>
      </c>
      <c r="H126" s="58">
        <v>1920</v>
      </c>
      <c r="I126" s="58">
        <v>1950</v>
      </c>
      <c r="J126" s="58">
        <v>1980</v>
      </c>
      <c r="K126" s="58">
        <v>1920</v>
      </c>
      <c r="L126" s="53">
        <f>100000/F126</f>
        <v>52.91005291005291</v>
      </c>
      <c r="M126" s="54">
        <f t="shared" si="6"/>
        <v>1587.3015873015875</v>
      </c>
      <c r="N126" s="55">
        <f t="shared" si="7"/>
        <v>1.5873015873015877</v>
      </c>
    </row>
    <row r="127" spans="1:14" ht="15" customHeight="1">
      <c r="A127" s="57">
        <v>5</v>
      </c>
      <c r="B127" s="52">
        <v>43549</v>
      </c>
      <c r="C127" s="57" t="s">
        <v>139</v>
      </c>
      <c r="D127" s="57" t="s">
        <v>21</v>
      </c>
      <c r="E127" s="57" t="s">
        <v>275</v>
      </c>
      <c r="F127" s="58">
        <v>667</v>
      </c>
      <c r="G127" s="58">
        <v>648</v>
      </c>
      <c r="H127" s="58">
        <v>677</v>
      </c>
      <c r="I127" s="58">
        <v>687</v>
      </c>
      <c r="J127" s="58">
        <v>697</v>
      </c>
      <c r="K127" s="58">
        <v>677</v>
      </c>
      <c r="L127" s="53">
        <f>100000/F127</f>
        <v>149.92503748125938</v>
      </c>
      <c r="M127" s="54">
        <f t="shared" si="6"/>
        <v>1499.2503748125937</v>
      </c>
      <c r="N127" s="55">
        <f t="shared" si="7"/>
        <v>1.4992503748125938</v>
      </c>
    </row>
    <row r="128" spans="1:14" ht="15" customHeight="1">
      <c r="A128" s="57">
        <v>6</v>
      </c>
      <c r="B128" s="52">
        <v>43546</v>
      </c>
      <c r="C128" s="57" t="s">
        <v>139</v>
      </c>
      <c r="D128" s="57" t="s">
        <v>21</v>
      </c>
      <c r="E128" s="57" t="s">
        <v>246</v>
      </c>
      <c r="F128" s="58">
        <v>1454</v>
      </c>
      <c r="G128" s="58">
        <v>1420</v>
      </c>
      <c r="H128" s="58">
        <v>1475</v>
      </c>
      <c r="I128" s="58">
        <v>1495</v>
      </c>
      <c r="J128" s="58">
        <v>1515</v>
      </c>
      <c r="K128" s="58">
        <v>1420</v>
      </c>
      <c r="L128" s="53">
        <f>100000/F128</f>
        <v>68.7757909215956</v>
      </c>
      <c r="M128" s="54">
        <f t="shared" si="6"/>
        <v>-2338.3768913342506</v>
      </c>
      <c r="N128" s="55">
        <f t="shared" si="7"/>
        <v>-2.3383768913342506</v>
      </c>
    </row>
    <row r="129" spans="1:14" ht="15" customHeight="1">
      <c r="A129" s="57">
        <v>7</v>
      </c>
      <c r="B129" s="52">
        <v>43544</v>
      </c>
      <c r="C129" s="57" t="s">
        <v>139</v>
      </c>
      <c r="D129" s="57" t="s">
        <v>21</v>
      </c>
      <c r="E129" s="57" t="s">
        <v>232</v>
      </c>
      <c r="F129" s="58">
        <v>465</v>
      </c>
      <c r="G129" s="58">
        <v>448</v>
      </c>
      <c r="H129" s="58">
        <v>473</v>
      </c>
      <c r="I129" s="58">
        <v>480</v>
      </c>
      <c r="J129" s="58">
        <v>487</v>
      </c>
      <c r="K129" s="58">
        <v>473</v>
      </c>
      <c r="L129" s="53">
        <f>100000/F129</f>
        <v>215.05376344086022</v>
      </c>
      <c r="M129" s="54">
        <f t="shared" si="6"/>
        <v>1720.4301075268818</v>
      </c>
      <c r="N129" s="55">
        <f t="shared" si="7"/>
        <v>1.7204301075268815</v>
      </c>
    </row>
    <row r="130" spans="1:14" ht="15" customHeight="1">
      <c r="A130" s="57">
        <v>8</v>
      </c>
      <c r="B130" s="52">
        <v>43542</v>
      </c>
      <c r="C130" s="57" t="s">
        <v>139</v>
      </c>
      <c r="D130" s="57" t="s">
        <v>21</v>
      </c>
      <c r="E130" s="57" t="s">
        <v>252</v>
      </c>
      <c r="F130" s="58">
        <v>90</v>
      </c>
      <c r="G130" s="58">
        <v>85</v>
      </c>
      <c r="H130" s="58">
        <v>92.5</v>
      </c>
      <c r="I130" s="58">
        <v>95</v>
      </c>
      <c r="J130" s="58">
        <v>97.5</v>
      </c>
      <c r="K130" s="58">
        <v>92.3</v>
      </c>
      <c r="L130" s="53">
        <f aca="true" t="shared" si="8" ref="L130:L135">100000/F130</f>
        <v>1111.111111111111</v>
      </c>
      <c r="M130" s="54">
        <f t="shared" si="6"/>
        <v>2555.5555555555525</v>
      </c>
      <c r="N130" s="55">
        <f t="shared" si="7"/>
        <v>2.5555555555555522</v>
      </c>
    </row>
    <row r="131" spans="1:14" ht="15" customHeight="1">
      <c r="A131" s="57">
        <v>9</v>
      </c>
      <c r="B131" s="52">
        <v>43539</v>
      </c>
      <c r="C131" s="57" t="s">
        <v>139</v>
      </c>
      <c r="D131" s="57" t="s">
        <v>21</v>
      </c>
      <c r="E131" s="57" t="s">
        <v>122</v>
      </c>
      <c r="F131" s="58">
        <v>984</v>
      </c>
      <c r="G131" s="58">
        <v>960</v>
      </c>
      <c r="H131" s="58">
        <v>1000</v>
      </c>
      <c r="I131" s="58">
        <v>1016</v>
      </c>
      <c r="J131" s="58">
        <v>1032</v>
      </c>
      <c r="K131" s="58">
        <v>1000</v>
      </c>
      <c r="L131" s="53">
        <f t="shared" si="8"/>
        <v>101.6260162601626</v>
      </c>
      <c r="M131" s="54">
        <f t="shared" si="6"/>
        <v>1626.0162601626016</v>
      </c>
      <c r="N131" s="55">
        <f t="shared" si="7"/>
        <v>1.6260162601626016</v>
      </c>
    </row>
    <row r="132" spans="1:14" ht="15" customHeight="1">
      <c r="A132" s="57">
        <v>10</v>
      </c>
      <c r="B132" s="52">
        <v>43538</v>
      </c>
      <c r="C132" s="57" t="s">
        <v>139</v>
      </c>
      <c r="D132" s="57" t="s">
        <v>21</v>
      </c>
      <c r="E132" s="57" t="s">
        <v>252</v>
      </c>
      <c r="F132" s="58">
        <v>86</v>
      </c>
      <c r="G132" s="58">
        <v>82.5</v>
      </c>
      <c r="H132" s="58">
        <v>88</v>
      </c>
      <c r="I132" s="58">
        <v>90</v>
      </c>
      <c r="J132" s="58">
        <v>92</v>
      </c>
      <c r="K132" s="58">
        <v>90</v>
      </c>
      <c r="L132" s="53">
        <f t="shared" si="8"/>
        <v>1162.7906976744187</v>
      </c>
      <c r="M132" s="54">
        <f t="shared" si="6"/>
        <v>4651.162790697675</v>
      </c>
      <c r="N132" s="55">
        <f t="shared" si="7"/>
        <v>4.651162790697675</v>
      </c>
    </row>
    <row r="133" spans="1:14" ht="15" customHeight="1">
      <c r="A133" s="57">
        <v>11</v>
      </c>
      <c r="B133" s="52">
        <v>43537</v>
      </c>
      <c r="C133" s="57" t="s">
        <v>139</v>
      </c>
      <c r="D133" s="57" t="s">
        <v>21</v>
      </c>
      <c r="E133" s="57" t="s">
        <v>142</v>
      </c>
      <c r="F133" s="58">
        <v>1081</v>
      </c>
      <c r="G133" s="58">
        <v>1050</v>
      </c>
      <c r="H133" s="58">
        <v>1100</v>
      </c>
      <c r="I133" s="58">
        <v>1120</v>
      </c>
      <c r="J133" s="58">
        <v>1140</v>
      </c>
      <c r="K133" s="58">
        <v>1100</v>
      </c>
      <c r="L133" s="53">
        <f t="shared" si="8"/>
        <v>92.50693802035153</v>
      </c>
      <c r="M133" s="54">
        <f t="shared" si="6"/>
        <v>1757.631822386679</v>
      </c>
      <c r="N133" s="55">
        <f t="shared" si="7"/>
        <v>1.757631822386679</v>
      </c>
    </row>
    <row r="134" spans="1:14" ht="15" customHeight="1">
      <c r="A134" s="57">
        <v>12</v>
      </c>
      <c r="B134" s="52">
        <v>43536</v>
      </c>
      <c r="C134" s="57" t="s">
        <v>139</v>
      </c>
      <c r="D134" s="57" t="s">
        <v>21</v>
      </c>
      <c r="E134" s="57" t="s">
        <v>197</v>
      </c>
      <c r="F134" s="58">
        <v>362</v>
      </c>
      <c r="G134" s="58">
        <v>350</v>
      </c>
      <c r="H134" s="58">
        <v>368</v>
      </c>
      <c r="I134" s="58">
        <v>374</v>
      </c>
      <c r="J134" s="58">
        <v>380</v>
      </c>
      <c r="K134" s="58">
        <v>368</v>
      </c>
      <c r="L134" s="53">
        <f t="shared" si="8"/>
        <v>276.24309392265195</v>
      </c>
      <c r="M134" s="54">
        <f t="shared" si="6"/>
        <v>1657.4585635359117</v>
      </c>
      <c r="N134" s="55">
        <f t="shared" si="7"/>
        <v>1.6574585635359116</v>
      </c>
    </row>
    <row r="135" spans="1:14" ht="15" customHeight="1">
      <c r="A135" s="57">
        <v>13</v>
      </c>
      <c r="B135" s="52">
        <v>43535</v>
      </c>
      <c r="C135" s="57" t="s">
        <v>139</v>
      </c>
      <c r="D135" s="57" t="s">
        <v>21</v>
      </c>
      <c r="E135" s="57" t="s">
        <v>253</v>
      </c>
      <c r="F135" s="58">
        <v>435</v>
      </c>
      <c r="G135" s="58">
        <v>420</v>
      </c>
      <c r="H135" s="58">
        <v>445</v>
      </c>
      <c r="I135" s="58">
        <v>455</v>
      </c>
      <c r="J135" s="58">
        <v>465</v>
      </c>
      <c r="K135" s="58">
        <v>455</v>
      </c>
      <c r="L135" s="53">
        <f t="shared" si="8"/>
        <v>229.88505747126436</v>
      </c>
      <c r="M135" s="54">
        <f t="shared" si="6"/>
        <v>4597.701149425287</v>
      </c>
      <c r="N135" s="55">
        <f t="shared" si="7"/>
        <v>4.597701149425288</v>
      </c>
    </row>
    <row r="136" spans="1:14" ht="15" customHeight="1">
      <c r="A136" s="57">
        <v>14</v>
      </c>
      <c r="B136" s="52">
        <v>43532</v>
      </c>
      <c r="C136" s="57" t="s">
        <v>139</v>
      </c>
      <c r="D136" s="57" t="s">
        <v>21</v>
      </c>
      <c r="E136" s="57" t="s">
        <v>135</v>
      </c>
      <c r="F136" s="58">
        <v>101.1</v>
      </c>
      <c r="G136" s="58">
        <v>97.5</v>
      </c>
      <c r="H136" s="58">
        <v>103</v>
      </c>
      <c r="I136" s="58">
        <v>105</v>
      </c>
      <c r="J136" s="58">
        <v>107</v>
      </c>
      <c r="K136" s="58">
        <v>103</v>
      </c>
      <c r="L136" s="53">
        <f>100000/F136</f>
        <v>989.1196834817014</v>
      </c>
      <c r="M136" s="54">
        <f t="shared" si="6"/>
        <v>1879.3273986152383</v>
      </c>
      <c r="N136" s="55">
        <f t="shared" si="7"/>
        <v>1.8793273986152383</v>
      </c>
    </row>
    <row r="137" spans="1:14" ht="15" customHeight="1">
      <c r="A137" s="57">
        <v>15</v>
      </c>
      <c r="B137" s="52">
        <v>43530</v>
      </c>
      <c r="C137" s="57" t="s">
        <v>139</v>
      </c>
      <c r="D137" s="57" t="s">
        <v>21</v>
      </c>
      <c r="E137" s="57" t="s">
        <v>158</v>
      </c>
      <c r="F137" s="58">
        <v>618</v>
      </c>
      <c r="G137" s="58">
        <v>599</v>
      </c>
      <c r="H137" s="58">
        <v>628</v>
      </c>
      <c r="I137" s="58">
        <v>638</v>
      </c>
      <c r="J137" s="58">
        <v>648</v>
      </c>
      <c r="K137" s="58">
        <v>618</v>
      </c>
      <c r="L137" s="53">
        <f>100000/F137</f>
        <v>161.81229773462783</v>
      </c>
      <c r="M137" s="54">
        <v>0</v>
      </c>
      <c r="N137" s="55">
        <f t="shared" si="7"/>
        <v>0</v>
      </c>
    </row>
    <row r="138" spans="1:14" ht="15" customHeight="1">
      <c r="A138" s="57">
        <v>16</v>
      </c>
      <c r="B138" s="52">
        <v>43529</v>
      </c>
      <c r="C138" s="57" t="s">
        <v>139</v>
      </c>
      <c r="D138" s="57" t="s">
        <v>21</v>
      </c>
      <c r="E138" s="57" t="s">
        <v>169</v>
      </c>
      <c r="F138" s="58">
        <v>143.5</v>
      </c>
      <c r="G138" s="58">
        <v>138</v>
      </c>
      <c r="H138" s="58">
        <v>146.5</v>
      </c>
      <c r="I138" s="58">
        <v>149.5</v>
      </c>
      <c r="J138" s="58">
        <v>152.5</v>
      </c>
      <c r="K138" s="58">
        <v>138</v>
      </c>
      <c r="L138" s="53">
        <f>100000/F138</f>
        <v>696.8641114982578</v>
      </c>
      <c r="M138" s="54">
        <f>IF(D138="BUY",(K138-F138)*(L138),(F138-K138)*(L138))</f>
        <v>-3832.7526132404178</v>
      </c>
      <c r="N138" s="55">
        <f t="shared" si="7"/>
        <v>-3.832752613240418</v>
      </c>
    </row>
    <row r="139" spans="1:14" ht="15" customHeight="1">
      <c r="A139" s="57">
        <v>17</v>
      </c>
      <c r="B139" s="52">
        <v>43529</v>
      </c>
      <c r="C139" s="57" t="s">
        <v>139</v>
      </c>
      <c r="D139" s="57" t="s">
        <v>21</v>
      </c>
      <c r="E139" s="57" t="s">
        <v>254</v>
      </c>
      <c r="F139" s="58">
        <v>106</v>
      </c>
      <c r="G139" s="58">
        <v>102.5</v>
      </c>
      <c r="H139" s="58">
        <v>108.5</v>
      </c>
      <c r="I139" s="58">
        <v>111</v>
      </c>
      <c r="J139" s="58">
        <v>113.5</v>
      </c>
      <c r="K139" s="58">
        <v>108.5</v>
      </c>
      <c r="L139" s="53">
        <f>100000/F139</f>
        <v>943.3962264150944</v>
      </c>
      <c r="M139" s="54">
        <f>IF(D139="BUY",(K139-F139)*(L139),(F139-K139)*(L139))</f>
        <v>2358.490566037736</v>
      </c>
      <c r="N139" s="55">
        <f t="shared" si="7"/>
        <v>2.3584905660377355</v>
      </c>
    </row>
    <row r="140" spans="1:14" ht="15" customHeight="1">
      <c r="A140" s="57">
        <v>18</v>
      </c>
      <c r="B140" s="52">
        <v>43525</v>
      </c>
      <c r="C140" s="57" t="s">
        <v>139</v>
      </c>
      <c r="D140" s="57" t="s">
        <v>21</v>
      </c>
      <c r="E140" s="57" t="s">
        <v>255</v>
      </c>
      <c r="F140" s="58">
        <v>40.5</v>
      </c>
      <c r="G140" s="58">
        <v>38.5</v>
      </c>
      <c r="H140" s="58">
        <v>41.5</v>
      </c>
      <c r="I140" s="58">
        <v>42.5</v>
      </c>
      <c r="J140" s="58">
        <v>43.5</v>
      </c>
      <c r="K140" s="58">
        <v>41.5</v>
      </c>
      <c r="L140" s="53">
        <f>100000/F140</f>
        <v>2469.135802469136</v>
      </c>
      <c r="M140" s="54">
        <f>IF(D140="BUY",(K140-F140)*(L140),(F140-K140)*(L140))</f>
        <v>2469.135802469136</v>
      </c>
      <c r="N140" s="55">
        <f t="shared" si="7"/>
        <v>2.4691358024691357</v>
      </c>
    </row>
    <row r="141" spans="1:14" ht="15" customHeight="1">
      <c r="A141" s="9" t="s">
        <v>26</v>
      </c>
      <c r="B141" s="19"/>
      <c r="C141" s="11"/>
      <c r="D141" s="12"/>
      <c r="E141" s="13"/>
      <c r="F141" s="13"/>
      <c r="G141" s="14"/>
      <c r="H141" s="13"/>
      <c r="I141" s="13"/>
      <c r="J141" s="13"/>
      <c r="K141" s="16"/>
      <c r="L141" s="17"/>
      <c r="N141"/>
    </row>
    <row r="142" spans="1:14" ht="15" customHeight="1">
      <c r="A142" s="9" t="s">
        <v>26</v>
      </c>
      <c r="B142" s="19"/>
      <c r="C142" s="20"/>
      <c r="D142" s="21"/>
      <c r="E142" s="22"/>
      <c r="F142" s="22"/>
      <c r="G142" s="23"/>
      <c r="H142" s="22"/>
      <c r="I142" s="22"/>
      <c r="J142" s="22"/>
      <c r="K142" s="22"/>
      <c r="L142"/>
      <c r="M142"/>
      <c r="N142"/>
    </row>
    <row r="143" spans="1:14" ht="15" customHeight="1" thickBot="1">
      <c r="A143"/>
      <c r="B143"/>
      <c r="C143" s="22"/>
      <c r="D143" s="22"/>
      <c r="E143" s="22"/>
      <c r="F143" s="25"/>
      <c r="G143" s="26"/>
      <c r="H143" s="27" t="s">
        <v>27</v>
      </c>
      <c r="I143" s="27"/>
      <c r="J143"/>
      <c r="K143"/>
      <c r="L143"/>
      <c r="M143"/>
      <c r="N143"/>
    </row>
    <row r="144" spans="1:14" ht="15" customHeight="1">
      <c r="A144"/>
      <c r="B144"/>
      <c r="C144" s="196" t="s">
        <v>28</v>
      </c>
      <c r="D144" s="196"/>
      <c r="E144" s="29">
        <v>17</v>
      </c>
      <c r="F144" s="30">
        <f>F145+F146+F147+F148+F149+F150</f>
        <v>100</v>
      </c>
      <c r="G144" s="31">
        <v>17</v>
      </c>
      <c r="H144" s="32">
        <f>G145/G144%</f>
        <v>88.23529411764706</v>
      </c>
      <c r="I144" s="32"/>
      <c r="J144"/>
      <c r="K144"/>
      <c r="L144"/>
      <c r="M144"/>
      <c r="N144"/>
    </row>
    <row r="145" spans="1:14" ht="15" customHeight="1">
      <c r="A145"/>
      <c r="B145"/>
      <c r="C145" s="197" t="s">
        <v>29</v>
      </c>
      <c r="D145" s="197"/>
      <c r="E145" s="33">
        <v>15</v>
      </c>
      <c r="F145" s="34">
        <f>(E145/E144)*100</f>
        <v>88.23529411764706</v>
      </c>
      <c r="G145" s="31">
        <v>15</v>
      </c>
      <c r="H145" s="28"/>
      <c r="I145" s="28"/>
      <c r="J145"/>
      <c r="K145"/>
      <c r="L145"/>
      <c r="M145"/>
      <c r="N145"/>
    </row>
    <row r="146" spans="1:14" ht="15" customHeight="1">
      <c r="A146"/>
      <c r="B146"/>
      <c r="C146" s="197" t="s">
        <v>31</v>
      </c>
      <c r="D146" s="197"/>
      <c r="E146" s="33">
        <v>0</v>
      </c>
      <c r="F146" s="34">
        <f>(E146/E144)*100</f>
        <v>0</v>
      </c>
      <c r="G146" s="36"/>
      <c r="H146" s="31"/>
      <c r="I146" s="31"/>
      <c r="J146"/>
      <c r="K146"/>
      <c r="L146"/>
      <c r="M146"/>
      <c r="N146"/>
    </row>
    <row r="147" spans="1:14" ht="15" customHeight="1">
      <c r="A147"/>
      <c r="B147"/>
      <c r="C147" s="197" t="s">
        <v>32</v>
      </c>
      <c r="D147" s="197"/>
      <c r="E147" s="33">
        <v>0</v>
      </c>
      <c r="F147" s="34">
        <f>(E147/E144)*100</f>
        <v>0</v>
      </c>
      <c r="G147" s="36"/>
      <c r="H147" s="31"/>
      <c r="I147" s="31"/>
      <c r="J147"/>
      <c r="L147"/>
      <c r="M147"/>
      <c r="N147"/>
    </row>
    <row r="148" spans="1:14" ht="15" customHeight="1">
      <c r="A148"/>
      <c r="B148"/>
      <c r="C148" s="197" t="s">
        <v>33</v>
      </c>
      <c r="D148" s="197"/>
      <c r="E148" s="33">
        <v>2</v>
      </c>
      <c r="F148" s="34">
        <f>(E148/E144)*100</f>
        <v>11.76470588235294</v>
      </c>
      <c r="G148" s="36"/>
      <c r="H148" s="22" t="s">
        <v>34</v>
      </c>
      <c r="I148" s="22"/>
      <c r="J148"/>
      <c r="K148"/>
      <c r="L148"/>
      <c r="M148"/>
      <c r="N148"/>
    </row>
    <row r="149" spans="1:14" ht="15" customHeight="1">
      <c r="A149"/>
      <c r="B149"/>
      <c r="C149" s="197" t="s">
        <v>35</v>
      </c>
      <c r="D149" s="197"/>
      <c r="E149" s="33">
        <v>0</v>
      </c>
      <c r="F149" s="34">
        <f>(E149/E144)*100</f>
        <v>0</v>
      </c>
      <c r="G149" s="36"/>
      <c r="H149" s="22"/>
      <c r="I149" s="22"/>
      <c r="J149"/>
      <c r="K149"/>
      <c r="L149"/>
      <c r="N149"/>
    </row>
    <row r="150" spans="1:14" ht="15" customHeight="1" thickBot="1">
      <c r="A150"/>
      <c r="B150"/>
      <c r="C150" s="205" t="s">
        <v>36</v>
      </c>
      <c r="D150" s="205"/>
      <c r="E150" s="38"/>
      <c r="F150" s="39">
        <f>(E150/E144)*100</f>
        <v>0</v>
      </c>
      <c r="G150" s="36"/>
      <c r="H150" s="22"/>
      <c r="I150"/>
      <c r="J150"/>
      <c r="K150"/>
      <c r="L150"/>
      <c r="N150"/>
    </row>
    <row r="151" spans="1:14" ht="15" customHeight="1">
      <c r="A151" s="41" t="s">
        <v>37</v>
      </c>
      <c r="B151" s="10"/>
      <c r="C151" s="11"/>
      <c r="D151" s="11"/>
      <c r="E151" s="13"/>
      <c r="F151" s="13"/>
      <c r="G151" s="42"/>
      <c r="H151" s="43"/>
      <c r="I151" s="22"/>
      <c r="J151" s="43"/>
      <c r="K151" s="13"/>
      <c r="L151"/>
      <c r="M151"/>
      <c r="N151"/>
    </row>
    <row r="152" spans="1:14" ht="15" customHeight="1">
      <c r="A152" s="12" t="s">
        <v>38</v>
      </c>
      <c r="B152" s="10"/>
      <c r="C152" s="44"/>
      <c r="D152" s="45"/>
      <c r="E152" s="46"/>
      <c r="F152" s="43"/>
      <c r="G152" s="42"/>
      <c r="H152" s="43"/>
      <c r="I152" s="43"/>
      <c r="J152" s="43"/>
      <c r="K152" s="13"/>
      <c r="L152"/>
      <c r="M152"/>
      <c r="N152"/>
    </row>
    <row r="153" spans="1:14" ht="15" customHeight="1">
      <c r="A153" s="12" t="s">
        <v>39</v>
      </c>
      <c r="B153" s="10"/>
      <c r="C153" s="11"/>
      <c r="D153" s="45"/>
      <c r="E153" s="46"/>
      <c r="F153" s="43"/>
      <c r="G153" s="42"/>
      <c r="H153" s="47"/>
      <c r="I153" s="47"/>
      <c r="J153" s="47"/>
      <c r="K153" s="13"/>
      <c r="L153"/>
      <c r="M153"/>
      <c r="N153"/>
    </row>
    <row r="154" spans="1:14" ht="15" customHeight="1">
      <c r="A154" s="12" t="s">
        <v>40</v>
      </c>
      <c r="B154" s="44"/>
      <c r="C154" s="11"/>
      <c r="D154" s="45"/>
      <c r="E154" s="46"/>
      <c r="F154" s="43"/>
      <c r="G154" s="48"/>
      <c r="H154" s="47"/>
      <c r="I154" s="47"/>
      <c r="J154" s="47"/>
      <c r="K154" s="13"/>
      <c r="L154" s="17"/>
      <c r="M154"/>
      <c r="N154" s="24"/>
    </row>
    <row r="155" spans="1:14" ht="15" customHeight="1">
      <c r="A155" s="12" t="s">
        <v>41</v>
      </c>
      <c r="B155" s="35"/>
      <c r="C155" s="11"/>
      <c r="D155" s="49"/>
      <c r="E155" s="43"/>
      <c r="F155" s="43"/>
      <c r="G155" s="48"/>
      <c r="H155" s="47"/>
      <c r="I155" s="47"/>
      <c r="J155" s="47"/>
      <c r="K155" s="43"/>
      <c r="L155" s="17"/>
      <c r="M155"/>
      <c r="N155" s="17"/>
    </row>
    <row r="156" spans="1:14" ht="15" customHeight="1" thickBot="1">
      <c r="A156" s="12" t="s">
        <v>41</v>
      </c>
      <c r="B156" s="35"/>
      <c r="C156" s="11"/>
      <c r="D156" s="49"/>
      <c r="E156" s="43"/>
      <c r="F156" s="43"/>
      <c r="G156" s="48"/>
      <c r="H156" s="47"/>
      <c r="I156" s="47"/>
      <c r="J156" s="47"/>
      <c r="K156" s="43"/>
      <c r="L156" s="17"/>
      <c r="M156" s="17"/>
      <c r="N156" s="17"/>
    </row>
    <row r="157" spans="1:14" ht="15" customHeight="1" thickBot="1">
      <c r="A157" s="199" t="s">
        <v>0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</row>
    <row r="158" spans="1:14" ht="15" customHeight="1" thickBot="1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</row>
    <row r="159" spans="1:14" ht="15" customHeight="1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</row>
    <row r="160" spans="1:14" ht="15" customHeight="1">
      <c r="A160" s="200" t="s">
        <v>136</v>
      </c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</row>
    <row r="161" spans="1:14" ht="15" customHeight="1">
      <c r="A161" s="200" t="s">
        <v>137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</row>
    <row r="162" spans="1:14" ht="15" customHeight="1" thickBot="1">
      <c r="A162" s="201" t="s">
        <v>3</v>
      </c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</row>
    <row r="163" spans="1:14" ht="15" customHeight="1">
      <c r="A163" s="206" t="s">
        <v>231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</row>
    <row r="164" spans="1:14" ht="15" customHeight="1">
      <c r="A164" s="206" t="s">
        <v>5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</row>
    <row r="165" spans="1:14" ht="15" customHeight="1">
      <c r="A165" s="202" t="s">
        <v>6</v>
      </c>
      <c r="B165" s="203" t="s">
        <v>7</v>
      </c>
      <c r="C165" s="195" t="s">
        <v>8</v>
      </c>
      <c r="D165" s="202" t="s">
        <v>9</v>
      </c>
      <c r="E165" s="195" t="s">
        <v>10</v>
      </c>
      <c r="F165" s="195" t="s">
        <v>11</v>
      </c>
      <c r="G165" s="195" t="s">
        <v>12</v>
      </c>
      <c r="H165" s="195" t="s">
        <v>13</v>
      </c>
      <c r="I165" s="195" t="s">
        <v>14</v>
      </c>
      <c r="J165" s="195" t="s">
        <v>15</v>
      </c>
      <c r="K165" s="198" t="s">
        <v>16</v>
      </c>
      <c r="L165" s="195" t="s">
        <v>17</v>
      </c>
      <c r="M165" s="195" t="s">
        <v>18</v>
      </c>
      <c r="N165" s="195" t="s">
        <v>19</v>
      </c>
    </row>
    <row r="166" spans="1:14" ht="15" customHeight="1">
      <c r="A166" s="202"/>
      <c r="B166" s="204"/>
      <c r="C166" s="195"/>
      <c r="D166" s="202"/>
      <c r="E166" s="203"/>
      <c r="F166" s="195"/>
      <c r="G166" s="195"/>
      <c r="H166" s="195"/>
      <c r="I166" s="195"/>
      <c r="J166" s="195"/>
      <c r="K166" s="198"/>
      <c r="L166" s="195"/>
      <c r="M166" s="195"/>
      <c r="N166" s="195"/>
    </row>
    <row r="167" spans="1:14" ht="15" customHeight="1">
      <c r="A167" s="57">
        <v>1</v>
      </c>
      <c r="B167" s="52">
        <v>43524</v>
      </c>
      <c r="C167" s="57" t="s">
        <v>139</v>
      </c>
      <c r="D167" s="57" t="s">
        <v>21</v>
      </c>
      <c r="E167" s="57" t="s">
        <v>254</v>
      </c>
      <c r="F167" s="58">
        <v>97</v>
      </c>
      <c r="G167" s="58">
        <v>94</v>
      </c>
      <c r="H167" s="58">
        <v>99</v>
      </c>
      <c r="I167" s="58">
        <v>101</v>
      </c>
      <c r="J167" s="58">
        <v>103</v>
      </c>
      <c r="K167" s="58">
        <v>98.8</v>
      </c>
      <c r="L167" s="53">
        <f aca="true" t="shared" si="9" ref="L167:L180">100000/F167</f>
        <v>1030.9278350515465</v>
      </c>
      <c r="M167" s="54">
        <f>IF(D167="BUY",(K167-F167)*(L167),(F167-K167)*(L167))</f>
        <v>1855.6701030927807</v>
      </c>
      <c r="N167" s="55">
        <f>M167/(L167)/F167%</f>
        <v>1.8556701030927807</v>
      </c>
    </row>
    <row r="168" spans="1:14" ht="15" customHeight="1">
      <c r="A168" s="57">
        <v>2</v>
      </c>
      <c r="B168" s="52">
        <v>43524</v>
      </c>
      <c r="C168" s="57" t="s">
        <v>139</v>
      </c>
      <c r="D168" s="57" t="s">
        <v>21</v>
      </c>
      <c r="E168" s="57" t="s">
        <v>256</v>
      </c>
      <c r="F168" s="58">
        <v>87.5</v>
      </c>
      <c r="G168" s="58">
        <v>83</v>
      </c>
      <c r="H168" s="58">
        <v>90</v>
      </c>
      <c r="I168" s="58">
        <v>92.5</v>
      </c>
      <c r="J168" s="58">
        <v>95</v>
      </c>
      <c r="K168" s="58">
        <v>90</v>
      </c>
      <c r="L168" s="53">
        <f>100000/F168</f>
        <v>1142.857142857143</v>
      </c>
      <c r="M168" s="54">
        <f>IF(D168="BUY",(K168-F168)*(L168),(F168-K168)*(L168))</f>
        <v>2857.1428571428573</v>
      </c>
      <c r="N168" s="55">
        <f>M168/(L168)/F168%</f>
        <v>2.857142857142857</v>
      </c>
    </row>
    <row r="169" spans="1:14" ht="15" customHeight="1">
      <c r="A169" s="57">
        <v>3</v>
      </c>
      <c r="B169" s="52">
        <v>43523</v>
      </c>
      <c r="C169" s="57" t="s">
        <v>139</v>
      </c>
      <c r="D169" s="57" t="s">
        <v>21</v>
      </c>
      <c r="E169" s="57" t="s">
        <v>158</v>
      </c>
      <c r="F169" s="58">
        <v>585</v>
      </c>
      <c r="G169" s="58">
        <v>568</v>
      </c>
      <c r="H169" s="58">
        <v>595</v>
      </c>
      <c r="I169" s="58">
        <v>605</v>
      </c>
      <c r="J169" s="58">
        <v>615</v>
      </c>
      <c r="K169" s="58">
        <v>595</v>
      </c>
      <c r="L169" s="53">
        <f>100000/F169</f>
        <v>170.94017094017093</v>
      </c>
      <c r="M169" s="54">
        <f>IF(D169="BUY",(K169-F169)*(L169),(F169-K169)*(L169))</f>
        <v>1709.4017094017092</v>
      </c>
      <c r="N169" s="55">
        <f>M169/(L169)/F169%</f>
        <v>1.7094017094017095</v>
      </c>
    </row>
    <row r="170" spans="1:14" ht="15" customHeight="1">
      <c r="A170" s="57">
        <v>4</v>
      </c>
      <c r="B170" s="52">
        <v>43522</v>
      </c>
      <c r="C170" s="57" t="s">
        <v>139</v>
      </c>
      <c r="D170" s="57" t="s">
        <v>21</v>
      </c>
      <c r="E170" s="57" t="s">
        <v>156</v>
      </c>
      <c r="F170" s="58">
        <v>854</v>
      </c>
      <c r="G170" s="58">
        <v>826</v>
      </c>
      <c r="H170" s="58">
        <v>868</v>
      </c>
      <c r="I170" s="58">
        <v>883</v>
      </c>
      <c r="J170" s="58">
        <v>898</v>
      </c>
      <c r="K170" s="58">
        <v>868</v>
      </c>
      <c r="L170" s="53">
        <f t="shared" si="9"/>
        <v>117.096018735363</v>
      </c>
      <c r="M170" s="54">
        <f>IF(D170="BUY",(K170-F170)*(L170),(F170-K170)*(L170))</f>
        <v>1639.344262295082</v>
      </c>
      <c r="N170" s="55">
        <f>M170/(L170)/F170%</f>
        <v>1.6393442622950822</v>
      </c>
    </row>
    <row r="171" spans="1:14" ht="15" customHeight="1">
      <c r="A171" s="57">
        <v>5</v>
      </c>
      <c r="B171" s="52">
        <v>43521</v>
      </c>
      <c r="C171" s="57" t="s">
        <v>139</v>
      </c>
      <c r="D171" s="57" t="s">
        <v>21</v>
      </c>
      <c r="E171" s="57" t="s">
        <v>257</v>
      </c>
      <c r="F171" s="58">
        <v>322</v>
      </c>
      <c r="G171" s="58">
        <v>314</v>
      </c>
      <c r="H171" s="58">
        <v>328</v>
      </c>
      <c r="I171" s="58">
        <v>334</v>
      </c>
      <c r="J171" s="58">
        <v>340</v>
      </c>
      <c r="K171" s="58">
        <v>328</v>
      </c>
      <c r="L171" s="53">
        <f t="shared" si="9"/>
        <v>310.55900621118013</v>
      </c>
      <c r="M171" s="54">
        <f aca="true" t="shared" si="10" ref="M171:M185">IF(D171="BUY",(K171-F171)*(L171),(F171-K171)*(L171))</f>
        <v>1863.354037267081</v>
      </c>
      <c r="N171" s="55">
        <f aca="true" t="shared" si="11" ref="N171:N184">M171/(L171)/F171%</f>
        <v>1.8633540372670807</v>
      </c>
    </row>
    <row r="172" spans="1:14" ht="15" customHeight="1">
      <c r="A172" s="57">
        <v>6</v>
      </c>
      <c r="B172" s="52">
        <v>43518</v>
      </c>
      <c r="C172" s="57" t="s">
        <v>139</v>
      </c>
      <c r="D172" s="57" t="s">
        <v>21</v>
      </c>
      <c r="E172" s="57" t="s">
        <v>44</v>
      </c>
      <c r="F172" s="58">
        <v>597</v>
      </c>
      <c r="G172" s="58">
        <v>579</v>
      </c>
      <c r="H172" s="58">
        <v>607</v>
      </c>
      <c r="I172" s="58">
        <v>617</v>
      </c>
      <c r="J172" s="58">
        <v>627</v>
      </c>
      <c r="K172" s="58">
        <v>607</v>
      </c>
      <c r="L172" s="53">
        <f t="shared" si="9"/>
        <v>167.50418760469012</v>
      </c>
      <c r="M172" s="54">
        <f t="shared" si="10"/>
        <v>1675.041876046901</v>
      </c>
      <c r="N172" s="55">
        <f t="shared" si="11"/>
        <v>1.6750418760469012</v>
      </c>
    </row>
    <row r="173" spans="1:14" ht="15" customHeight="1">
      <c r="A173" s="57">
        <v>7</v>
      </c>
      <c r="B173" s="52">
        <v>43517</v>
      </c>
      <c r="C173" s="57" t="s">
        <v>139</v>
      </c>
      <c r="D173" s="57" t="s">
        <v>21</v>
      </c>
      <c r="E173" s="57" t="s">
        <v>220</v>
      </c>
      <c r="F173" s="58">
        <v>153</v>
      </c>
      <c r="G173" s="58">
        <v>148</v>
      </c>
      <c r="H173" s="58">
        <v>156</v>
      </c>
      <c r="I173" s="58">
        <v>159</v>
      </c>
      <c r="J173" s="58">
        <v>162</v>
      </c>
      <c r="K173" s="58">
        <v>156</v>
      </c>
      <c r="L173" s="53">
        <f t="shared" si="9"/>
        <v>653.59477124183</v>
      </c>
      <c r="M173" s="54">
        <f t="shared" si="10"/>
        <v>1960.78431372549</v>
      </c>
      <c r="N173" s="55">
        <f t="shared" si="11"/>
        <v>1.9607843137254901</v>
      </c>
    </row>
    <row r="174" spans="1:14" ht="15" customHeight="1">
      <c r="A174" s="57">
        <v>8</v>
      </c>
      <c r="B174" s="52">
        <v>43516</v>
      </c>
      <c r="C174" s="57" t="s">
        <v>139</v>
      </c>
      <c r="D174" s="57" t="s">
        <v>21</v>
      </c>
      <c r="E174" s="57" t="s">
        <v>240</v>
      </c>
      <c r="F174" s="58">
        <v>554</v>
      </c>
      <c r="G174" s="58">
        <v>536</v>
      </c>
      <c r="H174" s="58">
        <v>564</v>
      </c>
      <c r="I174" s="58">
        <v>574</v>
      </c>
      <c r="J174" s="58">
        <v>584</v>
      </c>
      <c r="K174" s="58">
        <v>564</v>
      </c>
      <c r="L174" s="53">
        <f t="shared" si="9"/>
        <v>180.50541516245488</v>
      </c>
      <c r="M174" s="54">
        <f t="shared" si="10"/>
        <v>1805.054151624549</v>
      </c>
      <c r="N174" s="55">
        <f t="shared" si="11"/>
        <v>1.8050541516245486</v>
      </c>
    </row>
    <row r="175" spans="1:14" ht="15" customHeight="1">
      <c r="A175" s="57">
        <v>9</v>
      </c>
      <c r="B175" s="52">
        <v>43515</v>
      </c>
      <c r="C175" s="57" t="s">
        <v>139</v>
      </c>
      <c r="D175" s="57" t="s">
        <v>21</v>
      </c>
      <c r="E175" s="57" t="s">
        <v>84</v>
      </c>
      <c r="F175" s="58">
        <v>165</v>
      </c>
      <c r="G175" s="58">
        <v>160</v>
      </c>
      <c r="H175" s="58">
        <v>168</v>
      </c>
      <c r="I175" s="58">
        <v>171</v>
      </c>
      <c r="J175" s="58">
        <v>174</v>
      </c>
      <c r="K175" s="58">
        <v>168</v>
      </c>
      <c r="L175" s="53">
        <f t="shared" si="9"/>
        <v>606.060606060606</v>
      </c>
      <c r="M175" s="54">
        <f t="shared" si="10"/>
        <v>1818.181818181818</v>
      </c>
      <c r="N175" s="55">
        <f t="shared" si="11"/>
        <v>1.8181818181818183</v>
      </c>
    </row>
    <row r="176" spans="1:14" ht="15" customHeight="1">
      <c r="A176" s="57">
        <v>10</v>
      </c>
      <c r="B176" s="52">
        <v>43514</v>
      </c>
      <c r="C176" s="57" t="s">
        <v>139</v>
      </c>
      <c r="D176" s="57" t="s">
        <v>21</v>
      </c>
      <c r="E176" s="57" t="s">
        <v>241</v>
      </c>
      <c r="F176" s="58">
        <v>828</v>
      </c>
      <c r="G176" s="58">
        <v>800</v>
      </c>
      <c r="H176" s="58">
        <v>845</v>
      </c>
      <c r="I176" s="58">
        <v>862</v>
      </c>
      <c r="J176" s="58">
        <v>878</v>
      </c>
      <c r="K176" s="58">
        <v>800</v>
      </c>
      <c r="L176" s="53">
        <f t="shared" si="9"/>
        <v>120.77294685990339</v>
      </c>
      <c r="M176" s="54">
        <f t="shared" si="10"/>
        <v>-3381.6425120772947</v>
      </c>
      <c r="N176" s="55">
        <f t="shared" si="11"/>
        <v>-3.381642512077295</v>
      </c>
    </row>
    <row r="177" spans="1:14" ht="15" customHeight="1">
      <c r="A177" s="57">
        <v>11</v>
      </c>
      <c r="B177" s="52">
        <v>43509</v>
      </c>
      <c r="C177" s="57" t="s">
        <v>139</v>
      </c>
      <c r="D177" s="57" t="s">
        <v>21</v>
      </c>
      <c r="E177" s="57" t="s">
        <v>242</v>
      </c>
      <c r="F177" s="58">
        <v>1040</v>
      </c>
      <c r="G177" s="58">
        <v>1015</v>
      </c>
      <c r="H177" s="58">
        <v>1060</v>
      </c>
      <c r="I177" s="58">
        <v>1080</v>
      </c>
      <c r="J177" s="58">
        <v>1100</v>
      </c>
      <c r="K177" s="58">
        <v>1060</v>
      </c>
      <c r="L177" s="53">
        <f t="shared" si="9"/>
        <v>96.15384615384616</v>
      </c>
      <c r="M177" s="54">
        <f t="shared" si="10"/>
        <v>1923.0769230769233</v>
      </c>
      <c r="N177" s="55">
        <f t="shared" si="11"/>
        <v>1.923076923076923</v>
      </c>
    </row>
    <row r="178" spans="1:14" ht="15" customHeight="1">
      <c r="A178" s="57">
        <v>12</v>
      </c>
      <c r="B178" s="52">
        <v>43508</v>
      </c>
      <c r="C178" s="57" t="s">
        <v>139</v>
      </c>
      <c r="D178" s="57" t="s">
        <v>21</v>
      </c>
      <c r="E178" s="57" t="s">
        <v>243</v>
      </c>
      <c r="F178" s="58">
        <v>1020</v>
      </c>
      <c r="G178" s="58">
        <v>987</v>
      </c>
      <c r="H178" s="58">
        <v>1040</v>
      </c>
      <c r="I178" s="58">
        <v>1060</v>
      </c>
      <c r="J178" s="58">
        <v>1080</v>
      </c>
      <c r="K178" s="58">
        <v>987</v>
      </c>
      <c r="L178" s="53">
        <f t="shared" si="9"/>
        <v>98.03921568627452</v>
      </c>
      <c r="M178" s="54">
        <f t="shared" si="10"/>
        <v>-3235.294117647059</v>
      </c>
      <c r="N178" s="55">
        <f t="shared" si="11"/>
        <v>-3.235294117647059</v>
      </c>
    </row>
    <row r="179" spans="1:14" ht="15" customHeight="1">
      <c r="A179" s="57">
        <v>13</v>
      </c>
      <c r="B179" s="52">
        <v>43507</v>
      </c>
      <c r="C179" s="57" t="s">
        <v>139</v>
      </c>
      <c r="D179" s="57" t="s">
        <v>21</v>
      </c>
      <c r="E179" s="57" t="s">
        <v>170</v>
      </c>
      <c r="F179" s="58">
        <v>1326</v>
      </c>
      <c r="G179" s="58">
        <v>1296</v>
      </c>
      <c r="H179" s="58">
        <v>1346</v>
      </c>
      <c r="I179" s="58">
        <v>1366</v>
      </c>
      <c r="J179" s="58">
        <v>1386</v>
      </c>
      <c r="K179" s="58">
        <v>1296</v>
      </c>
      <c r="L179" s="53">
        <f t="shared" si="9"/>
        <v>75.41478129713424</v>
      </c>
      <c r="M179" s="54">
        <f t="shared" si="10"/>
        <v>-2262.4434389140274</v>
      </c>
      <c r="N179" s="55">
        <f t="shared" si="11"/>
        <v>-2.2624434389140275</v>
      </c>
    </row>
    <row r="180" spans="1:14" ht="15" customHeight="1">
      <c r="A180" s="57">
        <v>14</v>
      </c>
      <c r="B180" s="52">
        <v>43504</v>
      </c>
      <c r="C180" s="57" t="s">
        <v>139</v>
      </c>
      <c r="D180" s="57" t="s">
        <v>21</v>
      </c>
      <c r="E180" s="57" t="s">
        <v>244</v>
      </c>
      <c r="F180" s="58">
        <v>760</v>
      </c>
      <c r="G180" s="58">
        <v>738</v>
      </c>
      <c r="H180" s="58">
        <v>775</v>
      </c>
      <c r="I180" s="58">
        <v>790</v>
      </c>
      <c r="J180" s="58">
        <v>800</v>
      </c>
      <c r="K180" s="58">
        <v>738</v>
      </c>
      <c r="L180" s="53">
        <f t="shared" si="9"/>
        <v>131.57894736842104</v>
      </c>
      <c r="M180" s="54">
        <f t="shared" si="10"/>
        <v>-2894.736842105263</v>
      </c>
      <c r="N180" s="55">
        <f t="shared" si="11"/>
        <v>-2.8947368421052633</v>
      </c>
    </row>
    <row r="181" spans="1:14" ht="15" customHeight="1">
      <c r="A181" s="57">
        <v>15</v>
      </c>
      <c r="B181" s="52">
        <v>43503</v>
      </c>
      <c r="C181" s="57" t="s">
        <v>139</v>
      </c>
      <c r="D181" s="57" t="s">
        <v>21</v>
      </c>
      <c r="E181" s="57" t="s">
        <v>245</v>
      </c>
      <c r="F181" s="58">
        <v>305</v>
      </c>
      <c r="G181" s="58">
        <v>293</v>
      </c>
      <c r="H181" s="58">
        <v>311</v>
      </c>
      <c r="I181" s="58">
        <v>317</v>
      </c>
      <c r="J181" s="58">
        <v>323</v>
      </c>
      <c r="K181" s="58">
        <v>317</v>
      </c>
      <c r="L181" s="53">
        <f>100000/F181</f>
        <v>327.8688524590164</v>
      </c>
      <c r="M181" s="54">
        <f t="shared" si="10"/>
        <v>3934.426229508197</v>
      </c>
      <c r="N181" s="55">
        <f t="shared" si="11"/>
        <v>3.934426229508197</v>
      </c>
    </row>
    <row r="182" spans="1:14" ht="15" customHeight="1">
      <c r="A182" s="57">
        <v>16</v>
      </c>
      <c r="B182" s="52">
        <v>43502</v>
      </c>
      <c r="C182" s="57" t="s">
        <v>139</v>
      </c>
      <c r="D182" s="57" t="s">
        <v>21</v>
      </c>
      <c r="E182" s="57" t="s">
        <v>246</v>
      </c>
      <c r="F182" s="58">
        <v>1205</v>
      </c>
      <c r="G182" s="58">
        <v>1170</v>
      </c>
      <c r="H182" s="58">
        <v>1225</v>
      </c>
      <c r="I182" s="58">
        <v>1245</v>
      </c>
      <c r="J182" s="58">
        <v>1265</v>
      </c>
      <c r="K182" s="58">
        <v>1170</v>
      </c>
      <c r="L182" s="53">
        <f>100000/F182</f>
        <v>82.98755186721992</v>
      </c>
      <c r="M182" s="54">
        <f t="shared" si="10"/>
        <v>-2904.564315352697</v>
      </c>
      <c r="N182" s="55">
        <f t="shared" si="11"/>
        <v>-2.904564315352697</v>
      </c>
    </row>
    <row r="183" spans="1:14" ht="15" customHeight="1">
      <c r="A183" s="57">
        <v>17</v>
      </c>
      <c r="B183" s="52">
        <v>43501</v>
      </c>
      <c r="C183" s="57" t="s">
        <v>139</v>
      </c>
      <c r="D183" s="57" t="s">
        <v>21</v>
      </c>
      <c r="E183" s="57" t="s">
        <v>247</v>
      </c>
      <c r="F183" s="58">
        <v>1300</v>
      </c>
      <c r="G183" s="58">
        <v>1272</v>
      </c>
      <c r="H183" s="58">
        <v>1315</v>
      </c>
      <c r="I183" s="58">
        <v>1330</v>
      </c>
      <c r="J183" s="58">
        <v>1345</v>
      </c>
      <c r="K183" s="58">
        <v>1315</v>
      </c>
      <c r="L183" s="53">
        <f>100000/F183</f>
        <v>76.92307692307692</v>
      </c>
      <c r="M183" s="54">
        <f t="shared" si="10"/>
        <v>1153.8461538461538</v>
      </c>
      <c r="N183" s="55">
        <f t="shared" si="11"/>
        <v>1.1538461538461537</v>
      </c>
    </row>
    <row r="184" spans="1:14" ht="15" customHeight="1">
      <c r="A184" s="57">
        <v>18</v>
      </c>
      <c r="B184" s="52">
        <v>43500</v>
      </c>
      <c r="C184" s="57" t="s">
        <v>139</v>
      </c>
      <c r="D184" s="57" t="s">
        <v>21</v>
      </c>
      <c r="E184" s="57" t="s">
        <v>201</v>
      </c>
      <c r="F184" s="58">
        <v>438</v>
      </c>
      <c r="G184" s="58">
        <v>423</v>
      </c>
      <c r="H184" s="58">
        <v>446</v>
      </c>
      <c r="I184" s="58">
        <v>454</v>
      </c>
      <c r="J184" s="58">
        <v>460</v>
      </c>
      <c r="K184" s="58">
        <v>445.8</v>
      </c>
      <c r="L184" s="53">
        <f>100000/F184</f>
        <v>228.31050228310502</v>
      </c>
      <c r="M184" s="54">
        <f t="shared" si="10"/>
        <v>1780.8219178082218</v>
      </c>
      <c r="N184" s="55">
        <f t="shared" si="11"/>
        <v>1.7808219178082219</v>
      </c>
    </row>
    <row r="185" spans="1:14" ht="15" customHeight="1">
      <c r="A185" s="57">
        <v>19</v>
      </c>
      <c r="B185" s="52">
        <v>43497</v>
      </c>
      <c r="C185" s="57" t="s">
        <v>139</v>
      </c>
      <c r="D185" s="57" t="s">
        <v>21</v>
      </c>
      <c r="E185" s="57" t="s">
        <v>232</v>
      </c>
      <c r="F185" s="58">
        <v>615</v>
      </c>
      <c r="G185" s="58">
        <v>593</v>
      </c>
      <c r="H185" s="58">
        <v>627</v>
      </c>
      <c r="I185" s="58">
        <v>639</v>
      </c>
      <c r="J185" s="58">
        <v>650</v>
      </c>
      <c r="K185" s="58">
        <v>593</v>
      </c>
      <c r="L185" s="53">
        <f>100000/F185</f>
        <v>162.60162601626016</v>
      </c>
      <c r="M185" s="54">
        <f t="shared" si="10"/>
        <v>-3577.2357723577234</v>
      </c>
      <c r="N185" s="55">
        <f>M185/(L185)/F185%</f>
        <v>-3.5772357723577235</v>
      </c>
    </row>
    <row r="186" spans="1:12" ht="15" customHeight="1">
      <c r="A186" s="9" t="s">
        <v>26</v>
      </c>
      <c r="B186" s="19"/>
      <c r="C186" s="11"/>
      <c r="D186" s="12"/>
      <c r="E186" s="13"/>
      <c r="F186" s="13"/>
      <c r="G186" s="14"/>
      <c r="H186" s="13"/>
      <c r="I186" s="13"/>
      <c r="J186" s="13"/>
      <c r="K186" s="16"/>
      <c r="L186" s="17"/>
    </row>
    <row r="187" spans="1:12" ht="15" customHeight="1">
      <c r="A187" s="9" t="s">
        <v>26</v>
      </c>
      <c r="B187" s="19"/>
      <c r="C187" s="20"/>
      <c r="D187" s="21"/>
      <c r="E187" s="22"/>
      <c r="F187" s="22"/>
      <c r="G187" s="23"/>
      <c r="H187" s="22"/>
      <c r="I187" s="22"/>
      <c r="J187" s="22"/>
      <c r="K187" s="22"/>
      <c r="L187"/>
    </row>
    <row r="188" spans="1:12" ht="15" customHeight="1" thickBot="1">
      <c r="A188"/>
      <c r="B188"/>
      <c r="C188" s="22"/>
      <c r="D188" s="22"/>
      <c r="E188" s="22"/>
      <c r="F188" s="25"/>
      <c r="G188" s="26"/>
      <c r="H188" s="27" t="s">
        <v>27</v>
      </c>
      <c r="I188" s="27"/>
      <c r="J188"/>
      <c r="K188"/>
      <c r="L188"/>
    </row>
    <row r="189" spans="1:14" ht="15" customHeight="1">
      <c r="A189"/>
      <c r="B189"/>
      <c r="C189" s="196" t="s">
        <v>28</v>
      </c>
      <c r="D189" s="196"/>
      <c r="E189" s="29">
        <v>19</v>
      </c>
      <c r="F189" s="30">
        <f>F190+F191+F192+F193+F194+F195</f>
        <v>100</v>
      </c>
      <c r="G189" s="31">
        <v>19</v>
      </c>
      <c r="H189" s="32">
        <f>G190/G189%</f>
        <v>68.42105263157895</v>
      </c>
      <c r="I189" s="32"/>
      <c r="J189"/>
      <c r="K189"/>
      <c r="L189"/>
      <c r="N189"/>
    </row>
    <row r="190" spans="1:14" ht="15" customHeight="1">
      <c r="A190"/>
      <c r="B190"/>
      <c r="C190" s="197" t="s">
        <v>29</v>
      </c>
      <c r="D190" s="197"/>
      <c r="E190" s="33">
        <v>13</v>
      </c>
      <c r="F190" s="34">
        <f>(E190/E189)*100</f>
        <v>68.42105263157895</v>
      </c>
      <c r="G190" s="31">
        <v>13</v>
      </c>
      <c r="H190" s="28"/>
      <c r="I190" s="28"/>
      <c r="J190"/>
      <c r="K190"/>
      <c r="L190"/>
      <c r="M190"/>
      <c r="N190"/>
    </row>
    <row r="191" spans="1:14" ht="15" customHeight="1">
      <c r="A191"/>
      <c r="B191"/>
      <c r="C191" s="197" t="s">
        <v>31</v>
      </c>
      <c r="D191" s="197"/>
      <c r="E191" s="33">
        <v>0</v>
      </c>
      <c r="F191" s="34">
        <f>(E191/E189)*100</f>
        <v>0</v>
      </c>
      <c r="G191" s="36"/>
      <c r="H191" s="31"/>
      <c r="I191" s="31"/>
      <c r="J191"/>
      <c r="K191"/>
      <c r="L191"/>
      <c r="M191"/>
      <c r="N191"/>
    </row>
    <row r="192" spans="1:14" ht="15" customHeight="1">
      <c r="A192"/>
      <c r="B192"/>
      <c r="C192" s="197" t="s">
        <v>32</v>
      </c>
      <c r="D192" s="197"/>
      <c r="E192" s="33">
        <v>0</v>
      </c>
      <c r="F192" s="34">
        <f>(E192/E189)*100</f>
        <v>0</v>
      </c>
      <c r="G192" s="36"/>
      <c r="H192" s="31"/>
      <c r="I192" s="31"/>
      <c r="J192"/>
      <c r="K192"/>
      <c r="L192"/>
      <c r="M192"/>
      <c r="N192"/>
    </row>
    <row r="193" spans="1:14" ht="15" customHeight="1">
      <c r="A193"/>
      <c r="B193"/>
      <c r="C193" s="197" t="s">
        <v>33</v>
      </c>
      <c r="D193" s="197"/>
      <c r="E193" s="33">
        <v>6</v>
      </c>
      <c r="F193" s="34">
        <f>(E193/E189)*100</f>
        <v>31.57894736842105</v>
      </c>
      <c r="G193" s="36"/>
      <c r="H193" s="22" t="s">
        <v>34</v>
      </c>
      <c r="I193" s="22"/>
      <c r="J193"/>
      <c r="K193"/>
      <c r="L193"/>
      <c r="M193"/>
      <c r="N193"/>
    </row>
    <row r="194" spans="1:14" ht="15" customHeight="1">
      <c r="A194"/>
      <c r="B194"/>
      <c r="C194" s="197" t="s">
        <v>35</v>
      </c>
      <c r="D194" s="197"/>
      <c r="E194" s="33">
        <v>0</v>
      </c>
      <c r="F194" s="34">
        <f>(E194/E189)*100</f>
        <v>0</v>
      </c>
      <c r="G194" s="36"/>
      <c r="H194" s="22"/>
      <c r="I194" s="22"/>
      <c r="J194"/>
      <c r="K194"/>
      <c r="L194"/>
      <c r="M194"/>
      <c r="N194"/>
    </row>
    <row r="195" spans="1:14" ht="15" customHeight="1" thickBot="1">
      <c r="A195"/>
      <c r="B195"/>
      <c r="C195" s="205" t="s">
        <v>36</v>
      </c>
      <c r="D195" s="205"/>
      <c r="E195" s="38"/>
      <c r="F195" s="39">
        <f>(E195/E189)*100</f>
        <v>0</v>
      </c>
      <c r="G195" s="36"/>
      <c r="H195" s="22"/>
      <c r="I195"/>
      <c r="J195"/>
      <c r="K195"/>
      <c r="L195"/>
      <c r="M195"/>
      <c r="N195"/>
    </row>
    <row r="196" spans="1:14" ht="15" customHeight="1">
      <c r="A196" s="41" t="s">
        <v>37</v>
      </c>
      <c r="B196" s="10"/>
      <c r="C196" s="11"/>
      <c r="D196" s="11"/>
      <c r="E196" s="13"/>
      <c r="F196" s="13"/>
      <c r="G196" s="42"/>
      <c r="H196" s="43"/>
      <c r="I196" s="22"/>
      <c r="J196" s="43"/>
      <c r="K196" s="13"/>
      <c r="L196" s="17"/>
      <c r="M196"/>
      <c r="N196"/>
    </row>
    <row r="197" spans="1:14" ht="15" customHeight="1">
      <c r="A197" s="12" t="s">
        <v>38</v>
      </c>
      <c r="B197" s="10"/>
      <c r="C197" s="44"/>
      <c r="D197" s="45"/>
      <c r="E197" s="46"/>
      <c r="F197" s="43"/>
      <c r="G197" s="42"/>
      <c r="H197" s="43"/>
      <c r="I197" s="43"/>
      <c r="J197" s="43"/>
      <c r="K197" s="13"/>
      <c r="L197" s="17"/>
      <c r="M197"/>
      <c r="N197"/>
    </row>
    <row r="198" spans="1:14" ht="15" customHeight="1">
      <c r="A198" s="12" t="s">
        <v>39</v>
      </c>
      <c r="B198" s="10"/>
      <c r="C198" s="11"/>
      <c r="D198" s="45"/>
      <c r="E198" s="46"/>
      <c r="F198" s="43"/>
      <c r="G198" s="42"/>
      <c r="H198" s="47"/>
      <c r="I198" s="47"/>
      <c r="J198" s="47"/>
      <c r="K198" s="13"/>
      <c r="L198" s="17"/>
      <c r="M198"/>
      <c r="N198"/>
    </row>
    <row r="199" spans="1:14" ht="15" customHeight="1">
      <c r="A199" s="12" t="s">
        <v>40</v>
      </c>
      <c r="B199" s="44"/>
      <c r="C199" s="11"/>
      <c r="D199" s="45"/>
      <c r="E199" s="46"/>
      <c r="F199" s="43"/>
      <c r="G199" s="48"/>
      <c r="H199" s="47"/>
      <c r="I199" s="47"/>
      <c r="J199" s="47"/>
      <c r="K199" s="13"/>
      <c r="L199" s="17"/>
      <c r="M199"/>
      <c r="N199" s="24"/>
    </row>
    <row r="200" spans="1:14" ht="15" customHeight="1">
      <c r="A200" s="12" t="s">
        <v>41</v>
      </c>
      <c r="B200" s="35"/>
      <c r="C200" s="11"/>
      <c r="D200" s="49"/>
      <c r="E200" s="43"/>
      <c r="F200" s="43"/>
      <c r="G200" s="48"/>
      <c r="H200" s="47"/>
      <c r="I200" s="47"/>
      <c r="J200" s="47"/>
      <c r="K200" s="43"/>
      <c r="L200" s="17"/>
      <c r="M200"/>
      <c r="N200" s="17"/>
    </row>
    <row r="201" spans="1:14" ht="15" customHeight="1" thickBot="1">
      <c r="A201" s="12" t="s">
        <v>41</v>
      </c>
      <c r="B201" s="35"/>
      <c r="C201" s="11"/>
      <c r="D201" s="49"/>
      <c r="E201" s="43"/>
      <c r="F201" s="43"/>
      <c r="G201" s="48"/>
      <c r="H201" s="47"/>
      <c r="I201" s="47"/>
      <c r="J201" s="47"/>
      <c r="K201" s="43"/>
      <c r="L201" s="17"/>
      <c r="M201" s="17"/>
      <c r="N201" s="17"/>
    </row>
    <row r="202" spans="1:14" ht="15" customHeight="1" thickBot="1">
      <c r="A202" s="199" t="s">
        <v>0</v>
      </c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</row>
    <row r="203" spans="1:14" ht="15" customHeight="1" thickBot="1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</row>
    <row r="204" spans="1:14" ht="15" customHeight="1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</row>
    <row r="205" spans="1:14" ht="15" customHeight="1">
      <c r="A205" s="200" t="s">
        <v>136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</row>
    <row r="206" spans="1:14" ht="15" customHeight="1">
      <c r="A206" s="200" t="s">
        <v>137</v>
      </c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</row>
    <row r="207" spans="1:14" ht="15" customHeight="1" thickBot="1">
      <c r="A207" s="201" t="s">
        <v>3</v>
      </c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</row>
    <row r="208" spans="1:14" ht="15" customHeight="1">
      <c r="A208" s="206" t="s">
        <v>207</v>
      </c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</row>
    <row r="209" spans="1:14" ht="15" customHeight="1">
      <c r="A209" s="206" t="s">
        <v>5</v>
      </c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</row>
    <row r="210" spans="1:14" ht="15" customHeight="1">
      <c r="A210" s="202" t="s">
        <v>6</v>
      </c>
      <c r="B210" s="203" t="s">
        <v>7</v>
      </c>
      <c r="C210" s="195" t="s">
        <v>8</v>
      </c>
      <c r="D210" s="202" t="s">
        <v>9</v>
      </c>
      <c r="E210" s="195" t="s">
        <v>10</v>
      </c>
      <c r="F210" s="195" t="s">
        <v>11</v>
      </c>
      <c r="G210" s="195" t="s">
        <v>12</v>
      </c>
      <c r="H210" s="195" t="s">
        <v>13</v>
      </c>
      <c r="I210" s="195" t="s">
        <v>14</v>
      </c>
      <c r="J210" s="195" t="s">
        <v>15</v>
      </c>
      <c r="K210" s="198" t="s">
        <v>16</v>
      </c>
      <c r="L210" s="195" t="s">
        <v>17</v>
      </c>
      <c r="M210" s="195" t="s">
        <v>18</v>
      </c>
      <c r="N210" s="195" t="s">
        <v>19</v>
      </c>
    </row>
    <row r="211" spans="1:14" ht="15" customHeight="1">
      <c r="A211" s="202"/>
      <c r="B211" s="204"/>
      <c r="C211" s="195"/>
      <c r="D211" s="202"/>
      <c r="E211" s="203"/>
      <c r="F211" s="195"/>
      <c r="G211" s="195"/>
      <c r="H211" s="195"/>
      <c r="I211" s="195"/>
      <c r="J211" s="195"/>
      <c r="K211" s="198"/>
      <c r="L211" s="195"/>
      <c r="M211" s="195"/>
      <c r="N211" s="195"/>
    </row>
    <row r="212" spans="1:14" ht="15" customHeight="1">
      <c r="A212" s="57">
        <v>1</v>
      </c>
      <c r="B212" s="52">
        <v>43496</v>
      </c>
      <c r="C212" s="57" t="s">
        <v>139</v>
      </c>
      <c r="D212" s="57" t="s">
        <v>21</v>
      </c>
      <c r="E212" s="57" t="s">
        <v>219</v>
      </c>
      <c r="F212" s="58">
        <v>995</v>
      </c>
      <c r="G212" s="58">
        <v>967</v>
      </c>
      <c r="H212" s="58">
        <v>1015</v>
      </c>
      <c r="I212" s="58">
        <v>1035</v>
      </c>
      <c r="J212" s="58">
        <v>1055</v>
      </c>
      <c r="K212" s="58" t="s">
        <v>116</v>
      </c>
      <c r="L212" s="53">
        <f aca="true" t="shared" si="12" ref="L212:L226">100000/F212</f>
        <v>100.50251256281408</v>
      </c>
      <c r="M212" s="54">
        <v>0</v>
      </c>
      <c r="N212" s="55">
        <v>0</v>
      </c>
    </row>
    <row r="213" spans="1:14" ht="15" customHeight="1">
      <c r="A213" s="57">
        <v>2</v>
      </c>
      <c r="B213" s="52">
        <v>43496</v>
      </c>
      <c r="C213" s="57" t="s">
        <v>139</v>
      </c>
      <c r="D213" s="57" t="s">
        <v>21</v>
      </c>
      <c r="E213" s="57" t="s">
        <v>94</v>
      </c>
      <c r="F213" s="58">
        <v>2010</v>
      </c>
      <c r="G213" s="58">
        <v>1960</v>
      </c>
      <c r="H213" s="58">
        <v>2040</v>
      </c>
      <c r="I213" s="58">
        <v>2070</v>
      </c>
      <c r="J213" s="58">
        <v>2100</v>
      </c>
      <c r="K213" s="58" t="s">
        <v>116</v>
      </c>
      <c r="L213" s="53">
        <f>100000/F213</f>
        <v>49.75124378109453</v>
      </c>
      <c r="M213" s="54">
        <v>0</v>
      </c>
      <c r="N213" s="55">
        <v>0</v>
      </c>
    </row>
    <row r="214" spans="1:14" ht="15" customHeight="1">
      <c r="A214" s="57">
        <v>3</v>
      </c>
      <c r="B214" s="52">
        <v>43495</v>
      </c>
      <c r="C214" s="57" t="s">
        <v>139</v>
      </c>
      <c r="D214" s="57" t="s">
        <v>21</v>
      </c>
      <c r="E214" s="57" t="s">
        <v>156</v>
      </c>
      <c r="F214" s="58">
        <v>768</v>
      </c>
      <c r="G214" s="58">
        <v>748</v>
      </c>
      <c r="H214" s="58">
        <v>780</v>
      </c>
      <c r="I214" s="58">
        <v>792</v>
      </c>
      <c r="J214" s="58">
        <v>804</v>
      </c>
      <c r="K214" s="58">
        <v>780</v>
      </c>
      <c r="L214" s="53">
        <f>100000/F214</f>
        <v>130.20833333333334</v>
      </c>
      <c r="M214" s="54">
        <f>IF(D214="BUY",(K214-F214)*(L214),(F214-K214)*(L214))</f>
        <v>1562.5</v>
      </c>
      <c r="N214" s="55">
        <f>M214/(L214)/F214%</f>
        <v>1.5625</v>
      </c>
    </row>
    <row r="215" spans="1:14" ht="15" customHeight="1">
      <c r="A215" s="57">
        <v>4</v>
      </c>
      <c r="B215" s="52">
        <v>43494</v>
      </c>
      <c r="C215" s="57" t="s">
        <v>139</v>
      </c>
      <c r="D215" s="57" t="s">
        <v>21</v>
      </c>
      <c r="E215" s="57" t="s">
        <v>111</v>
      </c>
      <c r="F215" s="58">
        <v>148</v>
      </c>
      <c r="G215" s="58">
        <v>142</v>
      </c>
      <c r="H215" s="58">
        <v>151</v>
      </c>
      <c r="I215" s="58">
        <v>154</v>
      </c>
      <c r="J215" s="58">
        <v>157</v>
      </c>
      <c r="K215" s="58" t="s">
        <v>116</v>
      </c>
      <c r="L215" s="53">
        <f>100000/F215</f>
        <v>675.6756756756756</v>
      </c>
      <c r="M215" s="54">
        <v>0</v>
      </c>
      <c r="N215" s="55">
        <f aca="true" t="shared" si="13" ref="N215:N226">M215/(L215)/F215%</f>
        <v>0</v>
      </c>
    </row>
    <row r="216" spans="1:14" ht="15" customHeight="1">
      <c r="A216" s="57">
        <v>5</v>
      </c>
      <c r="B216" s="52">
        <v>43489</v>
      </c>
      <c r="C216" s="57" t="s">
        <v>139</v>
      </c>
      <c r="D216" s="57" t="s">
        <v>53</v>
      </c>
      <c r="E216" s="57" t="s">
        <v>52</v>
      </c>
      <c r="F216" s="58">
        <v>225</v>
      </c>
      <c r="G216" s="58">
        <v>233</v>
      </c>
      <c r="H216" s="58">
        <v>220</v>
      </c>
      <c r="I216" s="58">
        <v>215</v>
      </c>
      <c r="J216" s="58">
        <v>210</v>
      </c>
      <c r="K216" s="58">
        <v>220</v>
      </c>
      <c r="L216" s="53">
        <f>100000/F216</f>
        <v>444.44444444444446</v>
      </c>
      <c r="M216" s="54">
        <f aca="true" t="shared" si="14" ref="M216:M231">IF(D216="BUY",(K216-F216)*(L216),(F216-K216)*(L216))</f>
        <v>2222.222222222222</v>
      </c>
      <c r="N216" s="55">
        <f t="shared" si="13"/>
        <v>2.2222222222222223</v>
      </c>
    </row>
    <row r="217" spans="1:14" ht="15" customHeight="1">
      <c r="A217" s="57">
        <v>6</v>
      </c>
      <c r="B217" s="52">
        <v>43489</v>
      </c>
      <c r="C217" s="57" t="s">
        <v>139</v>
      </c>
      <c r="D217" s="57" t="s">
        <v>21</v>
      </c>
      <c r="E217" s="57" t="s">
        <v>186</v>
      </c>
      <c r="F217" s="58">
        <v>728</v>
      </c>
      <c r="G217" s="58">
        <v>702</v>
      </c>
      <c r="H217" s="58">
        <v>742</v>
      </c>
      <c r="I217" s="58">
        <v>756</v>
      </c>
      <c r="J217" s="58">
        <v>770</v>
      </c>
      <c r="K217" s="58">
        <v>742</v>
      </c>
      <c r="L217" s="53">
        <f t="shared" si="12"/>
        <v>137.36263736263737</v>
      </c>
      <c r="M217" s="54">
        <f t="shared" si="14"/>
        <v>1923.0769230769233</v>
      </c>
      <c r="N217" s="55">
        <f t="shared" si="13"/>
        <v>1.923076923076923</v>
      </c>
    </row>
    <row r="218" spans="1:14" ht="15" customHeight="1">
      <c r="A218" s="57">
        <v>7</v>
      </c>
      <c r="B218" s="52">
        <v>43487</v>
      </c>
      <c r="C218" s="57" t="s">
        <v>139</v>
      </c>
      <c r="D218" s="57" t="s">
        <v>21</v>
      </c>
      <c r="E218" s="57" t="s">
        <v>170</v>
      </c>
      <c r="F218" s="58">
        <v>1300</v>
      </c>
      <c r="G218" s="58">
        <v>1268</v>
      </c>
      <c r="H218" s="58">
        <v>1320</v>
      </c>
      <c r="I218" s="58">
        <v>1340</v>
      </c>
      <c r="J218" s="58">
        <v>1360</v>
      </c>
      <c r="K218" s="58">
        <v>1320</v>
      </c>
      <c r="L218" s="53">
        <f t="shared" si="12"/>
        <v>76.92307692307692</v>
      </c>
      <c r="M218" s="54">
        <f t="shared" si="14"/>
        <v>1538.4615384615383</v>
      </c>
      <c r="N218" s="55">
        <f t="shared" si="13"/>
        <v>1.5384615384615385</v>
      </c>
    </row>
    <row r="219" spans="1:14" ht="15" customHeight="1">
      <c r="A219" s="57">
        <v>8</v>
      </c>
      <c r="B219" s="52">
        <v>43487</v>
      </c>
      <c r="C219" s="57" t="s">
        <v>139</v>
      </c>
      <c r="D219" s="57" t="s">
        <v>21</v>
      </c>
      <c r="E219" s="57" t="s">
        <v>219</v>
      </c>
      <c r="F219" s="58">
        <v>977</v>
      </c>
      <c r="G219" s="58">
        <v>947</v>
      </c>
      <c r="H219" s="58">
        <v>995</v>
      </c>
      <c r="I219" s="58">
        <v>1013</v>
      </c>
      <c r="J219" s="58">
        <v>1030</v>
      </c>
      <c r="K219" s="58">
        <v>995</v>
      </c>
      <c r="L219" s="53">
        <f t="shared" si="12"/>
        <v>102.35414534288638</v>
      </c>
      <c r="M219" s="54">
        <f t="shared" si="14"/>
        <v>1842.3746161719548</v>
      </c>
      <c r="N219" s="55">
        <f t="shared" si="13"/>
        <v>1.842374616171955</v>
      </c>
    </row>
    <row r="220" spans="1:14" ht="15" customHeight="1">
      <c r="A220" s="57">
        <v>9</v>
      </c>
      <c r="B220" s="52">
        <v>43486</v>
      </c>
      <c r="C220" s="57" t="s">
        <v>139</v>
      </c>
      <c r="D220" s="57" t="s">
        <v>21</v>
      </c>
      <c r="E220" s="57" t="s">
        <v>118</v>
      </c>
      <c r="F220" s="58">
        <v>1260</v>
      </c>
      <c r="G220" s="58">
        <v>1228</v>
      </c>
      <c r="H220" s="58">
        <v>1280</v>
      </c>
      <c r="I220" s="58">
        <v>1300</v>
      </c>
      <c r="J220" s="58">
        <v>1320</v>
      </c>
      <c r="K220" s="58">
        <v>1280</v>
      </c>
      <c r="L220" s="53">
        <f t="shared" si="12"/>
        <v>79.36507936507937</v>
      </c>
      <c r="M220" s="54">
        <f t="shared" si="14"/>
        <v>1587.3015873015875</v>
      </c>
      <c r="N220" s="55">
        <f t="shared" si="13"/>
        <v>1.5873015873015874</v>
      </c>
    </row>
    <row r="221" spans="1:14" ht="15" customHeight="1">
      <c r="A221" s="57">
        <v>10</v>
      </c>
      <c r="B221" s="52">
        <v>43482</v>
      </c>
      <c r="C221" s="57" t="s">
        <v>139</v>
      </c>
      <c r="D221" s="57" t="s">
        <v>53</v>
      </c>
      <c r="E221" s="57" t="s">
        <v>233</v>
      </c>
      <c r="F221" s="58">
        <v>147</v>
      </c>
      <c r="G221" s="58">
        <v>153</v>
      </c>
      <c r="H221" s="58">
        <v>144</v>
      </c>
      <c r="I221" s="58">
        <v>141</v>
      </c>
      <c r="J221" s="58">
        <v>138</v>
      </c>
      <c r="K221" s="58">
        <v>144</v>
      </c>
      <c r="L221" s="53">
        <f t="shared" si="12"/>
        <v>680.2721088435375</v>
      </c>
      <c r="M221" s="54">
        <f t="shared" si="14"/>
        <v>2040.8163265306125</v>
      </c>
      <c r="N221" s="55">
        <f t="shared" si="13"/>
        <v>2.0408163265306123</v>
      </c>
    </row>
    <row r="222" spans="1:14" ht="15" customHeight="1">
      <c r="A222" s="57">
        <v>11</v>
      </c>
      <c r="B222" s="52">
        <v>43481</v>
      </c>
      <c r="C222" s="57" t="s">
        <v>139</v>
      </c>
      <c r="D222" s="57" t="s">
        <v>53</v>
      </c>
      <c r="E222" s="57" t="s">
        <v>226</v>
      </c>
      <c r="F222" s="58">
        <v>275.5</v>
      </c>
      <c r="G222" s="58">
        <v>285.5</v>
      </c>
      <c r="H222" s="58">
        <v>270.5</v>
      </c>
      <c r="I222" s="58">
        <v>265.5</v>
      </c>
      <c r="J222" s="58">
        <v>260.5</v>
      </c>
      <c r="K222" s="58">
        <v>265.5</v>
      </c>
      <c r="L222" s="53">
        <f t="shared" si="12"/>
        <v>362.9764065335753</v>
      </c>
      <c r="M222" s="54">
        <f t="shared" si="14"/>
        <v>3629.764065335753</v>
      </c>
      <c r="N222" s="55">
        <f t="shared" si="13"/>
        <v>3.6297640653357535</v>
      </c>
    </row>
    <row r="223" spans="1:14" ht="15" customHeight="1">
      <c r="A223" s="57">
        <v>12</v>
      </c>
      <c r="B223" s="52">
        <v>43480</v>
      </c>
      <c r="C223" s="57" t="s">
        <v>139</v>
      </c>
      <c r="D223" s="57" t="s">
        <v>21</v>
      </c>
      <c r="E223" s="57" t="s">
        <v>61</v>
      </c>
      <c r="F223" s="58">
        <v>208</v>
      </c>
      <c r="G223" s="58">
        <v>200</v>
      </c>
      <c r="H223" s="58">
        <v>212</v>
      </c>
      <c r="I223" s="58">
        <v>216</v>
      </c>
      <c r="J223" s="58">
        <v>220</v>
      </c>
      <c r="K223" s="58">
        <v>200</v>
      </c>
      <c r="L223" s="53">
        <f t="shared" si="12"/>
        <v>480.7692307692308</v>
      </c>
      <c r="M223" s="54">
        <f t="shared" si="14"/>
        <v>-3846.153846153846</v>
      </c>
      <c r="N223" s="55">
        <f t="shared" si="13"/>
        <v>-3.846153846153846</v>
      </c>
    </row>
    <row r="224" spans="1:14" ht="15" customHeight="1">
      <c r="A224" s="57">
        <v>13</v>
      </c>
      <c r="B224" s="52">
        <v>43479</v>
      </c>
      <c r="C224" s="57" t="s">
        <v>139</v>
      </c>
      <c r="D224" s="57" t="s">
        <v>21</v>
      </c>
      <c r="E224" s="57" t="s">
        <v>227</v>
      </c>
      <c r="F224" s="58">
        <v>509</v>
      </c>
      <c r="G224" s="58">
        <v>489</v>
      </c>
      <c r="H224" s="58">
        <v>519</v>
      </c>
      <c r="I224" s="58">
        <v>529</v>
      </c>
      <c r="J224" s="58">
        <v>539</v>
      </c>
      <c r="K224" s="58">
        <v>519</v>
      </c>
      <c r="L224" s="53">
        <f t="shared" si="12"/>
        <v>196.46365422396858</v>
      </c>
      <c r="M224" s="54">
        <f t="shared" si="14"/>
        <v>1964.6365422396857</v>
      </c>
      <c r="N224" s="55">
        <f t="shared" si="13"/>
        <v>1.9646365422396856</v>
      </c>
    </row>
    <row r="225" spans="1:14" ht="15" customHeight="1">
      <c r="A225" s="57">
        <v>14</v>
      </c>
      <c r="B225" s="52">
        <v>43476</v>
      </c>
      <c r="C225" s="57" t="s">
        <v>139</v>
      </c>
      <c r="D225" s="57" t="s">
        <v>21</v>
      </c>
      <c r="E225" s="57" t="s">
        <v>228</v>
      </c>
      <c r="F225" s="58">
        <v>228.5</v>
      </c>
      <c r="G225" s="58">
        <v>220.5</v>
      </c>
      <c r="H225" s="58">
        <v>232.5</v>
      </c>
      <c r="I225" s="58">
        <v>236.5</v>
      </c>
      <c r="J225" s="58">
        <v>240.5</v>
      </c>
      <c r="K225" s="58">
        <v>220.5</v>
      </c>
      <c r="L225" s="53">
        <f t="shared" si="12"/>
        <v>437.636761487965</v>
      </c>
      <c r="M225" s="54">
        <f t="shared" si="14"/>
        <v>-3501.09409190372</v>
      </c>
      <c r="N225" s="55">
        <f t="shared" si="13"/>
        <v>-3.50109409190372</v>
      </c>
    </row>
    <row r="226" spans="1:14" ht="15" customHeight="1">
      <c r="A226" s="57">
        <v>15</v>
      </c>
      <c r="B226" s="52">
        <v>43474</v>
      </c>
      <c r="C226" s="57" t="s">
        <v>139</v>
      </c>
      <c r="D226" s="57" t="s">
        <v>21</v>
      </c>
      <c r="E226" s="57" t="s">
        <v>208</v>
      </c>
      <c r="F226" s="58">
        <v>500</v>
      </c>
      <c r="G226" s="58">
        <v>480</v>
      </c>
      <c r="H226" s="58">
        <v>510</v>
      </c>
      <c r="I226" s="58">
        <v>520</v>
      </c>
      <c r="J226" s="58">
        <v>530</v>
      </c>
      <c r="K226" s="58">
        <v>480</v>
      </c>
      <c r="L226" s="53">
        <f t="shared" si="12"/>
        <v>200</v>
      </c>
      <c r="M226" s="54">
        <f t="shared" si="14"/>
        <v>-4000</v>
      </c>
      <c r="N226" s="55">
        <f t="shared" si="13"/>
        <v>-4</v>
      </c>
    </row>
    <row r="227" spans="1:14" ht="15" customHeight="1">
      <c r="A227" s="57">
        <v>16</v>
      </c>
      <c r="B227" s="52">
        <v>43473</v>
      </c>
      <c r="C227" s="57" t="s">
        <v>139</v>
      </c>
      <c r="D227" s="57" t="s">
        <v>21</v>
      </c>
      <c r="E227" s="57" t="s">
        <v>209</v>
      </c>
      <c r="F227" s="58">
        <v>743</v>
      </c>
      <c r="G227" s="58">
        <v>720</v>
      </c>
      <c r="H227" s="58">
        <v>755</v>
      </c>
      <c r="I227" s="58">
        <v>767</v>
      </c>
      <c r="J227" s="58">
        <v>779</v>
      </c>
      <c r="K227" s="58">
        <v>755</v>
      </c>
      <c r="L227" s="53">
        <f>100000/F227</f>
        <v>134.58950201884252</v>
      </c>
      <c r="M227" s="54">
        <f t="shared" si="14"/>
        <v>1615.0740242261104</v>
      </c>
      <c r="N227" s="55">
        <f>M227/(L227)/F227%</f>
        <v>1.6150740242261103</v>
      </c>
    </row>
    <row r="228" spans="1:14" ht="15" customHeight="1">
      <c r="A228" s="57">
        <v>17</v>
      </c>
      <c r="B228" s="52">
        <v>43472</v>
      </c>
      <c r="C228" s="57" t="s">
        <v>139</v>
      </c>
      <c r="D228" s="57" t="s">
        <v>21</v>
      </c>
      <c r="E228" s="57" t="s">
        <v>210</v>
      </c>
      <c r="F228" s="58">
        <v>233</v>
      </c>
      <c r="G228" s="58">
        <v>223</v>
      </c>
      <c r="H228" s="58">
        <v>238</v>
      </c>
      <c r="I228" s="58">
        <v>243</v>
      </c>
      <c r="J228" s="58">
        <v>248</v>
      </c>
      <c r="K228" s="58">
        <v>238</v>
      </c>
      <c r="L228" s="53">
        <f>100000/F228</f>
        <v>429.18454935622316</v>
      </c>
      <c r="M228" s="54">
        <f t="shared" si="14"/>
        <v>2145.9227467811156</v>
      </c>
      <c r="N228" s="55">
        <f>M228/(L228)/F228%</f>
        <v>2.1459227467811157</v>
      </c>
    </row>
    <row r="229" spans="1:14" ht="15" customHeight="1">
      <c r="A229" s="57">
        <v>18</v>
      </c>
      <c r="B229" s="52">
        <v>43468</v>
      </c>
      <c r="C229" s="57" t="s">
        <v>139</v>
      </c>
      <c r="D229" s="57" t="s">
        <v>21</v>
      </c>
      <c r="E229" s="57" t="s">
        <v>144</v>
      </c>
      <c r="F229" s="58">
        <v>725</v>
      </c>
      <c r="G229" s="58">
        <v>695</v>
      </c>
      <c r="H229" s="58">
        <v>740</v>
      </c>
      <c r="I229" s="58">
        <v>755</v>
      </c>
      <c r="J229" s="58">
        <v>770</v>
      </c>
      <c r="K229" s="58">
        <v>740</v>
      </c>
      <c r="L229" s="53">
        <f>100000/F229</f>
        <v>137.93103448275863</v>
      </c>
      <c r="M229" s="54">
        <f t="shared" si="14"/>
        <v>2068.9655172413795</v>
      </c>
      <c r="N229" s="55">
        <f>M229/(L229)/F229%</f>
        <v>2.0689655172413794</v>
      </c>
    </row>
    <row r="230" spans="1:14" ht="15" customHeight="1">
      <c r="A230" s="57">
        <v>19</v>
      </c>
      <c r="B230" s="52">
        <v>43467</v>
      </c>
      <c r="C230" s="57" t="s">
        <v>139</v>
      </c>
      <c r="D230" s="57" t="s">
        <v>21</v>
      </c>
      <c r="E230" s="57" t="s">
        <v>211</v>
      </c>
      <c r="F230" s="58">
        <v>462</v>
      </c>
      <c r="G230" s="58">
        <v>446</v>
      </c>
      <c r="H230" s="58">
        <v>770</v>
      </c>
      <c r="I230" s="58">
        <v>478</v>
      </c>
      <c r="J230" s="58">
        <v>486</v>
      </c>
      <c r="K230" s="58">
        <v>446</v>
      </c>
      <c r="L230" s="53">
        <f>100000/F230</f>
        <v>216.45021645021646</v>
      </c>
      <c r="M230" s="54">
        <f t="shared" si="14"/>
        <v>-3463.2034632034633</v>
      </c>
      <c r="N230" s="55">
        <f>M230/(L230)/F230%</f>
        <v>-3.463203463203463</v>
      </c>
    </row>
    <row r="231" spans="1:14" ht="15" customHeight="1">
      <c r="A231" s="57">
        <v>20</v>
      </c>
      <c r="B231" s="52">
        <v>43466</v>
      </c>
      <c r="C231" s="57" t="s">
        <v>139</v>
      </c>
      <c r="D231" s="57" t="s">
        <v>21</v>
      </c>
      <c r="E231" s="57" t="s">
        <v>212</v>
      </c>
      <c r="F231" s="58">
        <v>319</v>
      </c>
      <c r="G231" s="58">
        <v>307</v>
      </c>
      <c r="H231" s="58">
        <v>325</v>
      </c>
      <c r="I231" s="58">
        <v>331</v>
      </c>
      <c r="J231" s="58">
        <v>337</v>
      </c>
      <c r="K231" s="58">
        <v>337</v>
      </c>
      <c r="L231" s="53">
        <f>100000/F231</f>
        <v>313.47962382445144</v>
      </c>
      <c r="M231" s="54">
        <f t="shared" si="14"/>
        <v>5642.633228840126</v>
      </c>
      <c r="N231" s="55">
        <f>M231/(L231)/F231%</f>
        <v>5.6426332288401255</v>
      </c>
    </row>
    <row r="232" spans="1:14" ht="15" customHeight="1">
      <c r="A232" s="9" t="s">
        <v>26</v>
      </c>
      <c r="B232" s="19"/>
      <c r="C232" s="11"/>
      <c r="D232" s="12"/>
      <c r="E232" s="13"/>
      <c r="F232" s="13"/>
      <c r="G232" s="14"/>
      <c r="H232" s="13"/>
      <c r="I232" s="13"/>
      <c r="J232" s="13"/>
      <c r="K232" s="16"/>
      <c r="L232" s="17"/>
      <c r="N232"/>
    </row>
    <row r="233" spans="1:14" ht="15" customHeight="1">
      <c r="A233" s="9" t="s">
        <v>26</v>
      </c>
      <c r="B233" s="19"/>
      <c r="C233" s="20"/>
      <c r="D233" s="21"/>
      <c r="E233" s="22"/>
      <c r="F233" s="22"/>
      <c r="G233" s="23"/>
      <c r="H233" s="22"/>
      <c r="I233" s="22"/>
      <c r="J233" s="22"/>
      <c r="K233" s="22"/>
      <c r="L233"/>
      <c r="M233"/>
      <c r="N233"/>
    </row>
    <row r="234" spans="1:14" ht="1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/>
      <c r="N234"/>
    </row>
    <row r="235" spans="1:14" ht="15" customHeight="1" thickBot="1">
      <c r="A235"/>
      <c r="B235"/>
      <c r="C235" s="22"/>
      <c r="D235" s="22"/>
      <c r="E235" s="22"/>
      <c r="F235" s="25"/>
      <c r="G235" s="26"/>
      <c r="H235" s="27" t="s">
        <v>27</v>
      </c>
      <c r="I235" s="27"/>
      <c r="J235"/>
      <c r="K235"/>
      <c r="L235"/>
      <c r="M235"/>
      <c r="N235"/>
    </row>
    <row r="236" spans="1:14" ht="15" customHeight="1">
      <c r="A236"/>
      <c r="B236"/>
      <c r="C236" s="196" t="s">
        <v>28</v>
      </c>
      <c r="D236" s="196"/>
      <c r="E236" s="29">
        <v>15</v>
      </c>
      <c r="F236" s="30">
        <f>F237+F238+F239+F240+F241+F242</f>
        <v>100</v>
      </c>
      <c r="G236" s="31">
        <v>15</v>
      </c>
      <c r="H236" s="32">
        <f>G237/G236%</f>
        <v>73.33333333333334</v>
      </c>
      <c r="I236" s="32"/>
      <c r="J236"/>
      <c r="K236"/>
      <c r="L236"/>
      <c r="M236"/>
      <c r="N236"/>
    </row>
    <row r="237" spans="1:14" ht="15" customHeight="1">
      <c r="A237"/>
      <c r="B237"/>
      <c r="C237" s="197" t="s">
        <v>29</v>
      </c>
      <c r="D237" s="197"/>
      <c r="E237" s="33">
        <v>11</v>
      </c>
      <c r="F237" s="34">
        <f>(E237/E236)*100</f>
        <v>73.33333333333333</v>
      </c>
      <c r="G237" s="31">
        <v>11</v>
      </c>
      <c r="H237" s="28"/>
      <c r="I237" s="28"/>
      <c r="J237"/>
      <c r="K237"/>
      <c r="L237"/>
      <c r="M237"/>
      <c r="N237"/>
    </row>
    <row r="238" spans="1:14" ht="15" customHeight="1">
      <c r="A238"/>
      <c r="B238"/>
      <c r="C238" s="197" t="s">
        <v>31</v>
      </c>
      <c r="D238" s="197"/>
      <c r="E238" s="33">
        <v>0</v>
      </c>
      <c r="F238" s="34">
        <f>(E238/E236)*100</f>
        <v>0</v>
      </c>
      <c r="G238" s="36"/>
      <c r="H238" s="31"/>
      <c r="I238" s="31"/>
      <c r="J238"/>
      <c r="K238"/>
      <c r="L238"/>
      <c r="M238"/>
      <c r="N238"/>
    </row>
    <row r="239" spans="1:14" ht="15" customHeight="1">
      <c r="A239"/>
      <c r="B239"/>
      <c r="C239" s="197" t="s">
        <v>32</v>
      </c>
      <c r="D239" s="197"/>
      <c r="E239" s="33">
        <v>0</v>
      </c>
      <c r="F239" s="34">
        <f>(E239/E236)*100</f>
        <v>0</v>
      </c>
      <c r="G239" s="36"/>
      <c r="H239" s="31"/>
      <c r="I239" s="31"/>
      <c r="J239"/>
      <c r="K239"/>
      <c r="L239"/>
      <c r="M239"/>
      <c r="N239"/>
    </row>
    <row r="240" spans="1:14" ht="15" customHeight="1">
      <c r="A240"/>
      <c r="B240"/>
      <c r="C240" s="197" t="s">
        <v>33</v>
      </c>
      <c r="D240" s="197"/>
      <c r="E240" s="33">
        <v>4</v>
      </c>
      <c r="F240" s="34">
        <f>(E240/E236)*100</f>
        <v>26.666666666666668</v>
      </c>
      <c r="G240" s="36"/>
      <c r="H240" s="22" t="s">
        <v>34</v>
      </c>
      <c r="I240" s="22"/>
      <c r="J240"/>
      <c r="K240"/>
      <c r="L240"/>
      <c r="M240"/>
      <c r="N240"/>
    </row>
    <row r="241" spans="1:14" ht="15" customHeight="1">
      <c r="A241"/>
      <c r="B241"/>
      <c r="C241" s="197" t="s">
        <v>35</v>
      </c>
      <c r="D241" s="197"/>
      <c r="E241" s="33">
        <v>0</v>
      </c>
      <c r="F241" s="34">
        <f>(E241/E236)*100</f>
        <v>0</v>
      </c>
      <c r="G241" s="36"/>
      <c r="H241" s="22"/>
      <c r="I241" s="22"/>
      <c r="J241"/>
      <c r="K241"/>
      <c r="L241"/>
      <c r="M241"/>
      <c r="N241"/>
    </row>
    <row r="242" spans="1:14" ht="15" customHeight="1" thickBot="1">
      <c r="A242"/>
      <c r="B242"/>
      <c r="C242" s="205" t="s">
        <v>36</v>
      </c>
      <c r="D242" s="205"/>
      <c r="E242" s="38"/>
      <c r="F242" s="39">
        <f>(E242/E236)*100</f>
        <v>0</v>
      </c>
      <c r="G242" s="36"/>
      <c r="H242" s="22"/>
      <c r="I242" s="22"/>
      <c r="J242"/>
      <c r="K242"/>
      <c r="L242"/>
      <c r="M242"/>
      <c r="N242"/>
    </row>
    <row r="243" spans="1:14" ht="15" customHeight="1">
      <c r="A243" s="41" t="s">
        <v>37</v>
      </c>
      <c r="B243" s="10"/>
      <c r="C243" s="11"/>
      <c r="D243" s="11"/>
      <c r="E243" s="13"/>
      <c r="F243" s="13"/>
      <c r="G243" s="42"/>
      <c r="H243" s="43"/>
      <c r="I243" s="43"/>
      <c r="J243" s="43"/>
      <c r="K243" s="13"/>
      <c r="L243" s="17"/>
      <c r="M243"/>
      <c r="N243"/>
    </row>
    <row r="244" spans="1:14" ht="15" customHeight="1">
      <c r="A244" s="12" t="s">
        <v>38</v>
      </c>
      <c r="B244" s="10"/>
      <c r="C244" s="44"/>
      <c r="D244" s="45"/>
      <c r="E244" s="46"/>
      <c r="F244" s="43"/>
      <c r="G244" s="42"/>
      <c r="H244" s="43"/>
      <c r="I244" s="43"/>
      <c r="J244" s="43"/>
      <c r="K244" s="13"/>
      <c r="L244" s="17"/>
      <c r="M244"/>
      <c r="N244"/>
    </row>
    <row r="245" spans="1:14" ht="15" customHeight="1">
      <c r="A245" s="12" t="s">
        <v>39</v>
      </c>
      <c r="B245" s="10"/>
      <c r="C245" s="11"/>
      <c r="D245" s="45"/>
      <c r="E245" s="46"/>
      <c r="F245" s="43"/>
      <c r="G245" s="42"/>
      <c r="H245" s="47"/>
      <c r="I245" s="47"/>
      <c r="J245" s="47"/>
      <c r="K245" s="13"/>
      <c r="L245" s="17"/>
      <c r="M245"/>
      <c r="N245"/>
    </row>
    <row r="246" spans="1:14" ht="15" customHeight="1">
      <c r="A246" s="12" t="s">
        <v>40</v>
      </c>
      <c r="B246" s="44"/>
      <c r="C246" s="11"/>
      <c r="D246" s="45"/>
      <c r="E246" s="46"/>
      <c r="F246" s="43"/>
      <c r="G246" s="48"/>
      <c r="H246" s="47"/>
      <c r="I246" s="47"/>
      <c r="J246" s="47"/>
      <c r="K246" s="13"/>
      <c r="L246" s="17"/>
      <c r="M246"/>
      <c r="N246" s="24"/>
    </row>
    <row r="247" spans="1:14" ht="15" customHeight="1">
      <c r="A247" s="12" t="s">
        <v>41</v>
      </c>
      <c r="B247" s="35"/>
      <c r="C247" s="11"/>
      <c r="D247" s="49"/>
      <c r="E247" s="43"/>
      <c r="F247" s="43"/>
      <c r="G247" s="48"/>
      <c r="H247" s="47"/>
      <c r="I247" s="47"/>
      <c r="J247" s="47"/>
      <c r="K247" s="43"/>
      <c r="L247" s="17"/>
      <c r="M247"/>
      <c r="N247" s="17"/>
    </row>
    <row r="248" spans="1:14" ht="15" customHeight="1" thickBot="1">
      <c r="A248" s="12" t="s">
        <v>41</v>
      </c>
      <c r="B248" s="35"/>
      <c r="C248" s="11"/>
      <c r="D248" s="49"/>
      <c r="E248" s="43"/>
      <c r="F248" s="43"/>
      <c r="G248" s="48"/>
      <c r="H248" s="47"/>
      <c r="I248" s="47"/>
      <c r="J248" s="47"/>
      <c r="K248" s="43"/>
      <c r="L248" s="17"/>
      <c r="M248" s="17"/>
      <c r="N248" s="17"/>
    </row>
    <row r="249" spans="1:14" ht="15" customHeight="1" thickBot="1">
      <c r="A249" s="199" t="s">
        <v>0</v>
      </c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</row>
    <row r="250" spans="1:14" ht="15" customHeight="1" thickBot="1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</row>
    <row r="251" spans="1:14" ht="15" customHeight="1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</row>
    <row r="252" spans="1:14" ht="15" customHeight="1">
      <c r="A252" s="200" t="s">
        <v>136</v>
      </c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</row>
    <row r="253" spans="1:14" ht="15" customHeight="1">
      <c r="A253" s="200" t="s">
        <v>137</v>
      </c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</row>
    <row r="254" spans="1:14" ht="15" customHeight="1" thickBot="1">
      <c r="A254" s="201" t="s">
        <v>3</v>
      </c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</row>
    <row r="255" spans="1:14" ht="15" customHeight="1">
      <c r="A255" s="206" t="s">
        <v>199</v>
      </c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</row>
    <row r="256" spans="1:14" ht="15" customHeight="1">
      <c r="A256" s="206" t="s">
        <v>5</v>
      </c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</row>
    <row r="257" spans="1:14" ht="15" customHeight="1">
      <c r="A257" s="202" t="s">
        <v>6</v>
      </c>
      <c r="B257" s="203" t="s">
        <v>7</v>
      </c>
      <c r="C257" s="195" t="s">
        <v>8</v>
      </c>
      <c r="D257" s="202" t="s">
        <v>9</v>
      </c>
      <c r="E257" s="195" t="s">
        <v>10</v>
      </c>
      <c r="F257" s="195" t="s">
        <v>11</v>
      </c>
      <c r="G257" s="195" t="s">
        <v>12</v>
      </c>
      <c r="H257" s="195" t="s">
        <v>13</v>
      </c>
      <c r="I257" s="195" t="s">
        <v>14</v>
      </c>
      <c r="J257" s="195" t="s">
        <v>15</v>
      </c>
      <c r="K257" s="198" t="s">
        <v>16</v>
      </c>
      <c r="L257" s="195" t="s">
        <v>17</v>
      </c>
      <c r="M257" s="195" t="s">
        <v>18</v>
      </c>
      <c r="N257" s="195" t="s">
        <v>19</v>
      </c>
    </row>
    <row r="258" spans="1:14" ht="15" customHeight="1">
      <c r="A258" s="202"/>
      <c r="B258" s="204"/>
      <c r="C258" s="195"/>
      <c r="D258" s="202"/>
      <c r="E258" s="203"/>
      <c r="F258" s="195"/>
      <c r="G258" s="195"/>
      <c r="H258" s="195"/>
      <c r="I258" s="195"/>
      <c r="J258" s="195"/>
      <c r="K258" s="198"/>
      <c r="L258" s="195"/>
      <c r="M258" s="195"/>
      <c r="N258" s="195"/>
    </row>
    <row r="259" spans="1:14" ht="15" customHeight="1">
      <c r="A259" s="57">
        <v>1</v>
      </c>
      <c r="B259" s="52">
        <v>43465</v>
      </c>
      <c r="C259" s="57" t="s">
        <v>139</v>
      </c>
      <c r="D259" s="57" t="s">
        <v>21</v>
      </c>
      <c r="E259" s="57" t="s">
        <v>154</v>
      </c>
      <c r="F259" s="58">
        <v>424</v>
      </c>
      <c r="G259" s="58">
        <v>407</v>
      </c>
      <c r="H259" s="58">
        <v>432</v>
      </c>
      <c r="I259" s="58">
        <v>440</v>
      </c>
      <c r="J259" s="58">
        <v>448</v>
      </c>
      <c r="K259" s="58">
        <v>440</v>
      </c>
      <c r="L259" s="53">
        <f>100000/F259</f>
        <v>235.8490566037736</v>
      </c>
      <c r="M259" s="54">
        <f>IF(D259="BUY",(K259-F259)*(L259),(F259-K259)*(L259))</f>
        <v>3773.5849056603774</v>
      </c>
      <c r="N259" s="55">
        <f>M259/(L259)/F259%</f>
        <v>3.773584905660377</v>
      </c>
    </row>
    <row r="260" spans="1:14" ht="15" customHeight="1">
      <c r="A260" s="57">
        <v>2</v>
      </c>
      <c r="B260" s="52">
        <v>43462</v>
      </c>
      <c r="C260" s="57" t="s">
        <v>139</v>
      </c>
      <c r="D260" s="57" t="s">
        <v>21</v>
      </c>
      <c r="E260" s="57" t="s">
        <v>44</v>
      </c>
      <c r="F260" s="58">
        <v>610</v>
      </c>
      <c r="G260" s="58">
        <v>590</v>
      </c>
      <c r="H260" s="58">
        <v>622</v>
      </c>
      <c r="I260" s="58">
        <v>634</v>
      </c>
      <c r="J260" s="58">
        <v>646</v>
      </c>
      <c r="K260" s="58" t="s">
        <v>116</v>
      </c>
      <c r="L260" s="53">
        <f>100000/F260</f>
        <v>163.9344262295082</v>
      </c>
      <c r="M260" s="54">
        <v>0</v>
      </c>
      <c r="N260" s="55">
        <v>0</v>
      </c>
    </row>
    <row r="261" spans="1:14" ht="15" customHeight="1">
      <c r="A261" s="57">
        <v>3</v>
      </c>
      <c r="B261" s="52">
        <v>43461</v>
      </c>
      <c r="C261" s="57" t="s">
        <v>139</v>
      </c>
      <c r="D261" s="57" t="s">
        <v>21</v>
      </c>
      <c r="E261" s="57" t="s">
        <v>213</v>
      </c>
      <c r="F261" s="58">
        <v>500</v>
      </c>
      <c r="G261" s="58">
        <v>482</v>
      </c>
      <c r="H261" s="58">
        <v>510</v>
      </c>
      <c r="I261" s="58">
        <v>520</v>
      </c>
      <c r="J261" s="58">
        <v>530</v>
      </c>
      <c r="K261" s="58">
        <v>510</v>
      </c>
      <c r="L261" s="53">
        <f>100000/F261</f>
        <v>200</v>
      </c>
      <c r="M261" s="54">
        <f aca="true" t="shared" si="15" ref="M261:M274">IF(D261="BUY",(K261-F261)*(L261),(F261-K261)*(L261))</f>
        <v>2000</v>
      </c>
      <c r="N261" s="55">
        <f aca="true" t="shared" si="16" ref="N261:N274">M261/(L261)/F261%</f>
        <v>2</v>
      </c>
    </row>
    <row r="262" spans="1:14" ht="15" customHeight="1">
      <c r="A262" s="57">
        <v>4</v>
      </c>
      <c r="B262" s="52">
        <v>43460</v>
      </c>
      <c r="C262" s="57" t="s">
        <v>139</v>
      </c>
      <c r="D262" s="57" t="s">
        <v>21</v>
      </c>
      <c r="E262" s="57" t="s">
        <v>45</v>
      </c>
      <c r="F262" s="58">
        <v>890</v>
      </c>
      <c r="G262" s="58">
        <v>858</v>
      </c>
      <c r="H262" s="58">
        <v>910</v>
      </c>
      <c r="I262" s="58">
        <v>930</v>
      </c>
      <c r="J262" s="58">
        <v>950</v>
      </c>
      <c r="K262" s="58">
        <v>910</v>
      </c>
      <c r="L262" s="53">
        <f>100000/F262</f>
        <v>112.35955056179775</v>
      </c>
      <c r="M262" s="54">
        <f t="shared" si="15"/>
        <v>2247.191011235955</v>
      </c>
      <c r="N262" s="55">
        <f t="shared" si="16"/>
        <v>2.2471910112359548</v>
      </c>
    </row>
    <row r="263" spans="1:14" ht="15" customHeight="1">
      <c r="A263" s="57">
        <v>5</v>
      </c>
      <c r="B263" s="52">
        <v>43454</v>
      </c>
      <c r="C263" s="57" t="s">
        <v>139</v>
      </c>
      <c r="D263" s="57" t="s">
        <v>21</v>
      </c>
      <c r="E263" s="57" t="s">
        <v>91</v>
      </c>
      <c r="F263" s="58">
        <v>584</v>
      </c>
      <c r="G263" s="58">
        <v>567</v>
      </c>
      <c r="H263" s="58">
        <v>594</v>
      </c>
      <c r="I263" s="58">
        <v>604</v>
      </c>
      <c r="J263" s="58">
        <v>614</v>
      </c>
      <c r="K263" s="58">
        <v>567</v>
      </c>
      <c r="L263" s="53">
        <f>100000/F263</f>
        <v>171.23287671232876</v>
      </c>
      <c r="M263" s="54">
        <f t="shared" si="15"/>
        <v>-2910.9589041095887</v>
      </c>
      <c r="N263" s="55">
        <f t="shared" si="16"/>
        <v>-2.910958904109589</v>
      </c>
    </row>
    <row r="264" spans="1:14" ht="15" customHeight="1">
      <c r="A264" s="57">
        <v>6</v>
      </c>
      <c r="B264" s="52">
        <v>43454</v>
      </c>
      <c r="C264" s="57" t="s">
        <v>139</v>
      </c>
      <c r="D264" s="57" t="s">
        <v>21</v>
      </c>
      <c r="E264" s="57" t="s">
        <v>149</v>
      </c>
      <c r="F264" s="58">
        <v>314</v>
      </c>
      <c r="G264" s="58">
        <v>303</v>
      </c>
      <c r="H264" s="58">
        <v>320</v>
      </c>
      <c r="I264" s="58">
        <v>326</v>
      </c>
      <c r="J264" s="58">
        <v>332</v>
      </c>
      <c r="K264" s="58">
        <v>320</v>
      </c>
      <c r="L264" s="53">
        <f aca="true" t="shared" si="17" ref="L264:L269">100000/F264</f>
        <v>318.47133757961785</v>
      </c>
      <c r="M264" s="54">
        <f t="shared" si="15"/>
        <v>1910.8280254777071</v>
      </c>
      <c r="N264" s="55">
        <f t="shared" si="16"/>
        <v>1.910828025477707</v>
      </c>
    </row>
    <row r="265" spans="1:14" ht="15" customHeight="1">
      <c r="A265" s="57">
        <v>7</v>
      </c>
      <c r="B265" s="52">
        <v>43453</v>
      </c>
      <c r="C265" s="57" t="s">
        <v>139</v>
      </c>
      <c r="D265" s="57" t="s">
        <v>21</v>
      </c>
      <c r="E265" s="57" t="s">
        <v>111</v>
      </c>
      <c r="F265" s="58">
        <v>159</v>
      </c>
      <c r="G265" s="58">
        <v>151</v>
      </c>
      <c r="H265" s="58">
        <v>163</v>
      </c>
      <c r="I265" s="58">
        <v>167</v>
      </c>
      <c r="J265" s="58">
        <v>171</v>
      </c>
      <c r="K265" s="58">
        <v>163</v>
      </c>
      <c r="L265" s="53">
        <f t="shared" si="17"/>
        <v>628.930817610063</v>
      </c>
      <c r="M265" s="54">
        <f t="shared" si="15"/>
        <v>2515.723270440252</v>
      </c>
      <c r="N265" s="55">
        <f t="shared" si="16"/>
        <v>2.5157232704402515</v>
      </c>
    </row>
    <row r="266" spans="1:16" ht="16.5" customHeight="1">
      <c r="A266" s="57">
        <v>8</v>
      </c>
      <c r="B266" s="52">
        <v>43452</v>
      </c>
      <c r="C266" s="57" t="s">
        <v>139</v>
      </c>
      <c r="D266" s="57" t="s">
        <v>21</v>
      </c>
      <c r="E266" s="57" t="s">
        <v>200</v>
      </c>
      <c r="F266" s="58">
        <v>1286</v>
      </c>
      <c r="G266" s="58">
        <v>1252</v>
      </c>
      <c r="H266" s="58">
        <v>1306</v>
      </c>
      <c r="I266" s="58">
        <v>1326</v>
      </c>
      <c r="J266" s="58">
        <v>1346</v>
      </c>
      <c r="K266" s="58">
        <v>1346</v>
      </c>
      <c r="L266" s="53">
        <f t="shared" si="17"/>
        <v>77.76049766718506</v>
      </c>
      <c r="M266" s="54">
        <f t="shared" si="15"/>
        <v>4665.629860031104</v>
      </c>
      <c r="N266" s="55">
        <f t="shared" si="16"/>
        <v>4.665629860031104</v>
      </c>
      <c r="P266"/>
    </row>
    <row r="267" spans="1:14" ht="15" customHeight="1">
      <c r="A267" s="57">
        <v>9</v>
      </c>
      <c r="B267" s="52">
        <v>43451</v>
      </c>
      <c r="C267" s="57" t="s">
        <v>139</v>
      </c>
      <c r="D267" s="57" t="s">
        <v>21</v>
      </c>
      <c r="E267" s="57" t="s">
        <v>45</v>
      </c>
      <c r="F267" s="58">
        <v>842</v>
      </c>
      <c r="G267" s="58">
        <v>805</v>
      </c>
      <c r="H267" s="58">
        <v>860</v>
      </c>
      <c r="I267" s="58">
        <v>878</v>
      </c>
      <c r="J267" s="58">
        <v>900</v>
      </c>
      <c r="K267" s="58">
        <v>860</v>
      </c>
      <c r="L267" s="53">
        <f t="shared" si="17"/>
        <v>118.76484560570071</v>
      </c>
      <c r="M267" s="54">
        <f t="shared" si="15"/>
        <v>2137.7672209026127</v>
      </c>
      <c r="N267" s="55">
        <f t="shared" si="16"/>
        <v>2.137767220902613</v>
      </c>
    </row>
    <row r="268" spans="1:14" ht="15" customHeight="1">
      <c r="A268" s="57">
        <v>10</v>
      </c>
      <c r="B268" s="52">
        <v>43447</v>
      </c>
      <c r="C268" s="57" t="s">
        <v>139</v>
      </c>
      <c r="D268" s="57" t="s">
        <v>21</v>
      </c>
      <c r="E268" s="57" t="s">
        <v>88</v>
      </c>
      <c r="F268" s="58">
        <v>690</v>
      </c>
      <c r="G268" s="58">
        <v>665</v>
      </c>
      <c r="H268" s="58">
        <v>704</v>
      </c>
      <c r="I268" s="58">
        <v>718</v>
      </c>
      <c r="J268" s="58">
        <v>733</v>
      </c>
      <c r="K268" s="58">
        <v>704</v>
      </c>
      <c r="L268" s="53">
        <f t="shared" si="17"/>
        <v>144.92753623188406</v>
      </c>
      <c r="M268" s="54">
        <f t="shared" si="15"/>
        <v>2028.985507246377</v>
      </c>
      <c r="N268" s="55">
        <f t="shared" si="16"/>
        <v>2.0289855072463765</v>
      </c>
    </row>
    <row r="269" spans="1:14" ht="15" customHeight="1">
      <c r="A269" s="57">
        <v>11</v>
      </c>
      <c r="B269" s="52">
        <v>43446</v>
      </c>
      <c r="C269" s="57" t="s">
        <v>139</v>
      </c>
      <c r="D269" s="57" t="s">
        <v>21</v>
      </c>
      <c r="E269" s="57" t="s">
        <v>52</v>
      </c>
      <c r="F269" s="58">
        <v>187</v>
      </c>
      <c r="G269" s="58">
        <v>181</v>
      </c>
      <c r="H269" s="58">
        <v>190</v>
      </c>
      <c r="I269" s="58">
        <v>193</v>
      </c>
      <c r="J269" s="58">
        <v>196</v>
      </c>
      <c r="K269" s="58">
        <v>193</v>
      </c>
      <c r="L269" s="53">
        <f t="shared" si="17"/>
        <v>534.75935828877</v>
      </c>
      <c r="M269" s="54">
        <f t="shared" si="15"/>
        <v>3208.5561497326203</v>
      </c>
      <c r="N269" s="55">
        <f t="shared" si="16"/>
        <v>3.2085561497326203</v>
      </c>
    </row>
    <row r="270" spans="1:14" ht="15" customHeight="1">
      <c r="A270" s="57">
        <v>12</v>
      </c>
      <c r="B270" s="52">
        <v>43441</v>
      </c>
      <c r="C270" s="57" t="s">
        <v>139</v>
      </c>
      <c r="D270" s="57" t="s">
        <v>21</v>
      </c>
      <c r="E270" s="57" t="s">
        <v>202</v>
      </c>
      <c r="F270" s="58">
        <v>1077</v>
      </c>
      <c r="G270" s="58">
        <v>1049</v>
      </c>
      <c r="H270" s="58">
        <v>1077</v>
      </c>
      <c r="I270" s="58">
        <v>1087</v>
      </c>
      <c r="J270" s="58">
        <v>1097</v>
      </c>
      <c r="K270" s="58">
        <v>1049</v>
      </c>
      <c r="L270" s="53">
        <f>100000/F270</f>
        <v>92.85051067780873</v>
      </c>
      <c r="M270" s="54">
        <f t="shared" si="15"/>
        <v>-2599.8142989786443</v>
      </c>
      <c r="N270" s="55">
        <f t="shared" si="16"/>
        <v>-2.5998142989786444</v>
      </c>
    </row>
    <row r="271" spans="1:14" ht="15" customHeight="1">
      <c r="A271" s="57">
        <v>13</v>
      </c>
      <c r="B271" s="52">
        <v>43440</v>
      </c>
      <c r="C271" s="57" t="s">
        <v>139</v>
      </c>
      <c r="D271" s="57" t="s">
        <v>53</v>
      </c>
      <c r="E271" s="57" t="s">
        <v>129</v>
      </c>
      <c r="F271" s="58">
        <v>209</v>
      </c>
      <c r="G271" s="58">
        <v>215</v>
      </c>
      <c r="H271" s="58">
        <v>205</v>
      </c>
      <c r="I271" s="58">
        <v>201</v>
      </c>
      <c r="J271" s="58">
        <v>197</v>
      </c>
      <c r="K271" s="58">
        <v>207</v>
      </c>
      <c r="L271" s="53">
        <f>100000/F271</f>
        <v>478.4688995215311</v>
      </c>
      <c r="M271" s="54">
        <f t="shared" si="15"/>
        <v>956.9377990430622</v>
      </c>
      <c r="N271" s="55">
        <f t="shared" si="16"/>
        <v>0.9569377990430623</v>
      </c>
    </row>
    <row r="272" spans="1:14" ht="15" customHeight="1">
      <c r="A272" s="57">
        <v>14</v>
      </c>
      <c r="B272" s="52">
        <v>43439</v>
      </c>
      <c r="C272" s="57" t="s">
        <v>139</v>
      </c>
      <c r="D272" s="57" t="s">
        <v>53</v>
      </c>
      <c r="E272" s="57" t="s">
        <v>43</v>
      </c>
      <c r="F272" s="58">
        <v>429</v>
      </c>
      <c r="G272" s="58">
        <v>444</v>
      </c>
      <c r="H272" s="58">
        <v>423</v>
      </c>
      <c r="I272" s="58">
        <v>415</v>
      </c>
      <c r="J272" s="58">
        <v>407</v>
      </c>
      <c r="K272" s="58">
        <v>415</v>
      </c>
      <c r="L272" s="53">
        <f>100000/F272</f>
        <v>233.1002331002331</v>
      </c>
      <c r="M272" s="54">
        <f t="shared" si="15"/>
        <v>3263.4032634032637</v>
      </c>
      <c r="N272" s="55">
        <f t="shared" si="16"/>
        <v>3.2634032634032635</v>
      </c>
    </row>
    <row r="273" spans="1:14" ht="15" customHeight="1">
      <c r="A273" s="57">
        <v>15</v>
      </c>
      <c r="B273" s="52">
        <v>43438</v>
      </c>
      <c r="C273" s="57" t="s">
        <v>139</v>
      </c>
      <c r="D273" s="57" t="s">
        <v>21</v>
      </c>
      <c r="E273" s="57" t="s">
        <v>203</v>
      </c>
      <c r="F273" s="58">
        <v>815</v>
      </c>
      <c r="G273" s="58">
        <v>785</v>
      </c>
      <c r="H273" s="58">
        <v>830</v>
      </c>
      <c r="I273" s="58">
        <v>845</v>
      </c>
      <c r="J273" s="58">
        <v>860</v>
      </c>
      <c r="K273" s="58">
        <v>785</v>
      </c>
      <c r="L273" s="53">
        <f>100000/F273</f>
        <v>122.69938650306749</v>
      </c>
      <c r="M273" s="54">
        <f t="shared" si="15"/>
        <v>-3680.9815950920247</v>
      </c>
      <c r="N273" s="55">
        <f t="shared" si="16"/>
        <v>-3.680981595092024</v>
      </c>
    </row>
    <row r="274" spans="1:14" ht="15" customHeight="1">
      <c r="A274" s="57">
        <v>16</v>
      </c>
      <c r="B274" s="52">
        <v>43437</v>
      </c>
      <c r="C274" s="57" t="s">
        <v>139</v>
      </c>
      <c r="D274" s="57" t="s">
        <v>21</v>
      </c>
      <c r="E274" s="57" t="s">
        <v>200</v>
      </c>
      <c r="F274" s="58">
        <v>1330</v>
      </c>
      <c r="G274" s="58">
        <v>1295</v>
      </c>
      <c r="H274" s="58">
        <v>1350</v>
      </c>
      <c r="I274" s="58">
        <v>1370</v>
      </c>
      <c r="J274" s="58">
        <v>1390</v>
      </c>
      <c r="K274" s="58">
        <v>1350</v>
      </c>
      <c r="L274" s="53">
        <f>100000/F274</f>
        <v>75.18796992481202</v>
      </c>
      <c r="M274" s="54">
        <f t="shared" si="15"/>
        <v>1503.7593984962405</v>
      </c>
      <c r="N274" s="55">
        <f t="shared" si="16"/>
        <v>1.5037593984962405</v>
      </c>
    </row>
    <row r="275" spans="1:14" ht="15" customHeight="1">
      <c r="A275" s="9" t="s">
        <v>26</v>
      </c>
      <c r="B275" s="19"/>
      <c r="C275" s="11"/>
      <c r="D275" s="12"/>
      <c r="E275" s="13"/>
      <c r="F275" s="13"/>
      <c r="G275" s="14"/>
      <c r="H275" s="13"/>
      <c r="I275" s="13"/>
      <c r="J275" s="13"/>
      <c r="K275" s="16"/>
      <c r="L275" s="17"/>
      <c r="N275"/>
    </row>
    <row r="276" spans="1:14" ht="15" customHeight="1">
      <c r="A276" s="9" t="s">
        <v>26</v>
      </c>
      <c r="B276" s="19"/>
      <c r="C276" s="20"/>
      <c r="D276" s="21"/>
      <c r="E276" s="22"/>
      <c r="F276" s="22"/>
      <c r="G276" s="23"/>
      <c r="H276" s="22"/>
      <c r="I276" s="22"/>
      <c r="J276" s="22"/>
      <c r="K276" s="22"/>
      <c r="L276"/>
      <c r="M276"/>
      <c r="N276"/>
    </row>
    <row r="277" spans="1:14" ht="15" customHeight="1">
      <c r="A277"/>
      <c r="B277"/>
      <c r="C277"/>
      <c r="D277"/>
      <c r="E277"/>
      <c r="F277"/>
      <c r="G277"/>
      <c r="H277"/>
      <c r="I277"/>
      <c r="J277"/>
      <c r="K277"/>
      <c r="L277" s="17"/>
      <c r="M277"/>
      <c r="N277"/>
    </row>
    <row r="278" spans="1:14" ht="15" customHeight="1" thickBot="1">
      <c r="A278"/>
      <c r="B278"/>
      <c r="C278" s="22"/>
      <c r="D278" s="22"/>
      <c r="E278" s="22"/>
      <c r="F278" s="25"/>
      <c r="G278" s="26"/>
      <c r="H278" s="27" t="s">
        <v>27</v>
      </c>
      <c r="I278" s="27"/>
      <c r="J278"/>
      <c r="K278"/>
      <c r="L278"/>
      <c r="M278"/>
      <c r="N278"/>
    </row>
    <row r="279" spans="1:14" ht="15" customHeight="1">
      <c r="A279"/>
      <c r="B279"/>
      <c r="C279" s="196" t="s">
        <v>28</v>
      </c>
      <c r="D279" s="196"/>
      <c r="E279" s="29">
        <v>15</v>
      </c>
      <c r="F279" s="30">
        <f>F280+F281+F282+F283+F284+F285</f>
        <v>100</v>
      </c>
      <c r="G279" s="31">
        <v>15</v>
      </c>
      <c r="H279" s="32">
        <f>G280/G279%</f>
        <v>80</v>
      </c>
      <c r="I279" s="32"/>
      <c r="J279"/>
      <c r="K279"/>
      <c r="L279"/>
      <c r="M279"/>
      <c r="N279"/>
    </row>
    <row r="280" spans="1:14" ht="15" customHeight="1">
      <c r="A280"/>
      <c r="B280"/>
      <c r="C280" s="197" t="s">
        <v>29</v>
      </c>
      <c r="D280" s="197"/>
      <c r="E280" s="33">
        <v>12</v>
      </c>
      <c r="F280" s="34">
        <f>(E280/E279)*100</f>
        <v>80</v>
      </c>
      <c r="G280" s="31">
        <v>12</v>
      </c>
      <c r="H280" s="28"/>
      <c r="I280" s="28"/>
      <c r="J280"/>
      <c r="K280"/>
      <c r="L280"/>
      <c r="M280"/>
      <c r="N280"/>
    </row>
    <row r="281" spans="1:14" ht="15" customHeight="1">
      <c r="A281"/>
      <c r="B281"/>
      <c r="C281" s="197" t="s">
        <v>31</v>
      </c>
      <c r="D281" s="197"/>
      <c r="E281" s="33">
        <v>0</v>
      </c>
      <c r="F281" s="34">
        <f>(E281/E279)*100</f>
        <v>0</v>
      </c>
      <c r="G281" s="36"/>
      <c r="H281" s="31"/>
      <c r="I281" s="31"/>
      <c r="J281"/>
      <c r="K281"/>
      <c r="L281"/>
      <c r="M281"/>
      <c r="N281"/>
    </row>
    <row r="282" spans="1:14" ht="15" customHeight="1">
      <c r="A282"/>
      <c r="B282"/>
      <c r="C282" s="197" t="s">
        <v>32</v>
      </c>
      <c r="D282" s="197"/>
      <c r="E282" s="33">
        <v>0</v>
      </c>
      <c r="F282" s="34">
        <f>(E282/E279)*100</f>
        <v>0</v>
      </c>
      <c r="G282" s="36"/>
      <c r="H282" s="31"/>
      <c r="I282" s="31"/>
      <c r="J282"/>
      <c r="K282"/>
      <c r="L282"/>
      <c r="M282"/>
      <c r="N282"/>
    </row>
    <row r="283" spans="1:14" ht="15" customHeight="1">
      <c r="A283"/>
      <c r="B283"/>
      <c r="C283" s="197" t="s">
        <v>33</v>
      </c>
      <c r="D283" s="197"/>
      <c r="E283" s="33">
        <v>3</v>
      </c>
      <c r="F283" s="34">
        <f>(E283/E279)*100</f>
        <v>20</v>
      </c>
      <c r="G283" s="36"/>
      <c r="H283" s="22" t="s">
        <v>34</v>
      </c>
      <c r="I283" s="22"/>
      <c r="J283"/>
      <c r="K283"/>
      <c r="L283"/>
      <c r="M283"/>
      <c r="N283"/>
    </row>
    <row r="284" spans="1:14" ht="15" customHeight="1">
      <c r="A284"/>
      <c r="B284"/>
      <c r="C284" s="197" t="s">
        <v>35</v>
      </c>
      <c r="D284" s="197"/>
      <c r="E284" s="33">
        <v>0</v>
      </c>
      <c r="F284" s="34">
        <f>(E284/E279)*100</f>
        <v>0</v>
      </c>
      <c r="G284" s="36"/>
      <c r="H284" s="22"/>
      <c r="I284" s="22"/>
      <c r="J284"/>
      <c r="K284"/>
      <c r="L284"/>
      <c r="M284"/>
      <c r="N284"/>
    </row>
    <row r="285" spans="1:14" ht="15" customHeight="1" thickBot="1">
      <c r="A285"/>
      <c r="B285"/>
      <c r="C285" s="205" t="s">
        <v>36</v>
      </c>
      <c r="D285" s="205"/>
      <c r="E285" s="38"/>
      <c r="F285" s="39">
        <f>(E285/E279)*100</f>
        <v>0</v>
      </c>
      <c r="G285" s="36"/>
      <c r="H285" s="22"/>
      <c r="I285" s="22"/>
      <c r="J285"/>
      <c r="K285"/>
      <c r="L285"/>
      <c r="M285"/>
      <c r="N285"/>
    </row>
    <row r="286" spans="1:14" ht="15" customHeight="1">
      <c r="A286" s="41" t="s">
        <v>37</v>
      </c>
      <c r="B286" s="10"/>
      <c r="C286" s="11"/>
      <c r="D286" s="11"/>
      <c r="E286" s="13"/>
      <c r="F286" s="13"/>
      <c r="G286" s="42"/>
      <c r="H286" s="43"/>
      <c r="I286" s="43"/>
      <c r="J286" s="43"/>
      <c r="K286" s="13"/>
      <c r="L286" s="17"/>
      <c r="M286"/>
      <c r="N286" s="40"/>
    </row>
    <row r="287" spans="1:14" ht="15" customHeight="1">
      <c r="A287" s="12" t="s">
        <v>38</v>
      </c>
      <c r="B287" s="10"/>
      <c r="C287" s="44"/>
      <c r="D287" s="45"/>
      <c r="E287" s="46"/>
      <c r="F287" s="43"/>
      <c r="G287" s="42"/>
      <c r="H287" s="43"/>
      <c r="I287" s="43"/>
      <c r="J287" s="43"/>
      <c r="K287" s="13"/>
      <c r="L287" s="17"/>
      <c r="M287" s="24"/>
      <c r="N287"/>
    </row>
    <row r="288" spans="1:14" ht="15" customHeight="1">
      <c r="A288" s="12" t="s">
        <v>39</v>
      </c>
      <c r="B288" s="10"/>
      <c r="C288" s="11"/>
      <c r="D288" s="45"/>
      <c r="E288" s="46"/>
      <c r="F288" s="43"/>
      <c r="G288" s="42"/>
      <c r="H288" s="47"/>
      <c r="I288" s="47"/>
      <c r="J288" s="47"/>
      <c r="K288" s="13"/>
      <c r="L288" s="17"/>
      <c r="M288"/>
      <c r="N288" s="24"/>
    </row>
    <row r="289" spans="1:14" ht="15" customHeight="1">
      <c r="A289" s="12" t="s">
        <v>40</v>
      </c>
      <c r="B289" s="44"/>
      <c r="C289" s="11"/>
      <c r="D289" s="45"/>
      <c r="E289" s="46"/>
      <c r="F289" s="43"/>
      <c r="G289" s="48"/>
      <c r="H289" s="47"/>
      <c r="I289" s="47"/>
      <c r="J289" s="47"/>
      <c r="K289" s="13"/>
      <c r="L289" s="17"/>
      <c r="M289"/>
      <c r="N289" s="17"/>
    </row>
    <row r="290" spans="1:14" ht="15" customHeight="1">
      <c r="A290" s="12" t="s">
        <v>41</v>
      </c>
      <c r="B290" s="35"/>
      <c r="C290" s="11"/>
      <c r="D290" s="49"/>
      <c r="E290" s="43"/>
      <c r="F290" s="43"/>
      <c r="G290" s="48"/>
      <c r="H290" s="47"/>
      <c r="I290" s="47"/>
      <c r="J290" s="47"/>
      <c r="K290" s="43"/>
      <c r="L290" s="17"/>
      <c r="M290" s="17"/>
      <c r="N290" s="17"/>
    </row>
    <row r="291" spans="1:14" ht="15" customHeight="1" thickBot="1">
      <c r="A291" s="12" t="s">
        <v>41</v>
      </c>
      <c r="B291" s="35"/>
      <c r="C291" s="11"/>
      <c r="D291" s="49"/>
      <c r="E291" s="43"/>
      <c r="F291" s="43"/>
      <c r="G291" s="48"/>
      <c r="H291" s="47"/>
      <c r="I291" s="47"/>
      <c r="J291" s="47"/>
      <c r="K291" s="43"/>
      <c r="L291" s="17"/>
      <c r="M291" s="17"/>
      <c r="N291" s="17"/>
    </row>
    <row r="292" spans="1:14" ht="15" customHeight="1" thickBot="1">
      <c r="A292" s="199" t="s">
        <v>0</v>
      </c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</row>
    <row r="293" spans="1:14" ht="15" customHeight="1" thickBot="1">
      <c r="A293" s="199"/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</row>
    <row r="294" spans="1:14" ht="15" customHeight="1">
      <c r="A294" s="199"/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</row>
    <row r="295" spans="1:14" ht="15" customHeight="1">
      <c r="A295" s="200" t="s">
        <v>136</v>
      </c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</row>
    <row r="296" spans="1:14" ht="15" customHeight="1">
      <c r="A296" s="200" t="s">
        <v>137</v>
      </c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</row>
    <row r="297" spans="1:14" ht="15" customHeight="1" thickBot="1">
      <c r="A297" s="201" t="s">
        <v>3</v>
      </c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</row>
    <row r="298" spans="1:14" ht="15" customHeight="1">
      <c r="A298" s="206" t="s">
        <v>138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</row>
    <row r="299" spans="1:14" ht="15" customHeight="1">
      <c r="A299" s="206" t="s">
        <v>5</v>
      </c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</row>
    <row r="300" spans="1:14" ht="15" customHeight="1">
      <c r="A300" s="202" t="s">
        <v>6</v>
      </c>
      <c r="B300" s="203" t="s">
        <v>7</v>
      </c>
      <c r="C300" s="195" t="s">
        <v>8</v>
      </c>
      <c r="D300" s="202" t="s">
        <v>9</v>
      </c>
      <c r="E300" s="195" t="s">
        <v>10</v>
      </c>
      <c r="F300" s="195" t="s">
        <v>11</v>
      </c>
      <c r="G300" s="195" t="s">
        <v>12</v>
      </c>
      <c r="H300" s="195" t="s">
        <v>13</v>
      </c>
      <c r="I300" s="195" t="s">
        <v>14</v>
      </c>
      <c r="J300" s="195" t="s">
        <v>15</v>
      </c>
      <c r="K300" s="198" t="s">
        <v>16</v>
      </c>
      <c r="L300" s="195" t="s">
        <v>17</v>
      </c>
      <c r="M300" s="195" t="s">
        <v>18</v>
      </c>
      <c r="N300" s="195" t="s">
        <v>19</v>
      </c>
    </row>
    <row r="301" spans="1:14" ht="15" customHeight="1">
      <c r="A301" s="202"/>
      <c r="B301" s="204"/>
      <c r="C301" s="195"/>
      <c r="D301" s="202"/>
      <c r="E301" s="203"/>
      <c r="F301" s="195"/>
      <c r="G301" s="195"/>
      <c r="H301" s="195"/>
      <c r="I301" s="195"/>
      <c r="J301" s="195"/>
      <c r="K301" s="198"/>
      <c r="L301" s="195"/>
      <c r="M301" s="195"/>
      <c r="N301" s="195"/>
    </row>
    <row r="302" spans="1:14" ht="15" customHeight="1">
      <c r="A302" s="57">
        <v>1</v>
      </c>
      <c r="B302" s="52">
        <v>43434</v>
      </c>
      <c r="C302" s="57" t="s">
        <v>139</v>
      </c>
      <c r="D302" s="57" t="s">
        <v>21</v>
      </c>
      <c r="E302" s="57" t="s">
        <v>201</v>
      </c>
      <c r="F302" s="58">
        <v>405</v>
      </c>
      <c r="G302" s="58">
        <v>390</v>
      </c>
      <c r="H302" s="58">
        <v>415</v>
      </c>
      <c r="I302" s="58">
        <v>425</v>
      </c>
      <c r="J302" s="58">
        <v>435</v>
      </c>
      <c r="K302" s="58">
        <v>415</v>
      </c>
      <c r="L302" s="53">
        <f aca="true" t="shared" si="18" ref="L302:L320">100000/F302</f>
        <v>246.91358024691357</v>
      </c>
      <c r="M302" s="54">
        <f>IF(D302="BUY",(K302-F302)*(L302),(F302-K302)*(L302))</f>
        <v>2469.135802469136</v>
      </c>
      <c r="N302" s="55">
        <f>M302/(L302)/F302%</f>
        <v>2.469135802469136</v>
      </c>
    </row>
    <row r="303" spans="1:14" ht="15" customHeight="1">
      <c r="A303" s="57">
        <v>2</v>
      </c>
      <c r="B303" s="52">
        <v>43433</v>
      </c>
      <c r="C303" s="57" t="s">
        <v>139</v>
      </c>
      <c r="D303" s="57" t="s">
        <v>21</v>
      </c>
      <c r="E303" s="57" t="s">
        <v>193</v>
      </c>
      <c r="F303" s="58">
        <v>159</v>
      </c>
      <c r="G303" s="58">
        <v>153</v>
      </c>
      <c r="H303" s="58">
        <v>162</v>
      </c>
      <c r="I303" s="58">
        <v>165</v>
      </c>
      <c r="J303" s="58">
        <v>167</v>
      </c>
      <c r="K303" s="58">
        <v>153</v>
      </c>
      <c r="L303" s="53">
        <f>100000/F303</f>
        <v>628.930817610063</v>
      </c>
      <c r="M303" s="54">
        <f>IF(D303="BUY",(K303-F303)*(L303),(F303-K303)*(L303))</f>
        <v>-3773.5849056603774</v>
      </c>
      <c r="N303" s="55">
        <f>M303/(L303)/F303%</f>
        <v>-3.773584905660377</v>
      </c>
    </row>
    <row r="304" spans="1:14" ht="15" customHeight="1">
      <c r="A304" s="57">
        <v>3</v>
      </c>
      <c r="B304" s="52">
        <v>43433</v>
      </c>
      <c r="C304" s="57" t="s">
        <v>139</v>
      </c>
      <c r="D304" s="57" t="s">
        <v>21</v>
      </c>
      <c r="E304" s="57" t="s">
        <v>169</v>
      </c>
      <c r="F304" s="58">
        <v>170</v>
      </c>
      <c r="G304" s="58">
        <v>164</v>
      </c>
      <c r="H304" s="58">
        <v>173</v>
      </c>
      <c r="I304" s="58">
        <v>176</v>
      </c>
      <c r="J304" s="58">
        <v>179</v>
      </c>
      <c r="K304" s="58">
        <v>173</v>
      </c>
      <c r="L304" s="53">
        <f>100000/F304</f>
        <v>588.2352941176471</v>
      </c>
      <c r="M304" s="54">
        <f>IF(D304="BUY",(K304-F304)*(L304),(F304-K304)*(L304))</f>
        <v>1764.7058823529412</v>
      </c>
      <c r="N304" s="55">
        <f>M304/(L304)/F304%</f>
        <v>1.7647058823529411</v>
      </c>
    </row>
    <row r="305" spans="1:14" ht="15" customHeight="1">
      <c r="A305" s="57">
        <v>4</v>
      </c>
      <c r="B305" s="52">
        <v>43432</v>
      </c>
      <c r="C305" s="57" t="s">
        <v>139</v>
      </c>
      <c r="D305" s="57" t="s">
        <v>21</v>
      </c>
      <c r="E305" s="57" t="s">
        <v>170</v>
      </c>
      <c r="F305" s="58">
        <v>1120</v>
      </c>
      <c r="G305" s="58">
        <v>1085</v>
      </c>
      <c r="H305" s="58">
        <v>1140</v>
      </c>
      <c r="I305" s="58">
        <v>1160</v>
      </c>
      <c r="J305" s="58">
        <v>1180</v>
      </c>
      <c r="K305" s="58">
        <v>1085</v>
      </c>
      <c r="L305" s="53">
        <f t="shared" si="18"/>
        <v>89.28571428571429</v>
      </c>
      <c r="M305" s="54">
        <f>IF(D305="BUY",(K305-F305)*(L305),(F305-K305)*(L305))</f>
        <v>-3125</v>
      </c>
      <c r="N305" s="55">
        <f>M305/(L305)/F305%</f>
        <v>-3.125</v>
      </c>
    </row>
    <row r="306" spans="1:14" ht="15" customHeight="1">
      <c r="A306" s="57">
        <v>5</v>
      </c>
      <c r="B306" s="52">
        <v>43431</v>
      </c>
      <c r="C306" s="57" t="s">
        <v>139</v>
      </c>
      <c r="D306" s="57" t="s">
        <v>21</v>
      </c>
      <c r="E306" s="57" t="s">
        <v>194</v>
      </c>
      <c r="F306" s="58">
        <v>980</v>
      </c>
      <c r="G306" s="58">
        <v>950</v>
      </c>
      <c r="H306" s="58">
        <v>1000</v>
      </c>
      <c r="I306" s="58">
        <v>1020</v>
      </c>
      <c r="J306" s="58">
        <v>1040</v>
      </c>
      <c r="K306" s="58">
        <v>1000</v>
      </c>
      <c r="L306" s="53">
        <f t="shared" si="18"/>
        <v>102.04081632653062</v>
      </c>
      <c r="M306" s="54">
        <f>IF(D306="BUY",(K306-F306)*(L306),(F306-K306)*(L306))</f>
        <v>2040.8163265306123</v>
      </c>
      <c r="N306" s="55">
        <f>M306/(L306)/F306%</f>
        <v>2.0408163265306123</v>
      </c>
    </row>
    <row r="307" spans="1:14" ht="15" customHeight="1">
      <c r="A307" s="57">
        <v>6</v>
      </c>
      <c r="B307" s="52">
        <v>43430</v>
      </c>
      <c r="C307" s="57" t="s">
        <v>139</v>
      </c>
      <c r="D307" s="57" t="s">
        <v>21</v>
      </c>
      <c r="E307" s="57" t="s">
        <v>190</v>
      </c>
      <c r="F307" s="58">
        <v>413</v>
      </c>
      <c r="G307" s="58">
        <v>390</v>
      </c>
      <c r="H307" s="58">
        <v>420</v>
      </c>
      <c r="I307" s="58">
        <v>427</v>
      </c>
      <c r="J307" s="58">
        <v>434</v>
      </c>
      <c r="K307" s="58">
        <v>420</v>
      </c>
      <c r="L307" s="53">
        <f t="shared" si="18"/>
        <v>242.13075060532688</v>
      </c>
      <c r="M307" s="54">
        <f aca="true" t="shared" si="19" ref="M307:M320">IF(D307="BUY",(K307-F307)*(L307),(F307-K307)*(L307))</f>
        <v>1694.915254237288</v>
      </c>
      <c r="N307" s="55">
        <f aca="true" t="shared" si="20" ref="N307:N320">M307/(L307)/F307%</f>
        <v>1.6949152542372883</v>
      </c>
    </row>
    <row r="308" spans="1:14" ht="15" customHeight="1">
      <c r="A308" s="57">
        <v>7</v>
      </c>
      <c r="B308" s="52">
        <v>43426</v>
      </c>
      <c r="C308" s="57" t="s">
        <v>139</v>
      </c>
      <c r="D308" s="57" t="s">
        <v>21</v>
      </c>
      <c r="E308" s="57" t="s">
        <v>188</v>
      </c>
      <c r="F308" s="58">
        <v>533</v>
      </c>
      <c r="G308" s="58">
        <v>515</v>
      </c>
      <c r="H308" s="58">
        <v>543</v>
      </c>
      <c r="I308" s="58">
        <v>553</v>
      </c>
      <c r="J308" s="58">
        <v>563</v>
      </c>
      <c r="K308" s="58">
        <v>543</v>
      </c>
      <c r="L308" s="53">
        <f t="shared" si="18"/>
        <v>187.6172607879925</v>
      </c>
      <c r="M308" s="54">
        <f t="shared" si="19"/>
        <v>1876.1726078799252</v>
      </c>
      <c r="N308" s="55">
        <f t="shared" si="20"/>
        <v>1.876172607879925</v>
      </c>
    </row>
    <row r="309" spans="1:14" ht="15" customHeight="1">
      <c r="A309" s="57">
        <v>8</v>
      </c>
      <c r="B309" s="52">
        <v>43425</v>
      </c>
      <c r="C309" s="57" t="s">
        <v>139</v>
      </c>
      <c r="D309" s="57" t="s">
        <v>21</v>
      </c>
      <c r="E309" s="57" t="s">
        <v>121</v>
      </c>
      <c r="F309" s="58">
        <v>2415</v>
      </c>
      <c r="G309" s="58">
        <v>2365</v>
      </c>
      <c r="H309" s="58">
        <v>2445</v>
      </c>
      <c r="I309" s="58">
        <v>2475</v>
      </c>
      <c r="J309" s="58">
        <v>2505</v>
      </c>
      <c r="K309" s="58">
        <v>2445</v>
      </c>
      <c r="L309" s="53">
        <f t="shared" si="18"/>
        <v>41.40786749482402</v>
      </c>
      <c r="M309" s="54">
        <f t="shared" si="19"/>
        <v>1242.2360248447205</v>
      </c>
      <c r="N309" s="55">
        <f t="shared" si="20"/>
        <v>1.2422360248447206</v>
      </c>
    </row>
    <row r="310" spans="1:14" ht="15" customHeight="1">
      <c r="A310" s="57">
        <v>9</v>
      </c>
      <c r="B310" s="52">
        <v>43425</v>
      </c>
      <c r="C310" s="57" t="s">
        <v>139</v>
      </c>
      <c r="D310" s="57" t="s">
        <v>21</v>
      </c>
      <c r="E310" s="57" t="s">
        <v>187</v>
      </c>
      <c r="F310" s="58">
        <v>182</v>
      </c>
      <c r="G310" s="58">
        <v>175</v>
      </c>
      <c r="H310" s="58">
        <v>186</v>
      </c>
      <c r="I310" s="58">
        <v>190</v>
      </c>
      <c r="J310" s="58">
        <v>194</v>
      </c>
      <c r="K310" s="58">
        <v>175</v>
      </c>
      <c r="L310" s="53">
        <f t="shared" si="18"/>
        <v>549.4505494505495</v>
      </c>
      <c r="M310" s="54">
        <f t="shared" si="19"/>
        <v>-3846.1538461538466</v>
      </c>
      <c r="N310" s="55">
        <f t="shared" si="20"/>
        <v>-3.846153846153846</v>
      </c>
    </row>
    <row r="311" spans="1:14" ht="15" customHeight="1">
      <c r="A311" s="57">
        <v>10</v>
      </c>
      <c r="B311" s="52">
        <v>43424</v>
      </c>
      <c r="C311" s="57" t="s">
        <v>139</v>
      </c>
      <c r="D311" s="57" t="s">
        <v>21</v>
      </c>
      <c r="E311" s="57" t="s">
        <v>189</v>
      </c>
      <c r="F311" s="58">
        <v>339</v>
      </c>
      <c r="G311" s="58">
        <v>328</v>
      </c>
      <c r="H311" s="58">
        <v>345</v>
      </c>
      <c r="I311" s="58">
        <v>351</v>
      </c>
      <c r="J311" s="58">
        <v>357</v>
      </c>
      <c r="K311" s="58">
        <v>328</v>
      </c>
      <c r="L311" s="53">
        <f t="shared" si="18"/>
        <v>294.9852507374631</v>
      </c>
      <c r="M311" s="54">
        <f t="shared" si="19"/>
        <v>-3244.837758112094</v>
      </c>
      <c r="N311" s="55">
        <f t="shared" si="20"/>
        <v>-3.2448377581120944</v>
      </c>
    </row>
    <row r="312" spans="1:14" ht="15" customHeight="1">
      <c r="A312" s="57">
        <v>11</v>
      </c>
      <c r="B312" s="52">
        <v>43423</v>
      </c>
      <c r="C312" s="57" t="s">
        <v>139</v>
      </c>
      <c r="D312" s="57" t="s">
        <v>21</v>
      </c>
      <c r="E312" s="57" t="s">
        <v>190</v>
      </c>
      <c r="F312" s="58">
        <v>405</v>
      </c>
      <c r="G312" s="58">
        <v>391</v>
      </c>
      <c r="H312" s="58">
        <v>412</v>
      </c>
      <c r="I312" s="58">
        <v>420</v>
      </c>
      <c r="J312" s="58">
        <v>428</v>
      </c>
      <c r="K312" s="58">
        <v>412</v>
      </c>
      <c r="L312" s="53">
        <f t="shared" si="18"/>
        <v>246.91358024691357</v>
      </c>
      <c r="M312" s="54">
        <f t="shared" si="19"/>
        <v>1728.395061728395</v>
      </c>
      <c r="N312" s="55">
        <f t="shared" si="20"/>
        <v>1.7283950617283952</v>
      </c>
    </row>
    <row r="313" spans="1:14" ht="15" customHeight="1">
      <c r="A313" s="57">
        <v>12</v>
      </c>
      <c r="B313" s="52">
        <v>43420</v>
      </c>
      <c r="C313" s="57" t="s">
        <v>139</v>
      </c>
      <c r="D313" s="57" t="s">
        <v>21</v>
      </c>
      <c r="E313" s="57" t="s">
        <v>92</v>
      </c>
      <c r="F313" s="58">
        <v>289</v>
      </c>
      <c r="G313" s="58">
        <v>280</v>
      </c>
      <c r="H313" s="58">
        <v>294</v>
      </c>
      <c r="I313" s="58">
        <v>299</v>
      </c>
      <c r="J313" s="58">
        <v>302</v>
      </c>
      <c r="K313" s="58">
        <v>293.6</v>
      </c>
      <c r="L313" s="53">
        <f t="shared" si="18"/>
        <v>346.02076124567475</v>
      </c>
      <c r="M313" s="54">
        <f t="shared" si="19"/>
        <v>1591.6955017301118</v>
      </c>
      <c r="N313" s="55">
        <f t="shared" si="20"/>
        <v>1.5916955017301115</v>
      </c>
    </row>
    <row r="314" spans="1:14" ht="15" customHeight="1">
      <c r="A314" s="57">
        <v>13</v>
      </c>
      <c r="B314" s="52">
        <v>43419</v>
      </c>
      <c r="C314" s="57" t="s">
        <v>139</v>
      </c>
      <c r="D314" s="57" t="s">
        <v>21</v>
      </c>
      <c r="E314" s="57" t="s">
        <v>140</v>
      </c>
      <c r="F314" s="58">
        <v>220</v>
      </c>
      <c r="G314" s="58">
        <v>230</v>
      </c>
      <c r="H314" s="58">
        <v>225</v>
      </c>
      <c r="I314" s="58">
        <v>230</v>
      </c>
      <c r="J314" s="58">
        <v>235</v>
      </c>
      <c r="K314" s="58">
        <v>235</v>
      </c>
      <c r="L314" s="53">
        <f t="shared" si="18"/>
        <v>454.54545454545456</v>
      </c>
      <c r="M314" s="54">
        <f t="shared" si="19"/>
        <v>6818.181818181818</v>
      </c>
      <c r="N314" s="55">
        <f t="shared" si="20"/>
        <v>6.8181818181818175</v>
      </c>
    </row>
    <row r="315" spans="1:14" ht="15" customHeight="1">
      <c r="A315" s="57">
        <v>14</v>
      </c>
      <c r="B315" s="52">
        <v>43418</v>
      </c>
      <c r="C315" s="57" t="s">
        <v>139</v>
      </c>
      <c r="D315" s="57" t="s">
        <v>21</v>
      </c>
      <c r="E315" s="57" t="s">
        <v>141</v>
      </c>
      <c r="F315" s="58">
        <v>714</v>
      </c>
      <c r="G315" s="58">
        <v>690</v>
      </c>
      <c r="H315" s="58">
        <v>726</v>
      </c>
      <c r="I315" s="58">
        <v>738</v>
      </c>
      <c r="J315" s="58">
        <v>750</v>
      </c>
      <c r="K315" s="58">
        <v>725.5</v>
      </c>
      <c r="L315" s="53">
        <f t="shared" si="18"/>
        <v>140.0560224089636</v>
      </c>
      <c r="M315" s="54">
        <f t="shared" si="19"/>
        <v>1610.6442577030814</v>
      </c>
      <c r="N315" s="55">
        <f t="shared" si="20"/>
        <v>1.6106442577030813</v>
      </c>
    </row>
    <row r="316" spans="1:14" ht="15" customHeight="1">
      <c r="A316" s="57">
        <v>15</v>
      </c>
      <c r="B316" s="52">
        <v>43417</v>
      </c>
      <c r="C316" s="57" t="s">
        <v>139</v>
      </c>
      <c r="D316" s="57" t="s">
        <v>21</v>
      </c>
      <c r="E316" s="57" t="s">
        <v>131</v>
      </c>
      <c r="F316" s="58">
        <v>218.5</v>
      </c>
      <c r="G316" s="58">
        <v>211</v>
      </c>
      <c r="H316" s="58">
        <v>223</v>
      </c>
      <c r="I316" s="58">
        <v>227</v>
      </c>
      <c r="J316" s="58">
        <v>231</v>
      </c>
      <c r="K316" s="58">
        <v>222</v>
      </c>
      <c r="L316" s="53">
        <f t="shared" si="18"/>
        <v>457.66590389016017</v>
      </c>
      <c r="M316" s="54">
        <f t="shared" si="19"/>
        <v>1601.8306636155605</v>
      </c>
      <c r="N316" s="55">
        <f t="shared" si="20"/>
        <v>1.6018306636155606</v>
      </c>
    </row>
    <row r="317" spans="1:14" ht="15" customHeight="1">
      <c r="A317" s="57">
        <v>16</v>
      </c>
      <c r="B317" s="52">
        <v>43413</v>
      </c>
      <c r="C317" s="57" t="s">
        <v>139</v>
      </c>
      <c r="D317" s="57" t="s">
        <v>21</v>
      </c>
      <c r="E317" s="57" t="s">
        <v>142</v>
      </c>
      <c r="F317" s="58">
        <v>820</v>
      </c>
      <c r="G317" s="58">
        <v>795</v>
      </c>
      <c r="H317" s="58">
        <v>835</v>
      </c>
      <c r="I317" s="58">
        <v>850</v>
      </c>
      <c r="J317" s="58">
        <v>865</v>
      </c>
      <c r="K317" s="58">
        <v>865</v>
      </c>
      <c r="L317" s="53">
        <f t="shared" si="18"/>
        <v>121.95121951219512</v>
      </c>
      <c r="M317" s="54">
        <f t="shared" si="19"/>
        <v>5487.804878048781</v>
      </c>
      <c r="N317" s="55">
        <f t="shared" si="20"/>
        <v>5.487804878048781</v>
      </c>
    </row>
    <row r="318" spans="1:14" ht="15" customHeight="1">
      <c r="A318" s="57">
        <v>17</v>
      </c>
      <c r="B318" s="52">
        <v>43409</v>
      </c>
      <c r="C318" s="57" t="s">
        <v>139</v>
      </c>
      <c r="D318" s="57" t="s">
        <v>21</v>
      </c>
      <c r="E318" s="57" t="s">
        <v>143</v>
      </c>
      <c r="F318" s="58">
        <v>2206</v>
      </c>
      <c r="G318" s="58">
        <v>2140</v>
      </c>
      <c r="H318" s="58">
        <v>2246</v>
      </c>
      <c r="I318" s="58">
        <v>2286</v>
      </c>
      <c r="J318" s="58">
        <v>2326</v>
      </c>
      <c r="K318" s="58">
        <v>2245</v>
      </c>
      <c r="L318" s="53">
        <f t="shared" si="18"/>
        <v>45.33091568449683</v>
      </c>
      <c r="M318" s="54">
        <f t="shared" si="19"/>
        <v>1767.9057116953763</v>
      </c>
      <c r="N318" s="55">
        <f t="shared" si="20"/>
        <v>1.7679057116953762</v>
      </c>
    </row>
    <row r="319" spans="1:14" ht="15" customHeight="1">
      <c r="A319" s="57">
        <v>18</v>
      </c>
      <c r="B319" s="52">
        <v>43406</v>
      </c>
      <c r="C319" s="57" t="s">
        <v>139</v>
      </c>
      <c r="D319" s="57" t="s">
        <v>21</v>
      </c>
      <c r="E319" s="57" t="s">
        <v>195</v>
      </c>
      <c r="F319" s="58">
        <v>116</v>
      </c>
      <c r="G319" s="58">
        <v>112</v>
      </c>
      <c r="H319" s="58">
        <v>118.5</v>
      </c>
      <c r="I319" s="58">
        <v>121</v>
      </c>
      <c r="J319" s="58">
        <v>123</v>
      </c>
      <c r="K319" s="58">
        <v>118.5</v>
      </c>
      <c r="L319" s="53">
        <f t="shared" si="18"/>
        <v>862.0689655172414</v>
      </c>
      <c r="M319" s="54">
        <f t="shared" si="19"/>
        <v>2155.1724137931033</v>
      </c>
      <c r="N319" s="55">
        <f t="shared" si="20"/>
        <v>2.155172413793103</v>
      </c>
    </row>
    <row r="320" spans="1:14" ht="15" customHeight="1">
      <c r="A320" s="57">
        <v>19</v>
      </c>
      <c r="B320" s="52">
        <v>43405</v>
      </c>
      <c r="C320" s="57" t="s">
        <v>139</v>
      </c>
      <c r="D320" s="57" t="s">
        <v>21</v>
      </c>
      <c r="E320" s="57" t="s">
        <v>144</v>
      </c>
      <c r="F320" s="58">
        <v>688</v>
      </c>
      <c r="G320" s="58">
        <v>663</v>
      </c>
      <c r="H320" s="58">
        <v>703</v>
      </c>
      <c r="I320" s="58">
        <v>718</v>
      </c>
      <c r="J320" s="58">
        <v>733</v>
      </c>
      <c r="K320" s="58">
        <v>663</v>
      </c>
      <c r="L320" s="53">
        <f t="shared" si="18"/>
        <v>145.34883720930233</v>
      </c>
      <c r="M320" s="54">
        <f t="shared" si="19"/>
        <v>-3633.720930232558</v>
      </c>
      <c r="N320" s="55">
        <f t="shared" si="20"/>
        <v>-3.6337209302325584</v>
      </c>
    </row>
    <row r="321" spans="1:14" ht="15" customHeight="1">
      <c r="A321" s="9" t="s">
        <v>26</v>
      </c>
      <c r="B321" s="19"/>
      <c r="C321" s="11"/>
      <c r="D321" s="12"/>
      <c r="E321" s="13"/>
      <c r="F321" s="13"/>
      <c r="G321" s="14"/>
      <c r="H321" s="13"/>
      <c r="I321" s="13"/>
      <c r="J321" s="13"/>
      <c r="K321" s="16"/>
      <c r="L321" s="17"/>
      <c r="N321"/>
    </row>
    <row r="322" spans="1:14" ht="15" customHeight="1">
      <c r="A322" s="9" t="s">
        <v>26</v>
      </c>
      <c r="B322" s="19"/>
      <c r="C322" s="20"/>
      <c r="D322" s="21"/>
      <c r="E322" s="22"/>
      <c r="F322" s="22"/>
      <c r="G322" s="23"/>
      <c r="H322" s="22"/>
      <c r="I322" s="22"/>
      <c r="J322" s="22"/>
      <c r="K322" s="22"/>
      <c r="L322"/>
      <c r="M322"/>
      <c r="N322"/>
    </row>
    <row r="323" spans="1:14" ht="15" customHeight="1">
      <c r="A323"/>
      <c r="B323"/>
      <c r="C323"/>
      <c r="D323"/>
      <c r="E323"/>
      <c r="F323"/>
      <c r="G323"/>
      <c r="H323"/>
      <c r="I323"/>
      <c r="J323"/>
      <c r="K323"/>
      <c r="L323" s="17"/>
      <c r="M323"/>
      <c r="N323"/>
    </row>
    <row r="324" spans="1:14" ht="15" customHeight="1" thickBot="1">
      <c r="A324"/>
      <c r="B324"/>
      <c r="C324" s="22"/>
      <c r="D324" s="22"/>
      <c r="E324" s="22"/>
      <c r="F324" s="25"/>
      <c r="G324" s="26"/>
      <c r="H324" s="27" t="s">
        <v>27</v>
      </c>
      <c r="I324" s="27"/>
      <c r="J324"/>
      <c r="K324"/>
      <c r="L324"/>
      <c r="M324"/>
      <c r="N324"/>
    </row>
    <row r="325" spans="1:14" ht="15" customHeight="1">
      <c r="A325"/>
      <c r="B325"/>
      <c r="C325" s="196" t="s">
        <v>28</v>
      </c>
      <c r="D325" s="196"/>
      <c r="E325" s="29">
        <v>19</v>
      </c>
      <c r="F325" s="30">
        <f>F326+F327+F328+F329+F330+F331</f>
        <v>99.99999999999999</v>
      </c>
      <c r="G325" s="31">
        <v>19</v>
      </c>
      <c r="H325" s="32">
        <f>G326/G325%</f>
        <v>73.6842105263158</v>
      </c>
      <c r="I325" s="32"/>
      <c r="J325"/>
      <c r="K325"/>
      <c r="L325"/>
      <c r="M325"/>
      <c r="N325"/>
    </row>
    <row r="326" spans="1:14" ht="15" customHeight="1">
      <c r="A326"/>
      <c r="B326"/>
      <c r="C326" s="197" t="s">
        <v>29</v>
      </c>
      <c r="D326" s="197"/>
      <c r="E326" s="33">
        <v>14</v>
      </c>
      <c r="F326" s="34">
        <f>(E326/E325)*100</f>
        <v>73.68421052631578</v>
      </c>
      <c r="G326" s="31">
        <v>14</v>
      </c>
      <c r="H326" s="28"/>
      <c r="I326" s="28"/>
      <c r="J326"/>
      <c r="K326"/>
      <c r="L326"/>
      <c r="M326"/>
      <c r="N326"/>
    </row>
    <row r="327" spans="1:14" ht="15" customHeight="1">
      <c r="A327"/>
      <c r="B327"/>
      <c r="C327" s="197" t="s">
        <v>31</v>
      </c>
      <c r="D327" s="197"/>
      <c r="E327" s="33">
        <v>0</v>
      </c>
      <c r="F327" s="34">
        <f>(E327/E325)*100</f>
        <v>0</v>
      </c>
      <c r="G327" s="36"/>
      <c r="H327" s="31"/>
      <c r="I327" s="31"/>
      <c r="J327"/>
      <c r="K327"/>
      <c r="L327"/>
      <c r="M327"/>
      <c r="N327"/>
    </row>
    <row r="328" spans="1:14" ht="15" customHeight="1">
      <c r="A328"/>
      <c r="B328"/>
      <c r="C328" s="197" t="s">
        <v>32</v>
      </c>
      <c r="D328" s="197"/>
      <c r="E328" s="33">
        <v>0</v>
      </c>
      <c r="F328" s="34">
        <f>(E328/E325)*100</f>
        <v>0</v>
      </c>
      <c r="G328" s="36"/>
      <c r="H328" s="31"/>
      <c r="I328" s="31"/>
      <c r="J328"/>
      <c r="K328"/>
      <c r="L328"/>
      <c r="M328"/>
      <c r="N328"/>
    </row>
    <row r="329" spans="1:14" ht="15" customHeight="1">
      <c r="A329"/>
      <c r="B329"/>
      <c r="C329" s="197" t="s">
        <v>33</v>
      </c>
      <c r="D329" s="197"/>
      <c r="E329" s="33">
        <v>5</v>
      </c>
      <c r="F329" s="34">
        <f>(E329/E325)*100</f>
        <v>26.31578947368421</v>
      </c>
      <c r="G329" s="36"/>
      <c r="H329" s="22" t="s">
        <v>34</v>
      </c>
      <c r="I329" s="22"/>
      <c r="J329"/>
      <c r="K329"/>
      <c r="L329"/>
      <c r="M329"/>
      <c r="N329"/>
    </row>
    <row r="330" spans="1:14" ht="15" customHeight="1">
      <c r="A330"/>
      <c r="B330"/>
      <c r="C330" s="197" t="s">
        <v>35</v>
      </c>
      <c r="D330" s="197"/>
      <c r="E330" s="33">
        <v>0</v>
      </c>
      <c r="F330" s="34">
        <f>(E330/E325)*100</f>
        <v>0</v>
      </c>
      <c r="G330" s="36"/>
      <c r="H330" s="22"/>
      <c r="I330" s="22"/>
      <c r="J330"/>
      <c r="K330"/>
      <c r="L330"/>
      <c r="M330"/>
      <c r="N330"/>
    </row>
    <row r="331" spans="1:14" ht="15" customHeight="1" thickBot="1">
      <c r="A331"/>
      <c r="B331"/>
      <c r="C331" s="205" t="s">
        <v>36</v>
      </c>
      <c r="D331" s="205"/>
      <c r="E331" s="38"/>
      <c r="F331" s="39">
        <f>(E331/E325)*100</f>
        <v>0</v>
      </c>
      <c r="G331" s="36"/>
      <c r="H331" s="22"/>
      <c r="I331" s="22"/>
      <c r="J331"/>
      <c r="K331"/>
      <c r="L331"/>
      <c r="M331"/>
      <c r="N331"/>
    </row>
    <row r="332" spans="1:14" ht="15" customHeight="1">
      <c r="A332" s="41" t="s">
        <v>37</v>
      </c>
      <c r="B332" s="10"/>
      <c r="C332" s="11"/>
      <c r="D332" s="11"/>
      <c r="E332" s="13"/>
      <c r="F332" s="13"/>
      <c r="G332" s="42"/>
      <c r="H332" s="43"/>
      <c r="I332" s="43"/>
      <c r="J332" s="43"/>
      <c r="K332" s="13"/>
      <c r="L332" s="17"/>
      <c r="M332"/>
      <c r="N332" s="40"/>
    </row>
    <row r="333" spans="1:14" ht="15" customHeight="1">
      <c r="A333" s="12" t="s">
        <v>38</v>
      </c>
      <c r="B333" s="10"/>
      <c r="C333" s="44"/>
      <c r="D333" s="45"/>
      <c r="E333" s="46"/>
      <c r="F333" s="43"/>
      <c r="G333" s="42"/>
      <c r="H333" s="43"/>
      <c r="I333" s="43"/>
      <c r="J333" s="43"/>
      <c r="K333" s="13"/>
      <c r="L333" s="17"/>
      <c r="M333" s="24"/>
      <c r="N333" s="24"/>
    </row>
    <row r="334" spans="1:14" ht="15" customHeight="1">
      <c r="A334" s="12" t="s">
        <v>39</v>
      </c>
      <c r="B334" s="10"/>
      <c r="C334" s="11"/>
      <c r="D334" s="45"/>
      <c r="E334" s="46"/>
      <c r="F334" s="43"/>
      <c r="G334" s="42"/>
      <c r="H334" s="47"/>
      <c r="I334" s="47"/>
      <c r="J334" s="47"/>
      <c r="K334" s="13"/>
      <c r="L334" s="17"/>
      <c r="M334"/>
      <c r="N334" s="17"/>
    </row>
    <row r="335" spans="1:14" ht="15" customHeight="1">
      <c r="A335" s="12" t="s">
        <v>40</v>
      </c>
      <c r="B335" s="44"/>
      <c r="C335" s="11"/>
      <c r="D335" s="45"/>
      <c r="E335" s="46"/>
      <c r="F335" s="43"/>
      <c r="G335" s="48"/>
      <c r="H335" s="47"/>
      <c r="I335" s="47"/>
      <c r="J335" s="47"/>
      <c r="K335" s="13"/>
      <c r="L335" s="17"/>
      <c r="M335"/>
      <c r="N335" s="17"/>
    </row>
    <row r="336" spans="1:14" ht="15" customHeight="1">
      <c r="A336" s="12" t="s">
        <v>41</v>
      </c>
      <c r="B336" s="35"/>
      <c r="C336" s="11"/>
      <c r="D336" s="49"/>
      <c r="E336" s="43"/>
      <c r="F336" s="43"/>
      <c r="G336" s="48"/>
      <c r="H336" s="47"/>
      <c r="I336" s="47"/>
      <c r="J336" s="47"/>
      <c r="K336" s="43"/>
      <c r="L336" s="17"/>
      <c r="M336" s="17"/>
      <c r="N336" s="17"/>
    </row>
    <row r="337" spans="1:14" ht="15" customHeight="1" thickBot="1">
      <c r="A337" s="12" t="s">
        <v>41</v>
      </c>
      <c r="B337" s="35"/>
      <c r="C337" s="11"/>
      <c r="D337" s="49"/>
      <c r="E337" s="43"/>
      <c r="F337" s="43"/>
      <c r="G337" s="48"/>
      <c r="H337" s="47"/>
      <c r="I337" s="47"/>
      <c r="J337" s="47"/>
      <c r="K337" s="43"/>
      <c r="L337" s="17"/>
      <c r="M337" s="17"/>
      <c r="N337" s="17"/>
    </row>
    <row r="338" spans="1:14" ht="15" customHeight="1" thickBot="1">
      <c r="A338" s="199" t="s">
        <v>0</v>
      </c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</row>
    <row r="339" spans="1:14" ht="15" customHeight="1" thickBot="1">
      <c r="A339" s="199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</row>
    <row r="340" spans="1:14" ht="15" customHeight="1">
      <c r="A340" s="199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</row>
    <row r="341" spans="1:14" ht="15" customHeight="1">
      <c r="A341" s="200" t="s">
        <v>136</v>
      </c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</row>
    <row r="342" spans="1:14" ht="15" customHeight="1">
      <c r="A342" s="200" t="s">
        <v>137</v>
      </c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</row>
    <row r="343" spans="1:14" ht="15" customHeight="1" thickBot="1">
      <c r="A343" s="201" t="s">
        <v>3</v>
      </c>
      <c r="B343" s="201"/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</row>
    <row r="344" spans="1:14" ht="15" customHeight="1">
      <c r="A344" s="206" t="s">
        <v>145</v>
      </c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</row>
    <row r="345" spans="1:14" ht="15" customHeight="1">
      <c r="A345" s="206" t="s">
        <v>5</v>
      </c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</row>
    <row r="346" spans="1:14" ht="15" customHeight="1">
      <c r="A346" s="202" t="s">
        <v>6</v>
      </c>
      <c r="B346" s="203" t="s">
        <v>7</v>
      </c>
      <c r="C346" s="195" t="s">
        <v>8</v>
      </c>
      <c r="D346" s="202" t="s">
        <v>9</v>
      </c>
      <c r="E346" s="195" t="s">
        <v>10</v>
      </c>
      <c r="F346" s="195" t="s">
        <v>11</v>
      </c>
      <c r="G346" s="195" t="s">
        <v>12</v>
      </c>
      <c r="H346" s="195" t="s">
        <v>13</v>
      </c>
      <c r="I346" s="195" t="s">
        <v>14</v>
      </c>
      <c r="J346" s="195" t="s">
        <v>15</v>
      </c>
      <c r="K346" s="198" t="s">
        <v>16</v>
      </c>
      <c r="L346" s="195" t="s">
        <v>17</v>
      </c>
      <c r="M346" s="195" t="s">
        <v>18</v>
      </c>
      <c r="N346" s="195" t="s">
        <v>19</v>
      </c>
    </row>
    <row r="347" spans="1:14" ht="15" customHeight="1">
      <c r="A347" s="202"/>
      <c r="B347" s="204"/>
      <c r="C347" s="195"/>
      <c r="D347" s="202"/>
      <c r="E347" s="203"/>
      <c r="F347" s="195"/>
      <c r="G347" s="195"/>
      <c r="H347" s="195"/>
      <c r="I347" s="195"/>
      <c r="J347" s="195"/>
      <c r="K347" s="198"/>
      <c r="L347" s="195"/>
      <c r="M347" s="195"/>
      <c r="N347" s="195"/>
    </row>
    <row r="348" spans="1:14" ht="15" customHeight="1">
      <c r="A348" s="57">
        <v>1</v>
      </c>
      <c r="B348" s="52">
        <v>43404</v>
      </c>
      <c r="C348" s="57" t="s">
        <v>139</v>
      </c>
      <c r="D348" s="57" t="s">
        <v>21</v>
      </c>
      <c r="E348" s="57" t="s">
        <v>146</v>
      </c>
      <c r="F348" s="58">
        <v>1030</v>
      </c>
      <c r="G348" s="58">
        <v>995</v>
      </c>
      <c r="H348" s="58">
        <v>1050</v>
      </c>
      <c r="I348" s="58">
        <v>1070</v>
      </c>
      <c r="J348" s="58">
        <v>1090</v>
      </c>
      <c r="K348" s="58">
        <v>1050</v>
      </c>
      <c r="L348" s="53">
        <f>100000/F348</f>
        <v>97.0873786407767</v>
      </c>
      <c r="M348" s="54">
        <f>IF(D348="BUY",(K348-F348)*(L348),(F348-K348)*(L348))</f>
        <v>1941.747572815534</v>
      </c>
      <c r="N348" s="55">
        <f>M348/(L348)/F348%</f>
        <v>1.9417475728155338</v>
      </c>
    </row>
    <row r="349" spans="1:14" ht="15" customHeight="1">
      <c r="A349" s="57">
        <v>2</v>
      </c>
      <c r="B349" s="52">
        <v>43403</v>
      </c>
      <c r="C349" s="57" t="s">
        <v>139</v>
      </c>
      <c r="D349" s="57" t="s">
        <v>21</v>
      </c>
      <c r="E349" s="57" t="s">
        <v>147</v>
      </c>
      <c r="F349" s="58">
        <v>1480</v>
      </c>
      <c r="G349" s="58">
        <v>1440</v>
      </c>
      <c r="H349" s="58">
        <v>1505</v>
      </c>
      <c r="I349" s="58">
        <v>1530</v>
      </c>
      <c r="J349" s="58">
        <v>1555</v>
      </c>
      <c r="K349" s="58">
        <v>1505</v>
      </c>
      <c r="L349" s="53">
        <f>100000/F349</f>
        <v>67.56756756756756</v>
      </c>
      <c r="M349" s="54">
        <f>IF(D349="BUY",(K349-F349)*(L349),(F349-K349)*(L349))</f>
        <v>1689.1891891891892</v>
      </c>
      <c r="N349" s="55">
        <f>M349/(L349)/F349%</f>
        <v>1.689189189189189</v>
      </c>
    </row>
    <row r="350" spans="1:14" ht="15" customHeight="1">
      <c r="A350" s="57">
        <v>3</v>
      </c>
      <c r="B350" s="52">
        <v>43403</v>
      </c>
      <c r="C350" s="57" t="s">
        <v>139</v>
      </c>
      <c r="D350" s="57" t="s">
        <v>21</v>
      </c>
      <c r="E350" s="57" t="s">
        <v>148</v>
      </c>
      <c r="F350" s="58">
        <v>553</v>
      </c>
      <c r="G350" s="58">
        <v>536</v>
      </c>
      <c r="H350" s="58">
        <v>563</v>
      </c>
      <c r="I350" s="58">
        <v>573</v>
      </c>
      <c r="J350" s="58">
        <v>583</v>
      </c>
      <c r="K350" s="58">
        <v>563</v>
      </c>
      <c r="L350" s="53">
        <f>100000/F350</f>
        <v>180.83182640144665</v>
      </c>
      <c r="M350" s="54">
        <f>IF(D350="BUY",(K350-F350)*(L350),(F350-K350)*(L350))</f>
        <v>1808.3182640144664</v>
      </c>
      <c r="N350" s="55">
        <f>M350/(L350)/F350%</f>
        <v>1.8083182640144664</v>
      </c>
    </row>
    <row r="351" spans="1:14" ht="15" customHeight="1">
      <c r="A351" s="57">
        <v>4</v>
      </c>
      <c r="B351" s="52">
        <v>43402</v>
      </c>
      <c r="C351" s="57" t="s">
        <v>139</v>
      </c>
      <c r="D351" s="57" t="s">
        <v>21</v>
      </c>
      <c r="E351" s="57" t="s">
        <v>133</v>
      </c>
      <c r="F351" s="58">
        <v>230</v>
      </c>
      <c r="G351" s="58">
        <v>221</v>
      </c>
      <c r="H351" s="58">
        <v>235</v>
      </c>
      <c r="I351" s="58">
        <v>340</v>
      </c>
      <c r="J351" s="58">
        <v>245</v>
      </c>
      <c r="K351" s="58">
        <v>240</v>
      </c>
      <c r="L351" s="53">
        <f>100000/F351</f>
        <v>434.7826086956522</v>
      </c>
      <c r="M351" s="54">
        <f>IF(D351="BUY",(K351-F351)*(L351),(F351-K351)*(L351))</f>
        <v>4347.826086956522</v>
      </c>
      <c r="N351" s="55">
        <f>M351/(L351)/F351%</f>
        <v>4.347826086956522</v>
      </c>
    </row>
    <row r="352" spans="1:14" ht="15" customHeight="1">
      <c r="A352" s="57">
        <v>5</v>
      </c>
      <c r="B352" s="52">
        <v>43399</v>
      </c>
      <c r="C352" s="57" t="s">
        <v>139</v>
      </c>
      <c r="D352" s="57" t="s">
        <v>21</v>
      </c>
      <c r="E352" s="57" t="s">
        <v>108</v>
      </c>
      <c r="F352" s="58">
        <v>101</v>
      </c>
      <c r="G352" s="58">
        <v>96</v>
      </c>
      <c r="H352" s="58">
        <v>103.5</v>
      </c>
      <c r="I352" s="58">
        <v>106</v>
      </c>
      <c r="J352" s="58">
        <v>108.5</v>
      </c>
      <c r="K352" s="58">
        <v>108</v>
      </c>
      <c r="L352" s="53">
        <f aca="true" t="shared" si="21" ref="L352:L357">100000/F352</f>
        <v>990.0990099009902</v>
      </c>
      <c r="M352" s="54">
        <f>IF(D352="BUY",(K352-F352)*(L352),(F352-K352)*(L352))</f>
        <v>6930.693069306931</v>
      </c>
      <c r="N352" s="55">
        <f>M352/(L352)/F352%</f>
        <v>6.930693069306931</v>
      </c>
    </row>
    <row r="353" spans="1:14" ht="15" customHeight="1">
      <c r="A353" s="57">
        <v>6</v>
      </c>
      <c r="B353" s="52">
        <v>43398</v>
      </c>
      <c r="C353" s="57" t="s">
        <v>139</v>
      </c>
      <c r="D353" s="57" t="s">
        <v>21</v>
      </c>
      <c r="E353" s="57" t="s">
        <v>149</v>
      </c>
      <c r="F353" s="58">
        <v>278</v>
      </c>
      <c r="G353" s="58">
        <v>267</v>
      </c>
      <c r="H353" s="58">
        <v>284</v>
      </c>
      <c r="I353" s="58">
        <v>290</v>
      </c>
      <c r="J353" s="58">
        <v>296</v>
      </c>
      <c r="K353" s="58">
        <v>267</v>
      </c>
      <c r="L353" s="53">
        <f t="shared" si="21"/>
        <v>359.71223021582733</v>
      </c>
      <c r="M353" s="54">
        <f aca="true" t="shared" si="22" ref="M353:M362">IF(D353="BUY",(K353-F353)*(L353),(F353-K353)*(L353))</f>
        <v>-3956.8345323741005</v>
      </c>
      <c r="N353" s="55">
        <f aca="true" t="shared" si="23" ref="N353:N362">M353/(L353)/F353%</f>
        <v>-3.956834532374101</v>
      </c>
    </row>
    <row r="354" spans="1:14" ht="15" customHeight="1">
      <c r="A354" s="57">
        <v>7</v>
      </c>
      <c r="B354" s="52">
        <v>43397</v>
      </c>
      <c r="C354" s="57" t="s">
        <v>139</v>
      </c>
      <c r="D354" s="57" t="s">
        <v>21</v>
      </c>
      <c r="E354" s="57" t="s">
        <v>121</v>
      </c>
      <c r="F354" s="58">
        <v>2310</v>
      </c>
      <c r="G354" s="58">
        <v>2265</v>
      </c>
      <c r="H354" s="58">
        <v>2340</v>
      </c>
      <c r="I354" s="58">
        <v>2370</v>
      </c>
      <c r="J354" s="58">
        <v>2400</v>
      </c>
      <c r="K354" s="58">
        <v>2339</v>
      </c>
      <c r="L354" s="53">
        <f t="shared" si="21"/>
        <v>43.29004329004329</v>
      </c>
      <c r="M354" s="54">
        <f t="shared" si="22"/>
        <v>1255.4112554112555</v>
      </c>
      <c r="N354" s="55">
        <f t="shared" si="23"/>
        <v>1.2554112554112553</v>
      </c>
    </row>
    <row r="355" spans="1:14" ht="15" customHeight="1">
      <c r="A355" s="57">
        <v>8</v>
      </c>
      <c r="B355" s="52">
        <v>43397</v>
      </c>
      <c r="C355" s="57" t="s">
        <v>139</v>
      </c>
      <c r="D355" s="57" t="s">
        <v>53</v>
      </c>
      <c r="E355" s="57" t="s">
        <v>150</v>
      </c>
      <c r="F355" s="58">
        <v>450</v>
      </c>
      <c r="G355" s="58">
        <v>464</v>
      </c>
      <c r="H355" s="58">
        <v>442</v>
      </c>
      <c r="I355" s="58">
        <v>434</v>
      </c>
      <c r="J355" s="58">
        <v>426</v>
      </c>
      <c r="K355" s="58">
        <v>464</v>
      </c>
      <c r="L355" s="53">
        <f t="shared" si="21"/>
        <v>222.22222222222223</v>
      </c>
      <c r="M355" s="54">
        <f t="shared" si="22"/>
        <v>-3111.1111111111113</v>
      </c>
      <c r="N355" s="55">
        <f t="shared" si="23"/>
        <v>-3.111111111111111</v>
      </c>
    </row>
    <row r="356" spans="1:14" ht="15" customHeight="1">
      <c r="A356" s="57">
        <v>9</v>
      </c>
      <c r="B356" s="52">
        <v>43396</v>
      </c>
      <c r="C356" s="57" t="s">
        <v>139</v>
      </c>
      <c r="D356" s="57" t="s">
        <v>53</v>
      </c>
      <c r="E356" s="57" t="s">
        <v>150</v>
      </c>
      <c r="F356" s="58">
        <v>461</v>
      </c>
      <c r="G356" s="58">
        <v>474</v>
      </c>
      <c r="H356" s="58">
        <v>453</v>
      </c>
      <c r="I356" s="58">
        <v>445</v>
      </c>
      <c r="J356" s="58">
        <v>437</v>
      </c>
      <c r="K356" s="58">
        <v>453</v>
      </c>
      <c r="L356" s="53">
        <f t="shared" si="21"/>
        <v>216.91973969631238</v>
      </c>
      <c r="M356" s="54">
        <f t="shared" si="22"/>
        <v>1735.357917570499</v>
      </c>
      <c r="N356" s="55">
        <f t="shared" si="23"/>
        <v>1.7353579175704987</v>
      </c>
    </row>
    <row r="357" spans="1:14" ht="15" customHeight="1">
      <c r="A357" s="57">
        <v>10</v>
      </c>
      <c r="B357" s="52">
        <v>43392</v>
      </c>
      <c r="C357" s="57" t="s">
        <v>139</v>
      </c>
      <c r="D357" s="57" t="s">
        <v>53</v>
      </c>
      <c r="E357" s="57" t="s">
        <v>151</v>
      </c>
      <c r="F357" s="58">
        <v>685</v>
      </c>
      <c r="G357" s="58">
        <v>705</v>
      </c>
      <c r="H357" s="58">
        <v>673</v>
      </c>
      <c r="I357" s="58">
        <v>660</v>
      </c>
      <c r="J357" s="58">
        <v>648</v>
      </c>
      <c r="K357" s="58">
        <v>648</v>
      </c>
      <c r="L357" s="53">
        <f t="shared" si="21"/>
        <v>145.98540145985402</v>
      </c>
      <c r="M357" s="54">
        <f t="shared" si="22"/>
        <v>5401.459854014599</v>
      </c>
      <c r="N357" s="55">
        <f t="shared" si="23"/>
        <v>5.401459854014599</v>
      </c>
    </row>
    <row r="358" spans="1:14" ht="15" customHeight="1">
      <c r="A358" s="57">
        <v>11</v>
      </c>
      <c r="B358" s="52">
        <v>43389</v>
      </c>
      <c r="C358" s="57" t="s">
        <v>139</v>
      </c>
      <c r="D358" s="57" t="s">
        <v>21</v>
      </c>
      <c r="E358" s="57" t="s">
        <v>152</v>
      </c>
      <c r="F358" s="58">
        <v>170</v>
      </c>
      <c r="G358" s="58">
        <v>165</v>
      </c>
      <c r="H358" s="58">
        <v>173</v>
      </c>
      <c r="I358" s="58">
        <v>176</v>
      </c>
      <c r="J358" s="58">
        <v>179</v>
      </c>
      <c r="K358" s="58">
        <v>173</v>
      </c>
      <c r="L358" s="53">
        <f>100000/F358</f>
        <v>588.2352941176471</v>
      </c>
      <c r="M358" s="54">
        <f t="shared" si="22"/>
        <v>1764.7058823529412</v>
      </c>
      <c r="N358" s="55">
        <f t="shared" si="23"/>
        <v>1.7647058823529411</v>
      </c>
    </row>
    <row r="359" spans="1:14" ht="15" customHeight="1">
      <c r="A359" s="57">
        <v>12</v>
      </c>
      <c r="B359" s="52">
        <v>43385</v>
      </c>
      <c r="C359" s="57" t="s">
        <v>139</v>
      </c>
      <c r="D359" s="57" t="s">
        <v>21</v>
      </c>
      <c r="E359" s="57" t="s">
        <v>153</v>
      </c>
      <c r="F359" s="58">
        <v>81.5</v>
      </c>
      <c r="G359" s="58">
        <v>75</v>
      </c>
      <c r="H359" s="58">
        <v>84</v>
      </c>
      <c r="I359" s="58">
        <v>86.5</v>
      </c>
      <c r="J359" s="58">
        <v>89</v>
      </c>
      <c r="K359" s="58">
        <v>84</v>
      </c>
      <c r="L359" s="53">
        <f>100000/F359</f>
        <v>1226.993865030675</v>
      </c>
      <c r="M359" s="54">
        <f t="shared" si="22"/>
        <v>3067.4846625766872</v>
      </c>
      <c r="N359" s="55">
        <f t="shared" si="23"/>
        <v>3.067484662576687</v>
      </c>
    </row>
    <row r="360" spans="1:14" ht="15" customHeight="1">
      <c r="A360" s="57">
        <v>13</v>
      </c>
      <c r="B360" s="52">
        <v>43384</v>
      </c>
      <c r="C360" s="57" t="s">
        <v>139</v>
      </c>
      <c r="D360" s="57" t="s">
        <v>21</v>
      </c>
      <c r="E360" s="57" t="s">
        <v>154</v>
      </c>
      <c r="F360" s="58">
        <v>332</v>
      </c>
      <c r="G360" s="58">
        <v>317</v>
      </c>
      <c r="H360" s="58">
        <v>338</v>
      </c>
      <c r="I360" s="58">
        <v>344</v>
      </c>
      <c r="J360" s="58">
        <v>350</v>
      </c>
      <c r="K360" s="58">
        <v>344</v>
      </c>
      <c r="L360" s="53">
        <f>100000/F360</f>
        <v>301.2048192771084</v>
      </c>
      <c r="M360" s="54">
        <f t="shared" si="22"/>
        <v>3614.457831325301</v>
      </c>
      <c r="N360" s="55">
        <f t="shared" si="23"/>
        <v>3.6144578313253013</v>
      </c>
    </row>
    <row r="361" spans="1:14" ht="15" customHeight="1">
      <c r="A361" s="57">
        <v>14</v>
      </c>
      <c r="B361" s="52">
        <v>43377</v>
      </c>
      <c r="C361" s="57" t="s">
        <v>139</v>
      </c>
      <c r="D361" s="57" t="s">
        <v>53</v>
      </c>
      <c r="E361" s="57" t="s">
        <v>63</v>
      </c>
      <c r="F361" s="58">
        <v>1130</v>
      </c>
      <c r="G361" s="58">
        <v>1162</v>
      </c>
      <c r="H361" s="58">
        <v>1110</v>
      </c>
      <c r="I361" s="58">
        <v>1090</v>
      </c>
      <c r="J361" s="58">
        <v>1070</v>
      </c>
      <c r="K361" s="58">
        <v>1070</v>
      </c>
      <c r="L361" s="53">
        <f>100000/F361</f>
        <v>88.49557522123894</v>
      </c>
      <c r="M361" s="54">
        <f t="shared" si="22"/>
        <v>5309.734513274336</v>
      </c>
      <c r="N361" s="55">
        <f t="shared" si="23"/>
        <v>5.309734513274336</v>
      </c>
    </row>
    <row r="362" spans="1:14" ht="15" customHeight="1">
      <c r="A362" s="57">
        <v>15</v>
      </c>
      <c r="B362" s="52">
        <v>43376</v>
      </c>
      <c r="C362" s="57" t="s">
        <v>139</v>
      </c>
      <c r="D362" s="57" t="s">
        <v>21</v>
      </c>
      <c r="E362" s="57" t="s">
        <v>135</v>
      </c>
      <c r="F362" s="58">
        <v>77</v>
      </c>
      <c r="G362" s="58">
        <v>73.5</v>
      </c>
      <c r="H362" s="58">
        <v>79</v>
      </c>
      <c r="I362" s="58">
        <v>81</v>
      </c>
      <c r="J362" s="58">
        <v>83</v>
      </c>
      <c r="K362" s="58">
        <v>73.5</v>
      </c>
      <c r="L362" s="53">
        <f>100000/F362</f>
        <v>1298.7012987012988</v>
      </c>
      <c r="M362" s="54">
        <f t="shared" si="22"/>
        <v>-4545.454545454546</v>
      </c>
      <c r="N362" s="55">
        <f t="shared" si="23"/>
        <v>-4.545454545454545</v>
      </c>
    </row>
    <row r="363" spans="1:14" ht="15" customHeight="1">
      <c r="A363" s="9" t="s">
        <v>26</v>
      </c>
      <c r="B363" s="19"/>
      <c r="C363" s="11"/>
      <c r="D363" s="12"/>
      <c r="E363" s="13"/>
      <c r="F363" s="13"/>
      <c r="G363" s="14"/>
      <c r="H363" s="13"/>
      <c r="I363" s="13"/>
      <c r="J363" s="13"/>
      <c r="K363" s="16"/>
      <c r="L363" s="17"/>
      <c r="N363"/>
    </row>
    <row r="364" spans="1:14" ht="15" customHeight="1">
      <c r="A364" s="9" t="s">
        <v>26</v>
      </c>
      <c r="B364" s="19"/>
      <c r="C364" s="20"/>
      <c r="D364" s="21"/>
      <c r="E364" s="22"/>
      <c r="F364" s="22"/>
      <c r="G364" s="23"/>
      <c r="H364" s="22"/>
      <c r="I364" s="22"/>
      <c r="J364" s="22"/>
      <c r="K364" s="22"/>
      <c r="L364"/>
      <c r="M364"/>
      <c r="N364"/>
    </row>
    <row r="365" spans="1:14" ht="15" customHeight="1">
      <c r="A365"/>
      <c r="B365"/>
      <c r="C365"/>
      <c r="D365"/>
      <c r="E365"/>
      <c r="F365"/>
      <c r="G365"/>
      <c r="H365"/>
      <c r="I365"/>
      <c r="J365"/>
      <c r="K365"/>
      <c r="L365" s="17"/>
      <c r="M365"/>
      <c r="N365"/>
    </row>
    <row r="366" spans="1:14" ht="15" customHeight="1" thickBot="1">
      <c r="A366"/>
      <c r="B366"/>
      <c r="C366" s="22"/>
      <c r="D366" s="22"/>
      <c r="E366" s="22"/>
      <c r="F366" s="25"/>
      <c r="G366" s="26"/>
      <c r="H366" s="27" t="s">
        <v>27</v>
      </c>
      <c r="I366" s="27"/>
      <c r="J366"/>
      <c r="K366"/>
      <c r="L366"/>
      <c r="M366"/>
      <c r="N366"/>
    </row>
    <row r="367" spans="1:14" ht="15" customHeight="1">
      <c r="A367"/>
      <c r="B367"/>
      <c r="C367" s="196" t="s">
        <v>28</v>
      </c>
      <c r="D367" s="196"/>
      <c r="E367" s="29">
        <v>15</v>
      </c>
      <c r="F367" s="30">
        <f>F368+F369+F370+F371+F372+F373</f>
        <v>100</v>
      </c>
      <c r="G367" s="31">
        <v>15</v>
      </c>
      <c r="H367" s="32">
        <f>G368/G367%</f>
        <v>80</v>
      </c>
      <c r="I367" s="32"/>
      <c r="J367"/>
      <c r="K367"/>
      <c r="L367"/>
      <c r="M367"/>
      <c r="N367"/>
    </row>
    <row r="368" spans="1:14" ht="15" customHeight="1">
      <c r="A368"/>
      <c r="B368"/>
      <c r="C368" s="197" t="s">
        <v>29</v>
      </c>
      <c r="D368" s="197"/>
      <c r="E368" s="33">
        <v>12</v>
      </c>
      <c r="F368" s="34">
        <f>(E368/E367)*100</f>
        <v>80</v>
      </c>
      <c r="G368" s="31">
        <v>12</v>
      </c>
      <c r="H368" s="28"/>
      <c r="I368" s="28"/>
      <c r="J368"/>
      <c r="K368"/>
      <c r="L368"/>
      <c r="M368"/>
      <c r="N368"/>
    </row>
    <row r="369" spans="1:14" ht="15" customHeight="1">
      <c r="A369"/>
      <c r="B369"/>
      <c r="C369" s="197" t="s">
        <v>31</v>
      </c>
      <c r="D369" s="197"/>
      <c r="E369" s="33">
        <v>0</v>
      </c>
      <c r="F369" s="34">
        <f>(E369/E367)*100</f>
        <v>0</v>
      </c>
      <c r="G369" s="36"/>
      <c r="H369" s="31"/>
      <c r="I369" s="31"/>
      <c r="J369"/>
      <c r="K369"/>
      <c r="L369"/>
      <c r="M369"/>
      <c r="N369"/>
    </row>
    <row r="370" spans="1:14" ht="15" customHeight="1">
      <c r="A370"/>
      <c r="B370"/>
      <c r="C370" s="197" t="s">
        <v>32</v>
      </c>
      <c r="D370" s="197"/>
      <c r="E370" s="33">
        <v>0</v>
      </c>
      <c r="F370" s="34">
        <f>(E370/E367)*100</f>
        <v>0</v>
      </c>
      <c r="G370" s="36"/>
      <c r="H370" s="31"/>
      <c r="I370" s="31"/>
      <c r="J370"/>
      <c r="K370"/>
      <c r="L370"/>
      <c r="M370"/>
      <c r="N370"/>
    </row>
    <row r="371" spans="1:14" ht="15" customHeight="1">
      <c r="A371"/>
      <c r="B371"/>
      <c r="C371" s="197" t="s">
        <v>33</v>
      </c>
      <c r="D371" s="197"/>
      <c r="E371" s="33">
        <v>3</v>
      </c>
      <c r="F371" s="34">
        <f>(E371/E367)*100</f>
        <v>20</v>
      </c>
      <c r="G371" s="36"/>
      <c r="H371" s="22" t="s">
        <v>34</v>
      </c>
      <c r="I371" s="22"/>
      <c r="J371"/>
      <c r="K371"/>
      <c r="L371"/>
      <c r="M371"/>
      <c r="N371"/>
    </row>
    <row r="372" spans="1:14" ht="15" customHeight="1">
      <c r="A372"/>
      <c r="B372"/>
      <c r="C372" s="197" t="s">
        <v>35</v>
      </c>
      <c r="D372" s="197"/>
      <c r="E372" s="33">
        <v>0</v>
      </c>
      <c r="F372" s="34">
        <f>(E372/E367)*100</f>
        <v>0</v>
      </c>
      <c r="G372" s="36"/>
      <c r="H372" s="22"/>
      <c r="I372" s="22"/>
      <c r="J372"/>
      <c r="K372"/>
      <c r="L372"/>
      <c r="M372"/>
      <c r="N372"/>
    </row>
    <row r="373" spans="1:14" ht="15" customHeight="1" thickBot="1">
      <c r="A373"/>
      <c r="B373"/>
      <c r="C373" s="205" t="s">
        <v>36</v>
      </c>
      <c r="D373" s="205"/>
      <c r="E373" s="38"/>
      <c r="F373" s="39">
        <f>(E373/E367)*100</f>
        <v>0</v>
      </c>
      <c r="G373" s="36"/>
      <c r="H373" s="22"/>
      <c r="I373" s="22"/>
      <c r="J373"/>
      <c r="K373"/>
      <c r="L373"/>
      <c r="M373"/>
      <c r="N373"/>
    </row>
    <row r="374" spans="1:14" ht="15" customHeight="1">
      <c r="A374" s="41" t="s">
        <v>37</v>
      </c>
      <c r="B374" s="10"/>
      <c r="C374" s="11"/>
      <c r="D374" s="11"/>
      <c r="E374" s="13"/>
      <c r="F374" s="13"/>
      <c r="G374" s="42"/>
      <c r="H374" s="43"/>
      <c r="I374" s="43"/>
      <c r="J374" s="43"/>
      <c r="K374" s="13"/>
      <c r="L374" s="17"/>
      <c r="M374"/>
      <c r="N374" s="40"/>
    </row>
    <row r="375" spans="1:14" ht="15" customHeight="1">
      <c r="A375" s="12" t="s">
        <v>38</v>
      </c>
      <c r="B375" s="10"/>
      <c r="C375" s="44"/>
      <c r="D375" s="45"/>
      <c r="E375" s="46"/>
      <c r="F375" s="43"/>
      <c r="G375" s="42"/>
      <c r="H375" s="43"/>
      <c r="I375" s="43"/>
      <c r="J375" s="43"/>
      <c r="K375" s="13"/>
      <c r="L375" s="17"/>
      <c r="M375" s="24"/>
      <c r="N375" s="24"/>
    </row>
    <row r="376" spans="1:14" ht="15" customHeight="1">
      <c r="A376" s="12" t="s">
        <v>39</v>
      </c>
      <c r="B376" s="10"/>
      <c r="C376" s="11"/>
      <c r="D376" s="45"/>
      <c r="E376" s="46"/>
      <c r="F376" s="43"/>
      <c r="G376" s="42"/>
      <c r="H376" s="47"/>
      <c r="I376" s="47"/>
      <c r="J376" s="47"/>
      <c r="K376" s="13"/>
      <c r="L376" s="17"/>
      <c r="M376"/>
      <c r="N376" s="17"/>
    </row>
    <row r="377" spans="1:14" ht="15" customHeight="1">
      <c r="A377" s="12" t="s">
        <v>40</v>
      </c>
      <c r="B377" s="44"/>
      <c r="C377" s="11"/>
      <c r="D377" s="45"/>
      <c r="E377" s="46"/>
      <c r="F377" s="43"/>
      <c r="G377" s="48"/>
      <c r="H377" s="47"/>
      <c r="I377" s="47"/>
      <c r="J377" s="47"/>
      <c r="K377" s="13"/>
      <c r="L377" s="17"/>
      <c r="M377"/>
      <c r="N377" s="17"/>
    </row>
    <row r="378" spans="1:14" ht="15" customHeight="1">
      <c r="A378" s="12" t="s">
        <v>41</v>
      </c>
      <c r="B378" s="35"/>
      <c r="C378" s="11"/>
      <c r="D378" s="49"/>
      <c r="E378" s="43"/>
      <c r="F378" s="43"/>
      <c r="G378" s="48"/>
      <c r="H378" s="47"/>
      <c r="I378" s="47"/>
      <c r="J378" s="47"/>
      <c r="K378" s="43"/>
      <c r="L378" s="17"/>
      <c r="M378" s="17"/>
      <c r="N378" s="17"/>
    </row>
    <row r="379" spans="1:14" ht="15" customHeight="1">
      <c r="A379" s="12" t="s">
        <v>41</v>
      </c>
      <c r="B379" s="35"/>
      <c r="C379" s="11"/>
      <c r="D379" s="49"/>
      <c r="E379" s="43"/>
      <c r="F379" s="43"/>
      <c r="G379" s="48"/>
      <c r="H379" s="47"/>
      <c r="I379" s="47"/>
      <c r="J379" s="47"/>
      <c r="K379" s="43"/>
      <c r="L379" s="17"/>
      <c r="M379" s="17"/>
      <c r="N379" s="17"/>
    </row>
    <row r="380" spans="1:14" ht="15" customHeight="1" thickBo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5" customHeight="1" thickBot="1">
      <c r="A381" s="199" t="s">
        <v>0</v>
      </c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</row>
    <row r="382" spans="1:14" ht="15" customHeight="1" thickBot="1">
      <c r="A382" s="199"/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</row>
    <row r="383" spans="1:14" ht="15" customHeight="1">
      <c r="A383" s="199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</row>
    <row r="384" spans="1:14" ht="15" customHeight="1">
      <c r="A384" s="200" t="s">
        <v>136</v>
      </c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</row>
    <row r="385" spans="1:14" ht="15" customHeight="1">
      <c r="A385" s="200" t="s">
        <v>137</v>
      </c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</row>
    <row r="386" spans="1:14" ht="15" customHeight="1" thickBot="1">
      <c r="A386" s="201" t="s">
        <v>3</v>
      </c>
      <c r="B386" s="201"/>
      <c r="C386" s="201"/>
      <c r="D386" s="201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</row>
    <row r="387" spans="1:14" ht="15" customHeight="1">
      <c r="A387" s="206" t="s">
        <v>155</v>
      </c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</row>
    <row r="388" spans="1:14" ht="15" customHeight="1">
      <c r="A388" s="206" t="s">
        <v>5</v>
      </c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</row>
    <row r="389" spans="1:14" ht="15" customHeight="1">
      <c r="A389" s="202" t="s">
        <v>6</v>
      </c>
      <c r="B389" s="203" t="s">
        <v>7</v>
      </c>
      <c r="C389" s="195" t="s">
        <v>8</v>
      </c>
      <c r="D389" s="202" t="s">
        <v>9</v>
      </c>
      <c r="E389" s="195" t="s">
        <v>10</v>
      </c>
      <c r="F389" s="195" t="s">
        <v>11</v>
      </c>
      <c r="G389" s="195" t="s">
        <v>12</v>
      </c>
      <c r="H389" s="195" t="s">
        <v>13</v>
      </c>
      <c r="I389" s="195" t="s">
        <v>14</v>
      </c>
      <c r="J389" s="195" t="s">
        <v>15</v>
      </c>
      <c r="K389" s="198" t="s">
        <v>16</v>
      </c>
      <c r="L389" s="195" t="s">
        <v>17</v>
      </c>
      <c r="M389" s="195" t="s">
        <v>18</v>
      </c>
      <c r="N389" s="195" t="s">
        <v>19</v>
      </c>
    </row>
    <row r="390" spans="1:14" ht="15" customHeight="1">
      <c r="A390" s="202"/>
      <c r="B390" s="204"/>
      <c r="C390" s="195"/>
      <c r="D390" s="202"/>
      <c r="E390" s="203"/>
      <c r="F390" s="195"/>
      <c r="G390" s="195"/>
      <c r="H390" s="195"/>
      <c r="I390" s="195"/>
      <c r="J390" s="195"/>
      <c r="K390" s="198"/>
      <c r="L390" s="195"/>
      <c r="M390" s="195"/>
      <c r="N390" s="195"/>
    </row>
    <row r="391" spans="1:14" ht="15" customHeight="1">
      <c r="A391" s="57">
        <v>1</v>
      </c>
      <c r="B391" s="52">
        <v>43371</v>
      </c>
      <c r="C391" s="57" t="s">
        <v>139</v>
      </c>
      <c r="D391" s="57" t="s">
        <v>53</v>
      </c>
      <c r="E391" s="57" t="s">
        <v>52</v>
      </c>
      <c r="F391" s="58">
        <v>178</v>
      </c>
      <c r="G391" s="58">
        <v>185</v>
      </c>
      <c r="H391" s="58">
        <v>174</v>
      </c>
      <c r="I391" s="58">
        <v>170</v>
      </c>
      <c r="J391" s="58">
        <v>166</v>
      </c>
      <c r="K391" s="58">
        <v>166</v>
      </c>
      <c r="L391" s="53">
        <f aca="true" t="shared" si="24" ref="L391:L397">100000/F391</f>
        <v>561.7977528089888</v>
      </c>
      <c r="M391" s="54">
        <f aca="true" t="shared" si="25" ref="M391:M397">IF(D391="BUY",(K391-F391)*(L391),(F391-K391)*(L391))</f>
        <v>6741.573033707866</v>
      </c>
      <c r="N391" s="55">
        <f aca="true" t="shared" si="26" ref="N391:N397">M391/(L391)/F391%</f>
        <v>6.741573033707865</v>
      </c>
    </row>
    <row r="392" spans="1:14" ht="15" customHeight="1">
      <c r="A392" s="57">
        <v>2</v>
      </c>
      <c r="B392" s="52">
        <v>43369</v>
      </c>
      <c r="C392" s="57" t="s">
        <v>139</v>
      </c>
      <c r="D392" s="57" t="s">
        <v>21</v>
      </c>
      <c r="E392" s="57" t="s">
        <v>156</v>
      </c>
      <c r="F392" s="58">
        <v>690</v>
      </c>
      <c r="G392" s="58">
        <v>673</v>
      </c>
      <c r="H392" s="58">
        <v>700</v>
      </c>
      <c r="I392" s="58">
        <v>710</v>
      </c>
      <c r="J392" s="58">
        <v>720</v>
      </c>
      <c r="K392" s="58">
        <v>700</v>
      </c>
      <c r="L392" s="53">
        <f>100000/F392</f>
        <v>144.92753623188406</v>
      </c>
      <c r="M392" s="54">
        <f>IF(D392="BUY",(K392-F392)*(L392),(F392-K392)*(L392))</f>
        <v>1449.2753623188405</v>
      </c>
      <c r="N392" s="55">
        <f>M392/(L392)/F392%</f>
        <v>1.4492753623188406</v>
      </c>
    </row>
    <row r="393" spans="1:14" ht="15" customHeight="1">
      <c r="A393" s="57">
        <v>3</v>
      </c>
      <c r="B393" s="52">
        <v>43364</v>
      </c>
      <c r="C393" s="57" t="s">
        <v>139</v>
      </c>
      <c r="D393" s="57" t="s">
        <v>53</v>
      </c>
      <c r="E393" s="57" t="s">
        <v>157</v>
      </c>
      <c r="F393" s="58">
        <v>446</v>
      </c>
      <c r="G393" s="58">
        <v>458</v>
      </c>
      <c r="H393" s="58">
        <v>440</v>
      </c>
      <c r="I393" s="58">
        <v>432</v>
      </c>
      <c r="J393" s="58">
        <v>426</v>
      </c>
      <c r="K393" s="58">
        <v>432</v>
      </c>
      <c r="L393" s="53">
        <f t="shared" si="24"/>
        <v>224.2152466367713</v>
      </c>
      <c r="M393" s="54">
        <f t="shared" si="25"/>
        <v>3139.013452914798</v>
      </c>
      <c r="N393" s="55">
        <f t="shared" si="26"/>
        <v>3.1390134529147984</v>
      </c>
    </row>
    <row r="394" spans="1:14" ht="15" customHeight="1">
      <c r="A394" s="57">
        <v>4</v>
      </c>
      <c r="B394" s="52">
        <v>43357</v>
      </c>
      <c r="C394" s="57" t="s">
        <v>139</v>
      </c>
      <c r="D394" s="57" t="s">
        <v>21</v>
      </c>
      <c r="E394" s="57" t="s">
        <v>64</v>
      </c>
      <c r="F394" s="58">
        <v>1220</v>
      </c>
      <c r="G394" s="58">
        <v>1190</v>
      </c>
      <c r="H394" s="58">
        <v>1240</v>
      </c>
      <c r="I394" s="58">
        <v>1260</v>
      </c>
      <c r="J394" s="58">
        <v>1280</v>
      </c>
      <c r="K394" s="58">
        <v>1190</v>
      </c>
      <c r="L394" s="53">
        <f t="shared" si="24"/>
        <v>81.9672131147541</v>
      </c>
      <c r="M394" s="54">
        <f t="shared" si="25"/>
        <v>-2459.016393442623</v>
      </c>
      <c r="N394" s="55">
        <f t="shared" si="26"/>
        <v>-2.459016393442623</v>
      </c>
    </row>
    <row r="395" spans="1:14" ht="15" customHeight="1">
      <c r="A395" s="57">
        <v>5</v>
      </c>
      <c r="B395" s="52">
        <v>43350</v>
      </c>
      <c r="C395" s="57" t="s">
        <v>139</v>
      </c>
      <c r="D395" s="57" t="s">
        <v>21</v>
      </c>
      <c r="E395" s="57" t="s">
        <v>158</v>
      </c>
      <c r="F395" s="58">
        <v>530</v>
      </c>
      <c r="G395" s="58">
        <v>514</v>
      </c>
      <c r="H395" s="58">
        <v>540</v>
      </c>
      <c r="I395" s="58">
        <v>550</v>
      </c>
      <c r="J395" s="58">
        <v>560</v>
      </c>
      <c r="K395" s="58">
        <v>540</v>
      </c>
      <c r="L395" s="53">
        <f t="shared" si="24"/>
        <v>188.67924528301887</v>
      </c>
      <c r="M395" s="54">
        <f t="shared" si="25"/>
        <v>1886.7924528301887</v>
      </c>
      <c r="N395" s="55">
        <f t="shared" si="26"/>
        <v>1.8867924528301887</v>
      </c>
    </row>
    <row r="396" spans="1:14" ht="15" customHeight="1">
      <c r="A396" s="57">
        <v>6</v>
      </c>
      <c r="B396" s="52">
        <v>43349</v>
      </c>
      <c r="C396" s="57" t="s">
        <v>139</v>
      </c>
      <c r="D396" s="57" t="s">
        <v>21</v>
      </c>
      <c r="E396" s="57" t="s">
        <v>69</v>
      </c>
      <c r="F396" s="58">
        <v>640</v>
      </c>
      <c r="G396" s="58">
        <v>624</v>
      </c>
      <c r="H396" s="58">
        <v>650</v>
      </c>
      <c r="I396" s="58">
        <v>660</v>
      </c>
      <c r="J396" s="58">
        <v>670</v>
      </c>
      <c r="K396" s="58">
        <v>670</v>
      </c>
      <c r="L396" s="53">
        <f t="shared" si="24"/>
        <v>156.25</v>
      </c>
      <c r="M396" s="54">
        <f t="shared" si="25"/>
        <v>4687.5</v>
      </c>
      <c r="N396" s="55">
        <f t="shared" si="26"/>
        <v>4.6875</v>
      </c>
    </row>
    <row r="397" spans="1:14" ht="15" customHeight="1">
      <c r="A397" s="57">
        <v>7</v>
      </c>
      <c r="B397" s="52">
        <v>43349</v>
      </c>
      <c r="C397" s="57" t="s">
        <v>139</v>
      </c>
      <c r="D397" s="57" t="s">
        <v>21</v>
      </c>
      <c r="E397" s="57" t="s">
        <v>159</v>
      </c>
      <c r="F397" s="58">
        <v>1164</v>
      </c>
      <c r="G397" s="58">
        <v>1130</v>
      </c>
      <c r="H397" s="58">
        <v>1184</v>
      </c>
      <c r="I397" s="58">
        <v>1204</v>
      </c>
      <c r="J397" s="58">
        <v>1224</v>
      </c>
      <c r="K397" s="58">
        <v>1183</v>
      </c>
      <c r="L397" s="53">
        <f t="shared" si="24"/>
        <v>85.91065292096219</v>
      </c>
      <c r="M397" s="54">
        <f t="shared" si="25"/>
        <v>1632.3024054982816</v>
      </c>
      <c r="N397" s="55">
        <f t="shared" si="26"/>
        <v>1.6323024054982818</v>
      </c>
    </row>
    <row r="398" spans="1:14" ht="15" customHeight="1">
      <c r="A398" s="9" t="s">
        <v>26</v>
      </c>
      <c r="B398" s="19"/>
      <c r="C398" s="11"/>
      <c r="D398" s="12"/>
      <c r="E398" s="13"/>
      <c r="F398" s="13"/>
      <c r="G398" s="14"/>
      <c r="H398" s="13"/>
      <c r="I398" s="13"/>
      <c r="J398" s="13"/>
      <c r="K398" s="16"/>
      <c r="L398" s="17"/>
      <c r="N398"/>
    </row>
    <row r="399" spans="1:14" ht="15" customHeight="1">
      <c r="A399" s="9" t="s">
        <v>26</v>
      </c>
      <c r="B399" s="19"/>
      <c r="C399" s="20"/>
      <c r="D399" s="21"/>
      <c r="E399" s="22"/>
      <c r="F399" s="22"/>
      <c r="G399" s="23"/>
      <c r="H399" s="22"/>
      <c r="I399" s="22"/>
      <c r="J399" s="22"/>
      <c r="K399" s="22"/>
      <c r="L399"/>
      <c r="M399"/>
      <c r="N399"/>
    </row>
    <row r="400" spans="1:14" ht="15" customHeight="1">
      <c r="A400"/>
      <c r="B400"/>
      <c r="C400"/>
      <c r="D400"/>
      <c r="E400"/>
      <c r="F400"/>
      <c r="G400"/>
      <c r="H400"/>
      <c r="I400"/>
      <c r="J400"/>
      <c r="K400"/>
      <c r="L400" s="17"/>
      <c r="M400"/>
      <c r="N400"/>
    </row>
    <row r="401" spans="1:14" ht="15" customHeight="1" thickBot="1">
      <c r="A401"/>
      <c r="B401"/>
      <c r="C401" s="22"/>
      <c r="D401" s="22"/>
      <c r="E401" s="22"/>
      <c r="F401" s="25"/>
      <c r="G401" s="26"/>
      <c r="H401" s="27" t="s">
        <v>27</v>
      </c>
      <c r="I401" s="27"/>
      <c r="J401"/>
      <c r="K401"/>
      <c r="L401"/>
      <c r="M401"/>
      <c r="N401"/>
    </row>
    <row r="402" spans="1:14" ht="15" customHeight="1">
      <c r="A402"/>
      <c r="B402"/>
      <c r="C402" s="196" t="s">
        <v>28</v>
      </c>
      <c r="D402" s="196"/>
      <c r="E402" s="29">
        <v>7</v>
      </c>
      <c r="F402" s="30">
        <f>F403+F404+F405+F406+F407+F408</f>
        <v>100</v>
      </c>
      <c r="G402" s="31">
        <v>7</v>
      </c>
      <c r="H402" s="32">
        <f>G403/G402%</f>
        <v>85.71428571428571</v>
      </c>
      <c r="I402" s="32"/>
      <c r="J402"/>
      <c r="K402"/>
      <c r="L402"/>
      <c r="M402"/>
      <c r="N402"/>
    </row>
    <row r="403" spans="1:14" ht="15" customHeight="1">
      <c r="A403"/>
      <c r="B403"/>
      <c r="C403" s="197" t="s">
        <v>29</v>
      </c>
      <c r="D403" s="197"/>
      <c r="E403" s="33">
        <v>6</v>
      </c>
      <c r="F403" s="34">
        <f>(E403/E402)*100</f>
        <v>85.71428571428571</v>
      </c>
      <c r="G403" s="31">
        <v>6</v>
      </c>
      <c r="H403" s="28"/>
      <c r="I403" s="28"/>
      <c r="J403"/>
      <c r="K403"/>
      <c r="L403"/>
      <c r="M403"/>
      <c r="N403"/>
    </row>
    <row r="404" spans="1:14" ht="15" customHeight="1">
      <c r="A404"/>
      <c r="B404"/>
      <c r="C404" s="197" t="s">
        <v>31</v>
      </c>
      <c r="D404" s="197"/>
      <c r="E404" s="33">
        <v>0</v>
      </c>
      <c r="F404" s="34">
        <f>(E404/E402)*100</f>
        <v>0</v>
      </c>
      <c r="G404" s="36"/>
      <c r="H404" s="31"/>
      <c r="I404" s="31"/>
      <c r="J404"/>
      <c r="K404"/>
      <c r="L404"/>
      <c r="M404"/>
      <c r="N404"/>
    </row>
    <row r="405" spans="1:14" ht="15" customHeight="1">
      <c r="A405"/>
      <c r="B405"/>
      <c r="C405" s="197" t="s">
        <v>32</v>
      </c>
      <c r="D405" s="197"/>
      <c r="E405" s="33">
        <v>0</v>
      </c>
      <c r="F405" s="34">
        <f>(E405/E402)*100</f>
        <v>0</v>
      </c>
      <c r="G405" s="36"/>
      <c r="H405" s="31"/>
      <c r="I405" s="31"/>
      <c r="J405"/>
      <c r="K405"/>
      <c r="L405"/>
      <c r="M405"/>
      <c r="N405"/>
    </row>
    <row r="406" spans="1:14" ht="15" customHeight="1">
      <c r="A406"/>
      <c r="B406"/>
      <c r="C406" s="197" t="s">
        <v>33</v>
      </c>
      <c r="D406" s="197"/>
      <c r="E406" s="33">
        <v>1</v>
      </c>
      <c r="F406" s="34">
        <f>(E406/E402)*100</f>
        <v>14.285714285714285</v>
      </c>
      <c r="G406" s="36"/>
      <c r="H406" s="22" t="s">
        <v>34</v>
      </c>
      <c r="I406" s="22"/>
      <c r="J406"/>
      <c r="K406"/>
      <c r="L406"/>
      <c r="M406"/>
      <c r="N406"/>
    </row>
    <row r="407" spans="1:14" ht="15" customHeight="1">
      <c r="A407"/>
      <c r="B407"/>
      <c r="C407" s="197" t="s">
        <v>35</v>
      </c>
      <c r="D407" s="197"/>
      <c r="E407" s="33">
        <v>0</v>
      </c>
      <c r="F407" s="34">
        <f>(E407/E402)*100</f>
        <v>0</v>
      </c>
      <c r="G407" s="36"/>
      <c r="H407" s="22"/>
      <c r="I407" s="22"/>
      <c r="J407"/>
      <c r="K407"/>
      <c r="L407"/>
      <c r="M407"/>
      <c r="N407"/>
    </row>
    <row r="408" spans="1:14" ht="15" customHeight="1" thickBot="1">
      <c r="A408"/>
      <c r="B408"/>
      <c r="C408" s="205" t="s">
        <v>36</v>
      </c>
      <c r="D408" s="205"/>
      <c r="E408" s="38"/>
      <c r="F408" s="39">
        <f>(E408/E402)*100</f>
        <v>0</v>
      </c>
      <c r="G408" s="36"/>
      <c r="H408" s="22"/>
      <c r="I408" s="22"/>
      <c r="J408"/>
      <c r="K408"/>
      <c r="L408"/>
      <c r="M408"/>
      <c r="N408"/>
    </row>
    <row r="409" spans="1:14" ht="15" customHeight="1">
      <c r="A409" s="41" t="s">
        <v>37</v>
      </c>
      <c r="B409" s="10"/>
      <c r="C409" s="11"/>
      <c r="D409" s="11"/>
      <c r="E409" s="13"/>
      <c r="F409" s="13"/>
      <c r="G409" s="42"/>
      <c r="H409" s="43"/>
      <c r="I409" s="43"/>
      <c r="J409" s="43"/>
      <c r="K409" s="13"/>
      <c r="L409" s="17"/>
      <c r="M409"/>
      <c r="N409" s="40"/>
    </row>
    <row r="410" spans="1:14" ht="15" customHeight="1">
      <c r="A410" s="12" t="s">
        <v>38</v>
      </c>
      <c r="B410" s="10"/>
      <c r="C410" s="44"/>
      <c r="D410" s="45"/>
      <c r="E410" s="46"/>
      <c r="F410" s="43"/>
      <c r="G410" s="42"/>
      <c r="H410" s="43"/>
      <c r="I410" s="43"/>
      <c r="J410" s="43"/>
      <c r="K410" s="13"/>
      <c r="L410" s="17"/>
      <c r="M410" s="24"/>
      <c r="N410" s="24"/>
    </row>
    <row r="411" spans="1:14" ht="15" customHeight="1">
      <c r="A411" s="12" t="s">
        <v>39</v>
      </c>
      <c r="B411" s="10"/>
      <c r="C411" s="11"/>
      <c r="D411" s="45"/>
      <c r="E411" s="46"/>
      <c r="F411" s="43"/>
      <c r="G411" s="42"/>
      <c r="H411" s="47"/>
      <c r="I411" s="47"/>
      <c r="J411" s="47"/>
      <c r="K411" s="13"/>
      <c r="L411" s="17"/>
      <c r="M411"/>
      <c r="N411" s="17"/>
    </row>
    <row r="412" spans="1:14" ht="15" customHeight="1">
      <c r="A412" s="12" t="s">
        <v>40</v>
      </c>
      <c r="B412" s="44"/>
      <c r="C412" s="11"/>
      <c r="D412" s="45"/>
      <c r="E412" s="46"/>
      <c r="F412" s="43"/>
      <c r="G412" s="48"/>
      <c r="H412" s="47"/>
      <c r="I412" s="47"/>
      <c r="J412" s="47"/>
      <c r="K412" s="13"/>
      <c r="L412" s="17"/>
      <c r="M412"/>
      <c r="N412" s="17"/>
    </row>
    <row r="413" spans="1:14" ht="15" customHeight="1">
      <c r="A413" s="12" t="s">
        <v>41</v>
      </c>
      <c r="B413" s="35"/>
      <c r="C413" s="11"/>
      <c r="D413" s="49"/>
      <c r="E413" s="43"/>
      <c r="F413" s="43"/>
      <c r="G413" s="48"/>
      <c r="H413" s="47"/>
      <c r="I413" s="47"/>
      <c r="J413" s="47"/>
      <c r="K413" s="43"/>
      <c r="L413" s="17"/>
      <c r="M413" s="17"/>
      <c r="N413" s="17"/>
    </row>
    <row r="414" spans="1:14" ht="15" customHeight="1" thickBot="1">
      <c r="A414" s="12" t="s">
        <v>41</v>
      </c>
      <c r="B414" s="35"/>
      <c r="C414" s="11"/>
      <c r="D414" s="49"/>
      <c r="E414" s="43"/>
      <c r="F414" s="43"/>
      <c r="G414" s="48"/>
      <c r="H414" s="47"/>
      <c r="I414" s="47"/>
      <c r="J414" s="47"/>
      <c r="K414" s="43"/>
      <c r="L414" s="17"/>
      <c r="M414" s="17"/>
      <c r="N414" s="17"/>
    </row>
    <row r="415" spans="1:14" ht="15" customHeight="1">
      <c r="A415" s="218" t="s">
        <v>0</v>
      </c>
      <c r="B415" s="219"/>
      <c r="C415" s="219"/>
      <c r="D415" s="219"/>
      <c r="E415" s="219"/>
      <c r="F415" s="219"/>
      <c r="G415" s="219"/>
      <c r="H415" s="219"/>
      <c r="I415" s="219"/>
      <c r="J415" s="219"/>
      <c r="K415" s="219"/>
      <c r="L415" s="219"/>
      <c r="M415" s="219"/>
      <c r="N415" s="220"/>
    </row>
    <row r="416" spans="1:14" ht="15" customHeight="1">
      <c r="A416" s="221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3"/>
    </row>
    <row r="417" spans="1:14" ht="15" customHeight="1">
      <c r="A417" s="221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3"/>
    </row>
    <row r="418" spans="1:14" ht="15" customHeight="1">
      <c r="A418" s="224" t="s">
        <v>1</v>
      </c>
      <c r="B418" s="225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6"/>
    </row>
    <row r="419" spans="1:14" ht="15" customHeight="1">
      <c r="A419" s="224" t="s">
        <v>2</v>
      </c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6"/>
    </row>
    <row r="420" spans="1:14" ht="15" customHeight="1" thickBot="1">
      <c r="A420" s="227" t="s">
        <v>3</v>
      </c>
      <c r="B420" s="228"/>
      <c r="C420" s="228"/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229"/>
    </row>
    <row r="421" spans="1:14" ht="15" customHeight="1">
      <c r="A421" s="230" t="s">
        <v>134</v>
      </c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2"/>
    </row>
    <row r="422" spans="1:14" ht="15" customHeight="1">
      <c r="A422" s="213" t="s">
        <v>5</v>
      </c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  <c r="L422" s="214"/>
      <c r="M422" s="214"/>
      <c r="N422" s="215"/>
    </row>
    <row r="423" spans="1:14" ht="15" customHeight="1">
      <c r="A423" s="207" t="s">
        <v>6</v>
      </c>
      <c r="B423" s="203" t="s">
        <v>7</v>
      </c>
      <c r="C423" s="203" t="s">
        <v>8</v>
      </c>
      <c r="D423" s="207" t="s">
        <v>9</v>
      </c>
      <c r="E423" s="203" t="s">
        <v>10</v>
      </c>
      <c r="F423" s="203" t="s">
        <v>11</v>
      </c>
      <c r="G423" s="203" t="s">
        <v>12</v>
      </c>
      <c r="H423" s="203" t="s">
        <v>13</v>
      </c>
      <c r="I423" s="203" t="s">
        <v>14</v>
      </c>
      <c r="J423" s="203" t="s">
        <v>15</v>
      </c>
      <c r="K423" s="216" t="s">
        <v>16</v>
      </c>
      <c r="L423" s="203" t="s">
        <v>17</v>
      </c>
      <c r="M423" s="203" t="s">
        <v>18</v>
      </c>
      <c r="N423" s="203" t="s">
        <v>19</v>
      </c>
    </row>
    <row r="424" spans="1:14" ht="15" customHeight="1">
      <c r="A424" s="208"/>
      <c r="B424" s="204"/>
      <c r="C424" s="204"/>
      <c r="D424" s="208"/>
      <c r="E424" s="204"/>
      <c r="F424" s="204"/>
      <c r="G424" s="204"/>
      <c r="H424" s="204"/>
      <c r="I424" s="204"/>
      <c r="J424" s="204"/>
      <c r="K424" s="217"/>
      <c r="L424" s="204"/>
      <c r="M424" s="204"/>
      <c r="N424" s="204"/>
    </row>
    <row r="425" spans="1:14" ht="15" customHeight="1">
      <c r="A425" s="68">
        <v>1</v>
      </c>
      <c r="B425" s="69">
        <v>43311</v>
      </c>
      <c r="C425" s="68" t="s">
        <v>23</v>
      </c>
      <c r="D425" s="51" t="s">
        <v>21</v>
      </c>
      <c r="E425" s="51" t="s">
        <v>24</v>
      </c>
      <c r="F425" s="70">
        <v>86</v>
      </c>
      <c r="G425" s="68">
        <v>83</v>
      </c>
      <c r="H425" s="70">
        <v>88</v>
      </c>
      <c r="I425" s="70">
        <v>90</v>
      </c>
      <c r="J425" s="70">
        <v>92</v>
      </c>
      <c r="K425" s="74">
        <v>88</v>
      </c>
      <c r="L425" s="68">
        <v>5500</v>
      </c>
      <c r="M425" s="71">
        <f>IF(D425="BUY",(K425-F425)*(L425),(F425-K425)*(L425))</f>
        <v>11000</v>
      </c>
      <c r="N425" s="72">
        <f>M425/(L425)/F425%</f>
        <v>2.3255813953488373</v>
      </c>
    </row>
    <row r="426" spans="1:14" ht="15" customHeight="1">
      <c r="A426" s="68">
        <v>2</v>
      </c>
      <c r="B426" s="69">
        <v>43308</v>
      </c>
      <c r="C426" s="68" t="s">
        <v>23</v>
      </c>
      <c r="D426" s="51" t="s">
        <v>21</v>
      </c>
      <c r="E426" s="51" t="s">
        <v>123</v>
      </c>
      <c r="F426" s="70">
        <v>422</v>
      </c>
      <c r="G426" s="68">
        <v>410</v>
      </c>
      <c r="H426" s="70">
        <v>428</v>
      </c>
      <c r="I426" s="70">
        <v>434</v>
      </c>
      <c r="J426" s="70">
        <v>440</v>
      </c>
      <c r="K426" s="74">
        <v>410</v>
      </c>
      <c r="L426" s="68">
        <v>1500</v>
      </c>
      <c r="M426" s="71">
        <f>IF(D426="BUY",(K426-F426)*(L426),(F426-K426)*(L426))</f>
        <v>-18000</v>
      </c>
      <c r="N426" s="72">
        <f>M426/(L426)/F426%</f>
        <v>-2.843601895734597</v>
      </c>
    </row>
    <row r="427" spans="1:14" ht="15" customHeight="1">
      <c r="A427" s="68">
        <v>3</v>
      </c>
      <c r="B427" s="69">
        <v>43305</v>
      </c>
      <c r="C427" s="68" t="s">
        <v>23</v>
      </c>
      <c r="D427" s="51" t="s">
        <v>21</v>
      </c>
      <c r="E427" s="51" t="s">
        <v>135</v>
      </c>
      <c r="F427" s="70">
        <v>90</v>
      </c>
      <c r="G427" s="68">
        <v>88</v>
      </c>
      <c r="H427" s="70">
        <v>91</v>
      </c>
      <c r="I427" s="70">
        <v>92</v>
      </c>
      <c r="J427" s="70">
        <v>93</v>
      </c>
      <c r="K427" s="74">
        <v>91</v>
      </c>
      <c r="L427" s="68">
        <v>8000</v>
      </c>
      <c r="M427" s="71">
        <f>IF(D427="BUY",(K427-F427)*(L427),(F427-K427)*(L427))</f>
        <v>8000</v>
      </c>
      <c r="N427" s="72">
        <f>M427/(L427)/F427%</f>
        <v>1.1111111111111112</v>
      </c>
    </row>
    <row r="428" spans="1:14" ht="15" customHeight="1">
      <c r="A428" s="68">
        <v>4</v>
      </c>
      <c r="B428" s="69">
        <v>43304</v>
      </c>
      <c r="C428" s="68" t="s">
        <v>23</v>
      </c>
      <c r="D428" s="51" t="s">
        <v>21</v>
      </c>
      <c r="E428" s="51" t="s">
        <v>80</v>
      </c>
      <c r="F428" s="70">
        <v>520</v>
      </c>
      <c r="G428" s="68">
        <v>507</v>
      </c>
      <c r="H428" s="70">
        <v>528</v>
      </c>
      <c r="I428" s="70">
        <v>536</v>
      </c>
      <c r="J428" s="70">
        <v>544</v>
      </c>
      <c r="K428" s="74">
        <v>528</v>
      </c>
      <c r="L428" s="68">
        <v>1061</v>
      </c>
      <c r="M428" s="71">
        <f>IF(D428="BUY",(K428-F428)*(L428),(F428-K428)*(L428))</f>
        <v>8488</v>
      </c>
      <c r="N428" s="72">
        <f>M428/(L428)/F428%</f>
        <v>1.5384615384615383</v>
      </c>
    </row>
    <row r="429" spans="1:14" ht="15" customHeight="1">
      <c r="A429" s="68">
        <v>5</v>
      </c>
      <c r="B429" s="69">
        <v>43301</v>
      </c>
      <c r="C429" s="68" t="s">
        <v>23</v>
      </c>
      <c r="D429" s="51" t="s">
        <v>21</v>
      </c>
      <c r="E429" s="51" t="s">
        <v>63</v>
      </c>
      <c r="F429" s="70">
        <v>1490</v>
      </c>
      <c r="G429" s="68">
        <v>1460</v>
      </c>
      <c r="H429" s="70">
        <v>1510</v>
      </c>
      <c r="I429" s="70">
        <v>1530</v>
      </c>
      <c r="J429" s="70">
        <v>1550</v>
      </c>
      <c r="K429" s="74">
        <v>1460</v>
      </c>
      <c r="L429" s="68">
        <v>500</v>
      </c>
      <c r="M429" s="71">
        <f>IF(D429="BUY",(K429-F429)*(L429),(F429-K429)*(L429))</f>
        <v>-15000</v>
      </c>
      <c r="N429" s="72">
        <f>M429/(L429)/F429%</f>
        <v>-2.013422818791946</v>
      </c>
    </row>
    <row r="430" spans="1:14" ht="15" customHeight="1">
      <c r="A430" s="68">
        <v>6</v>
      </c>
      <c r="B430" s="69">
        <v>43300</v>
      </c>
      <c r="C430" s="68" t="s">
        <v>23</v>
      </c>
      <c r="D430" s="51" t="s">
        <v>21</v>
      </c>
      <c r="E430" s="51" t="s">
        <v>133</v>
      </c>
      <c r="F430" s="70">
        <v>238</v>
      </c>
      <c r="G430" s="68">
        <v>231</v>
      </c>
      <c r="H430" s="70">
        <v>242</v>
      </c>
      <c r="I430" s="70">
        <v>246</v>
      </c>
      <c r="J430" s="70">
        <v>250</v>
      </c>
      <c r="K430" s="74">
        <v>231</v>
      </c>
      <c r="L430" s="68">
        <v>2000</v>
      </c>
      <c r="M430" s="71">
        <f aca="true" t="shared" si="27" ref="M430:M436">IF(D430="BUY",(K430-F430)*(L430),(F430-K430)*(L430))</f>
        <v>-14000</v>
      </c>
      <c r="N430" s="72">
        <f aca="true" t="shared" si="28" ref="N430:N436">M430/(L430)/F430%</f>
        <v>-2.9411764705882355</v>
      </c>
    </row>
    <row r="431" spans="1:14" ht="15" customHeight="1">
      <c r="A431" s="68">
        <v>7</v>
      </c>
      <c r="B431" s="69">
        <v>43298</v>
      </c>
      <c r="C431" s="68" t="s">
        <v>23</v>
      </c>
      <c r="D431" s="51" t="s">
        <v>21</v>
      </c>
      <c r="E431" s="51" t="s">
        <v>132</v>
      </c>
      <c r="F431" s="70">
        <v>84.5</v>
      </c>
      <c r="G431" s="68">
        <v>81</v>
      </c>
      <c r="H431" s="70">
        <v>86.5</v>
      </c>
      <c r="I431" s="70">
        <v>88.5</v>
      </c>
      <c r="J431" s="70">
        <v>90.5</v>
      </c>
      <c r="K431" s="74">
        <v>88.5</v>
      </c>
      <c r="L431" s="68">
        <v>5500</v>
      </c>
      <c r="M431" s="71">
        <f t="shared" si="27"/>
        <v>22000</v>
      </c>
      <c r="N431" s="72">
        <f t="shared" si="28"/>
        <v>4.733727810650888</v>
      </c>
    </row>
    <row r="432" spans="1:14" ht="15" customHeight="1">
      <c r="A432" s="68">
        <v>8</v>
      </c>
      <c r="B432" s="69">
        <v>43297</v>
      </c>
      <c r="C432" s="68" t="s">
        <v>23</v>
      </c>
      <c r="D432" s="51" t="s">
        <v>53</v>
      </c>
      <c r="E432" s="51" t="s">
        <v>131</v>
      </c>
      <c r="F432" s="70">
        <v>246</v>
      </c>
      <c r="G432" s="68">
        <v>254</v>
      </c>
      <c r="H432" s="70">
        <v>241</v>
      </c>
      <c r="I432" s="70">
        <v>236</v>
      </c>
      <c r="J432" s="70">
        <v>231</v>
      </c>
      <c r="K432" s="74">
        <v>241</v>
      </c>
      <c r="L432" s="68">
        <v>2250</v>
      </c>
      <c r="M432" s="71">
        <f t="shared" si="27"/>
        <v>11250</v>
      </c>
      <c r="N432" s="72">
        <f t="shared" si="28"/>
        <v>2.032520325203252</v>
      </c>
    </row>
    <row r="433" spans="1:14" ht="15" customHeight="1">
      <c r="A433" s="68">
        <v>9</v>
      </c>
      <c r="B433" s="69">
        <v>43291</v>
      </c>
      <c r="C433" s="68" t="s">
        <v>23</v>
      </c>
      <c r="D433" s="51" t="s">
        <v>21</v>
      </c>
      <c r="E433" s="51" t="s">
        <v>92</v>
      </c>
      <c r="F433" s="70">
        <v>266.5</v>
      </c>
      <c r="G433" s="68">
        <v>258</v>
      </c>
      <c r="H433" s="70">
        <v>271</v>
      </c>
      <c r="I433" s="70">
        <v>275</v>
      </c>
      <c r="J433" s="70">
        <v>279</v>
      </c>
      <c r="K433" s="74">
        <v>258</v>
      </c>
      <c r="L433" s="68">
        <v>3000</v>
      </c>
      <c r="M433" s="71">
        <f t="shared" si="27"/>
        <v>-25500</v>
      </c>
      <c r="N433" s="72">
        <f t="shared" si="28"/>
        <v>-3.189493433395872</v>
      </c>
    </row>
    <row r="434" spans="1:14" ht="15" customHeight="1">
      <c r="A434" s="68">
        <v>10</v>
      </c>
      <c r="B434" s="69">
        <v>43290</v>
      </c>
      <c r="C434" s="68" t="s">
        <v>23</v>
      </c>
      <c r="D434" s="51" t="s">
        <v>21</v>
      </c>
      <c r="E434" s="51" t="s">
        <v>131</v>
      </c>
      <c r="F434" s="70">
        <v>275</v>
      </c>
      <c r="G434" s="68">
        <v>269</v>
      </c>
      <c r="H434" s="70">
        <v>279</v>
      </c>
      <c r="I434" s="70">
        <v>283</v>
      </c>
      <c r="J434" s="70">
        <v>287</v>
      </c>
      <c r="K434" s="74">
        <v>278.95</v>
      </c>
      <c r="L434" s="68">
        <v>2250</v>
      </c>
      <c r="M434" s="71">
        <f t="shared" si="27"/>
        <v>8887.499999999975</v>
      </c>
      <c r="N434" s="72">
        <f t="shared" si="28"/>
        <v>1.4363636363636323</v>
      </c>
    </row>
    <row r="435" spans="1:14" ht="15" customHeight="1">
      <c r="A435" s="68">
        <v>11</v>
      </c>
      <c r="B435" s="69">
        <v>43285</v>
      </c>
      <c r="C435" s="68" t="s">
        <v>23</v>
      </c>
      <c r="D435" s="51" t="s">
        <v>21</v>
      </c>
      <c r="E435" s="51" t="s">
        <v>130</v>
      </c>
      <c r="F435" s="70">
        <v>582</v>
      </c>
      <c r="G435" s="68">
        <v>570</v>
      </c>
      <c r="H435" s="70">
        <v>588</v>
      </c>
      <c r="I435" s="70">
        <v>594</v>
      </c>
      <c r="J435" s="70">
        <v>600</v>
      </c>
      <c r="K435" s="74">
        <v>588</v>
      </c>
      <c r="L435" s="68">
        <v>1400</v>
      </c>
      <c r="M435" s="71">
        <f t="shared" si="27"/>
        <v>8400</v>
      </c>
      <c r="N435" s="72">
        <f t="shared" si="28"/>
        <v>1.0309278350515463</v>
      </c>
    </row>
    <row r="436" spans="1:14" ht="15" customHeight="1">
      <c r="A436" s="68">
        <v>12</v>
      </c>
      <c r="B436" s="69">
        <v>43284</v>
      </c>
      <c r="C436" s="68" t="s">
        <v>23</v>
      </c>
      <c r="D436" s="51" t="s">
        <v>21</v>
      </c>
      <c r="E436" s="51" t="s">
        <v>128</v>
      </c>
      <c r="F436" s="70">
        <v>579</v>
      </c>
      <c r="G436" s="68">
        <v>565</v>
      </c>
      <c r="H436" s="70">
        <v>587</v>
      </c>
      <c r="I436" s="70">
        <v>595</v>
      </c>
      <c r="J436" s="70">
        <v>603</v>
      </c>
      <c r="K436" s="74">
        <v>587</v>
      </c>
      <c r="L436" s="68">
        <v>1100</v>
      </c>
      <c r="M436" s="71">
        <f t="shared" si="27"/>
        <v>8800</v>
      </c>
      <c r="N436" s="72">
        <f t="shared" si="28"/>
        <v>1.381692573402418</v>
      </c>
    </row>
    <row r="437" spans="1:14" ht="15" customHeight="1">
      <c r="A437" s="9" t="s">
        <v>25</v>
      </c>
      <c r="B437" s="10"/>
      <c r="C437" s="11"/>
      <c r="D437" s="12"/>
      <c r="E437" s="13"/>
      <c r="F437" s="13"/>
      <c r="G437" s="14"/>
      <c r="H437" s="15"/>
      <c r="I437" s="15"/>
      <c r="J437" s="15"/>
      <c r="K437" s="16"/>
      <c r="L437" s="17"/>
      <c r="M437" s="40"/>
      <c r="N437" s="67"/>
    </row>
    <row r="438" spans="1:12" ht="15" customHeight="1">
      <c r="A438" s="9" t="s">
        <v>26</v>
      </c>
      <c r="B438" s="19"/>
      <c r="C438" s="11"/>
      <c r="D438" s="12"/>
      <c r="E438" s="13"/>
      <c r="F438" s="13"/>
      <c r="G438" s="14"/>
      <c r="H438" s="13"/>
      <c r="I438" s="13"/>
      <c r="J438" s="13"/>
      <c r="K438" s="16"/>
      <c r="L438" s="17"/>
    </row>
    <row r="439" spans="1:15" ht="15" customHeight="1">
      <c r="A439" s="9" t="s">
        <v>26</v>
      </c>
      <c r="B439" s="19"/>
      <c r="C439" s="20"/>
      <c r="D439" s="21"/>
      <c r="E439" s="22"/>
      <c r="F439" s="22"/>
      <c r="G439" s="23"/>
      <c r="H439" s="22"/>
      <c r="I439" s="22"/>
      <c r="J439" s="22"/>
      <c r="K439" s="22"/>
      <c r="L439" s="17"/>
      <c r="M439" s="17"/>
      <c r="O439" s="17"/>
    </row>
    <row r="440" spans="1:14" ht="15" customHeight="1" thickBot="1">
      <c r="A440" s="24"/>
      <c r="B440" s="19"/>
      <c r="C440" s="22"/>
      <c r="D440" s="22"/>
      <c r="E440" s="22"/>
      <c r="F440" s="25"/>
      <c r="G440" s="26"/>
      <c r="H440" s="27" t="s">
        <v>27</v>
      </c>
      <c r="I440" s="27"/>
      <c r="J440" s="28"/>
      <c r="K440" s="28"/>
      <c r="L440" s="17"/>
      <c r="M440" s="63" t="s">
        <v>72</v>
      </c>
      <c r="N440" s="64" t="s">
        <v>68</v>
      </c>
    </row>
    <row r="441" spans="1:12" ht="15" customHeight="1">
      <c r="A441" s="24"/>
      <c r="B441" s="19"/>
      <c r="C441" s="209" t="s">
        <v>28</v>
      </c>
      <c r="D441" s="210"/>
      <c r="E441" s="29">
        <v>12</v>
      </c>
      <c r="F441" s="30">
        <f>F442+F443+F444+F445+F446+F447</f>
        <v>91.66666666666666</v>
      </c>
      <c r="G441" s="31">
        <v>12</v>
      </c>
      <c r="H441" s="32">
        <f>G442/G441%</f>
        <v>66.66666666666667</v>
      </c>
      <c r="I441" s="32"/>
      <c r="J441" s="32"/>
      <c r="L441" s="17"/>
    </row>
    <row r="442" spans="1:14" ht="15" customHeight="1">
      <c r="A442" s="24"/>
      <c r="B442" s="19"/>
      <c r="C442" s="211" t="s">
        <v>29</v>
      </c>
      <c r="D442" s="212"/>
      <c r="E442" s="33">
        <v>8</v>
      </c>
      <c r="F442" s="34">
        <f>(E442/E441)*100</f>
        <v>66.66666666666666</v>
      </c>
      <c r="G442" s="31">
        <v>8</v>
      </c>
      <c r="H442" s="28"/>
      <c r="I442" s="28"/>
      <c r="J442" s="22"/>
      <c r="K442" s="28"/>
      <c r="N442" s="22"/>
    </row>
    <row r="443" spans="1:14" ht="15" customHeight="1">
      <c r="A443" s="35"/>
      <c r="B443" s="19"/>
      <c r="C443" s="211" t="s">
        <v>31</v>
      </c>
      <c r="D443" s="212"/>
      <c r="E443" s="33">
        <v>0</v>
      </c>
      <c r="F443" s="34">
        <f>(E443/E441)*100</f>
        <v>0</v>
      </c>
      <c r="G443" s="36"/>
      <c r="H443" s="31"/>
      <c r="I443" s="31"/>
      <c r="J443" s="22"/>
      <c r="K443" s="28"/>
      <c r="L443" s="17"/>
      <c r="M443" s="22"/>
      <c r="N443" s="20"/>
    </row>
    <row r="444" spans="1:12" ht="15" customHeight="1">
      <c r="A444" s="35"/>
      <c r="B444" s="19"/>
      <c r="C444" s="211" t="s">
        <v>32</v>
      </c>
      <c r="D444" s="212"/>
      <c r="E444" s="33">
        <v>0</v>
      </c>
      <c r="F444" s="34">
        <f>(E444/E441)*100</f>
        <v>0</v>
      </c>
      <c r="G444" s="36"/>
      <c r="H444" s="31"/>
      <c r="I444" s="31"/>
      <c r="J444" s="22"/>
      <c r="K444" s="28"/>
      <c r="L444" s="17"/>
    </row>
    <row r="445" spans="1:12" ht="15" customHeight="1">
      <c r="A445" s="35"/>
      <c r="B445" s="19"/>
      <c r="C445" s="211" t="s">
        <v>33</v>
      </c>
      <c r="D445" s="212"/>
      <c r="E445" s="33">
        <v>3</v>
      </c>
      <c r="F445" s="34">
        <f>(E445/E441)*100</f>
        <v>25</v>
      </c>
      <c r="G445" s="36"/>
      <c r="H445" s="22" t="s">
        <v>34</v>
      </c>
      <c r="I445" s="22"/>
      <c r="J445" s="37"/>
      <c r="K445" s="28"/>
      <c r="L445" s="17"/>
    </row>
    <row r="446" spans="1:14" ht="15" customHeight="1">
      <c r="A446" s="35"/>
      <c r="B446" s="19"/>
      <c r="C446" s="211" t="s">
        <v>35</v>
      </c>
      <c r="D446" s="212"/>
      <c r="E446" s="33">
        <v>0</v>
      </c>
      <c r="F446" s="34">
        <v>0</v>
      </c>
      <c r="G446" s="36"/>
      <c r="H446" s="22"/>
      <c r="I446" s="22"/>
      <c r="J446" s="37"/>
      <c r="K446" s="28"/>
      <c r="L446" s="17"/>
      <c r="M446" s="17"/>
      <c r="N446" s="17"/>
    </row>
    <row r="447" spans="1:14" ht="15" customHeight="1" thickBot="1">
      <c r="A447" s="35"/>
      <c r="B447" s="19"/>
      <c r="C447" s="233" t="s">
        <v>36</v>
      </c>
      <c r="D447" s="234"/>
      <c r="E447" s="38"/>
      <c r="F447" s="39">
        <f>(E447/E441)*100</f>
        <v>0</v>
      </c>
      <c r="G447" s="36"/>
      <c r="H447" s="22"/>
      <c r="I447" s="22"/>
      <c r="N447" s="17"/>
    </row>
    <row r="448" spans="1:14" ht="15" customHeight="1">
      <c r="A448" s="41" t="s">
        <v>37</v>
      </c>
      <c r="B448" s="10"/>
      <c r="C448" s="11"/>
      <c r="D448" s="11"/>
      <c r="E448" s="13"/>
      <c r="F448" s="13"/>
      <c r="G448" s="42"/>
      <c r="H448" s="22"/>
      <c r="I448" s="43"/>
      <c r="J448" s="43"/>
      <c r="K448" s="13"/>
      <c r="L448" s="17"/>
      <c r="M448" s="40"/>
      <c r="N448" s="40"/>
    </row>
    <row r="449" spans="1:14" ht="15" customHeight="1">
      <c r="A449" s="12" t="s">
        <v>38</v>
      </c>
      <c r="B449" s="10"/>
      <c r="C449" s="44"/>
      <c r="D449" s="45"/>
      <c r="E449" s="46"/>
      <c r="F449" s="43"/>
      <c r="G449" s="42"/>
      <c r="H449" s="43"/>
      <c r="I449" s="43"/>
      <c r="J449" s="43"/>
      <c r="K449" s="13"/>
      <c r="L449" s="17"/>
      <c r="M449" s="24"/>
      <c r="N449" s="24"/>
    </row>
    <row r="450" spans="1:14" ht="15" customHeight="1">
      <c r="A450" s="12" t="s">
        <v>39</v>
      </c>
      <c r="B450" s="10"/>
      <c r="C450" s="11"/>
      <c r="D450" s="45"/>
      <c r="E450" s="46"/>
      <c r="F450" s="43"/>
      <c r="G450" s="42"/>
      <c r="H450" s="47"/>
      <c r="I450" s="47"/>
      <c r="J450" s="47"/>
      <c r="L450" s="17"/>
      <c r="M450" s="17"/>
      <c r="N450" s="17"/>
    </row>
    <row r="451" spans="1:14" ht="15" customHeight="1">
      <c r="A451" s="12" t="s">
        <v>40</v>
      </c>
      <c r="B451" s="44"/>
      <c r="C451" s="11"/>
      <c r="D451" s="45"/>
      <c r="E451" s="46"/>
      <c r="F451" s="43"/>
      <c r="G451" s="48"/>
      <c r="H451" s="47"/>
      <c r="I451" s="47"/>
      <c r="J451" s="47"/>
      <c r="K451" s="13"/>
      <c r="L451" s="17"/>
      <c r="M451" s="17"/>
      <c r="N451" s="17"/>
    </row>
    <row r="452" spans="1:14" ht="15" customHeight="1">
      <c r="A452" s="12" t="s">
        <v>41</v>
      </c>
      <c r="B452" s="35"/>
      <c r="C452" s="11"/>
      <c r="D452" s="49"/>
      <c r="E452" s="43"/>
      <c r="F452" s="43"/>
      <c r="G452" s="48"/>
      <c r="H452" s="47"/>
      <c r="I452" s="47"/>
      <c r="J452" s="47"/>
      <c r="K452" s="43"/>
      <c r="L452" s="17"/>
      <c r="N452" s="17"/>
    </row>
    <row r="453" ht="15" customHeight="1" thickBot="1"/>
    <row r="454" spans="1:14" ht="15" customHeight="1">
      <c r="A454" s="218" t="s">
        <v>0</v>
      </c>
      <c r="B454" s="219"/>
      <c r="C454" s="219"/>
      <c r="D454" s="219"/>
      <c r="E454" s="219"/>
      <c r="F454" s="219"/>
      <c r="G454" s="219"/>
      <c r="H454" s="219"/>
      <c r="I454" s="219"/>
      <c r="J454" s="219"/>
      <c r="K454" s="219"/>
      <c r="L454" s="219"/>
      <c r="M454" s="219"/>
      <c r="N454" s="220"/>
    </row>
    <row r="455" spans="1:14" ht="15" customHeight="1">
      <c r="A455" s="221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3"/>
    </row>
    <row r="456" spans="1:14" ht="15" customHeight="1">
      <c r="A456" s="221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3"/>
    </row>
    <row r="457" spans="1:14" ht="15" customHeight="1">
      <c r="A457" s="224" t="s">
        <v>1</v>
      </c>
      <c r="B457" s="225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6"/>
    </row>
    <row r="458" spans="1:14" ht="15" customHeight="1">
      <c r="A458" s="224" t="s">
        <v>2</v>
      </c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6"/>
    </row>
    <row r="459" spans="1:14" ht="15" customHeight="1" thickBot="1">
      <c r="A459" s="227" t="s">
        <v>3</v>
      </c>
      <c r="B459" s="228"/>
      <c r="C459" s="228"/>
      <c r="D459" s="228"/>
      <c r="E459" s="228"/>
      <c r="F459" s="228"/>
      <c r="G459" s="228"/>
      <c r="H459" s="228"/>
      <c r="I459" s="228"/>
      <c r="J459" s="228"/>
      <c r="K459" s="228"/>
      <c r="L459" s="228"/>
      <c r="M459" s="228"/>
      <c r="N459" s="229"/>
    </row>
    <row r="460" spans="1:14" ht="15" customHeight="1">
      <c r="A460" s="230" t="s">
        <v>125</v>
      </c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M460" s="231"/>
      <c r="N460" s="232"/>
    </row>
    <row r="461" spans="1:14" ht="15" customHeight="1">
      <c r="A461" s="213" t="s">
        <v>5</v>
      </c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  <c r="L461" s="214"/>
      <c r="M461" s="214"/>
      <c r="N461" s="215"/>
    </row>
    <row r="462" spans="1:14" ht="15" customHeight="1">
      <c r="A462" s="202" t="s">
        <v>6</v>
      </c>
      <c r="B462" s="195" t="s">
        <v>7</v>
      </c>
      <c r="C462" s="195" t="s">
        <v>8</v>
      </c>
      <c r="D462" s="202" t="s">
        <v>9</v>
      </c>
      <c r="E462" s="195" t="s">
        <v>10</v>
      </c>
      <c r="F462" s="195" t="s">
        <v>11</v>
      </c>
      <c r="G462" s="195" t="s">
        <v>12</v>
      </c>
      <c r="H462" s="195" t="s">
        <v>13</v>
      </c>
      <c r="I462" s="195" t="s">
        <v>14</v>
      </c>
      <c r="J462" s="195" t="s">
        <v>15</v>
      </c>
      <c r="K462" s="198" t="s">
        <v>16</v>
      </c>
      <c r="L462" s="195" t="s">
        <v>17</v>
      </c>
      <c r="M462" s="195" t="s">
        <v>18</v>
      </c>
      <c r="N462" s="195" t="s">
        <v>19</v>
      </c>
    </row>
    <row r="463" spans="1:14" ht="15" customHeight="1">
      <c r="A463" s="207"/>
      <c r="B463" s="203"/>
      <c r="C463" s="203"/>
      <c r="D463" s="207"/>
      <c r="E463" s="203"/>
      <c r="F463" s="203"/>
      <c r="G463" s="203"/>
      <c r="H463" s="203"/>
      <c r="I463" s="203"/>
      <c r="J463" s="203"/>
      <c r="K463" s="216"/>
      <c r="L463" s="203"/>
      <c r="M463" s="203"/>
      <c r="N463" s="203"/>
    </row>
    <row r="464" spans="1:14" ht="15" customHeight="1">
      <c r="A464" s="68">
        <v>1</v>
      </c>
      <c r="B464" s="69">
        <v>43278</v>
      </c>
      <c r="C464" s="68" t="s">
        <v>23</v>
      </c>
      <c r="D464" s="51" t="s">
        <v>21</v>
      </c>
      <c r="E464" s="51" t="s">
        <v>71</v>
      </c>
      <c r="F464" s="70">
        <v>128</v>
      </c>
      <c r="G464" s="68">
        <v>125</v>
      </c>
      <c r="H464" s="70">
        <v>129.5</v>
      </c>
      <c r="I464" s="70">
        <v>131</v>
      </c>
      <c r="J464" s="70">
        <v>132.5</v>
      </c>
      <c r="K464" s="74">
        <v>125</v>
      </c>
      <c r="L464" s="68">
        <v>7000</v>
      </c>
      <c r="M464" s="71">
        <f aca="true" t="shared" si="29" ref="M464:M469">IF(D464="BUY",(K464-F464)*(L464),(F464-K464)*(L464))</f>
        <v>-21000</v>
      </c>
      <c r="N464" s="72">
        <f aca="true" t="shared" si="30" ref="N464:N469">M464/(L464)/F464%</f>
        <v>-2.34375</v>
      </c>
    </row>
    <row r="465" spans="1:14" ht="15" customHeight="1">
      <c r="A465" s="68">
        <v>2</v>
      </c>
      <c r="B465" s="69">
        <v>43277</v>
      </c>
      <c r="C465" s="68" t="s">
        <v>23</v>
      </c>
      <c r="D465" s="51" t="s">
        <v>21</v>
      </c>
      <c r="E465" s="51" t="s">
        <v>129</v>
      </c>
      <c r="F465" s="70">
        <v>214</v>
      </c>
      <c r="G465" s="68">
        <v>207</v>
      </c>
      <c r="H465" s="70">
        <v>221</v>
      </c>
      <c r="I465" s="70">
        <v>226</v>
      </c>
      <c r="J465" s="70">
        <v>231</v>
      </c>
      <c r="K465" s="74">
        <v>207</v>
      </c>
      <c r="L465" s="68">
        <v>2500</v>
      </c>
      <c r="M465" s="71">
        <f t="shared" si="29"/>
        <v>-17500</v>
      </c>
      <c r="N465" s="72">
        <f t="shared" si="30"/>
        <v>-3.2710280373831773</v>
      </c>
    </row>
    <row r="466" spans="1:14" ht="15" customHeight="1">
      <c r="A466" s="68">
        <v>3</v>
      </c>
      <c r="B466" s="69">
        <v>43273</v>
      </c>
      <c r="C466" s="68" t="s">
        <v>23</v>
      </c>
      <c r="D466" s="51" t="s">
        <v>21</v>
      </c>
      <c r="E466" s="51" t="s">
        <v>128</v>
      </c>
      <c r="F466" s="70">
        <v>564</v>
      </c>
      <c r="G466" s="68">
        <v>550</v>
      </c>
      <c r="H466" s="70">
        <v>572</v>
      </c>
      <c r="I466" s="70">
        <v>580</v>
      </c>
      <c r="J466" s="70">
        <v>588</v>
      </c>
      <c r="K466" s="74">
        <v>572</v>
      </c>
      <c r="L466" s="68">
        <v>1100</v>
      </c>
      <c r="M466" s="71">
        <f t="shared" si="29"/>
        <v>8800</v>
      </c>
      <c r="N466" s="72">
        <f t="shared" si="30"/>
        <v>1.4184397163120568</v>
      </c>
    </row>
    <row r="467" spans="1:14" ht="15" customHeight="1">
      <c r="A467" s="68">
        <v>4</v>
      </c>
      <c r="B467" s="69">
        <v>43269</v>
      </c>
      <c r="C467" s="68" t="s">
        <v>23</v>
      </c>
      <c r="D467" s="51" t="s">
        <v>21</v>
      </c>
      <c r="E467" s="51" t="s">
        <v>57</v>
      </c>
      <c r="F467" s="70">
        <v>629</v>
      </c>
      <c r="G467" s="68">
        <v>615</v>
      </c>
      <c r="H467" s="70">
        <v>636</v>
      </c>
      <c r="I467" s="70">
        <v>643</v>
      </c>
      <c r="J467" s="70">
        <v>650</v>
      </c>
      <c r="K467" s="74">
        <v>612</v>
      </c>
      <c r="L467" s="68">
        <v>1500</v>
      </c>
      <c r="M467" s="71">
        <f t="shared" si="29"/>
        <v>-25500</v>
      </c>
      <c r="N467" s="72">
        <f t="shared" si="30"/>
        <v>-2.7027027027027026</v>
      </c>
    </row>
    <row r="468" spans="1:14" ht="15" customHeight="1">
      <c r="A468" s="68">
        <v>5</v>
      </c>
      <c r="B468" s="69">
        <v>43265</v>
      </c>
      <c r="C468" s="68" t="s">
        <v>23</v>
      </c>
      <c r="D468" s="51" t="s">
        <v>21</v>
      </c>
      <c r="E468" s="51" t="s">
        <v>127</v>
      </c>
      <c r="F468" s="70">
        <v>625</v>
      </c>
      <c r="G468" s="68">
        <v>608</v>
      </c>
      <c r="H468" s="70">
        <v>635</v>
      </c>
      <c r="I468" s="70">
        <v>645</v>
      </c>
      <c r="J468" s="70">
        <v>655</v>
      </c>
      <c r="K468" s="74">
        <v>608</v>
      </c>
      <c r="L468" s="68">
        <v>800</v>
      </c>
      <c r="M468" s="71">
        <f t="shared" si="29"/>
        <v>-13600</v>
      </c>
      <c r="N468" s="72">
        <f t="shared" si="30"/>
        <v>-2.72</v>
      </c>
    </row>
    <row r="469" spans="1:14" ht="15" customHeight="1">
      <c r="A469" s="68">
        <v>6</v>
      </c>
      <c r="B469" s="69">
        <v>43264</v>
      </c>
      <c r="C469" s="68" t="s">
        <v>23</v>
      </c>
      <c r="D469" s="51" t="s">
        <v>21</v>
      </c>
      <c r="E469" s="51" t="s">
        <v>98</v>
      </c>
      <c r="F469" s="70">
        <v>160</v>
      </c>
      <c r="G469" s="68">
        <v>150</v>
      </c>
      <c r="H469" s="70">
        <v>166</v>
      </c>
      <c r="I469" s="70">
        <v>172</v>
      </c>
      <c r="J469" s="70">
        <v>178</v>
      </c>
      <c r="K469" s="74">
        <v>165.7</v>
      </c>
      <c r="L469" s="68">
        <v>1500</v>
      </c>
      <c r="M469" s="71">
        <f t="shared" si="29"/>
        <v>8549.999999999984</v>
      </c>
      <c r="N469" s="72">
        <f t="shared" si="30"/>
        <v>3.5624999999999933</v>
      </c>
    </row>
    <row r="470" spans="1:14" ht="15" customHeight="1">
      <c r="A470" s="68">
        <v>7</v>
      </c>
      <c r="B470" s="69">
        <v>43263</v>
      </c>
      <c r="C470" s="68" t="s">
        <v>23</v>
      </c>
      <c r="D470" s="51" t="s">
        <v>21</v>
      </c>
      <c r="E470" s="51" t="s">
        <v>109</v>
      </c>
      <c r="F470" s="70">
        <v>78</v>
      </c>
      <c r="G470" s="68">
        <v>75</v>
      </c>
      <c r="H470" s="70">
        <v>79.5</v>
      </c>
      <c r="I470" s="70">
        <v>81</v>
      </c>
      <c r="J470" s="70">
        <v>82.5</v>
      </c>
      <c r="K470" s="74">
        <v>79.5</v>
      </c>
      <c r="L470" s="68">
        <v>7500</v>
      </c>
      <c r="M470" s="71">
        <f aca="true" t="shared" si="31" ref="M470:M475">IF(D470="BUY",(K470-F470)*(L470),(F470-K470)*(L470))</f>
        <v>11250</v>
      </c>
      <c r="N470" s="72">
        <f aca="true" t="shared" si="32" ref="N470:N475">M470/(L470)/F470%</f>
        <v>1.923076923076923</v>
      </c>
    </row>
    <row r="471" spans="1:14" ht="15" customHeight="1">
      <c r="A471" s="68">
        <v>8</v>
      </c>
      <c r="B471" s="69">
        <v>43263</v>
      </c>
      <c r="C471" s="68" t="s">
        <v>23</v>
      </c>
      <c r="D471" s="51" t="s">
        <v>21</v>
      </c>
      <c r="E471" s="51" t="s">
        <v>126</v>
      </c>
      <c r="F471" s="70">
        <v>88.5</v>
      </c>
      <c r="G471" s="68">
        <v>86.5</v>
      </c>
      <c r="H471" s="70">
        <v>89.5</v>
      </c>
      <c r="I471" s="70">
        <v>90.5</v>
      </c>
      <c r="J471" s="70">
        <v>91.5</v>
      </c>
      <c r="K471" s="74">
        <v>89.5</v>
      </c>
      <c r="L471" s="68">
        <v>12000</v>
      </c>
      <c r="M471" s="71">
        <f t="shared" si="31"/>
        <v>12000</v>
      </c>
      <c r="N471" s="72">
        <f t="shared" si="32"/>
        <v>1.1299435028248588</v>
      </c>
    </row>
    <row r="472" spans="1:14" ht="15" customHeight="1">
      <c r="A472" s="68">
        <v>9</v>
      </c>
      <c r="B472" s="69">
        <v>43258</v>
      </c>
      <c r="C472" s="68" t="s">
        <v>23</v>
      </c>
      <c r="D472" s="51" t="s">
        <v>21</v>
      </c>
      <c r="E472" s="51" t="s">
        <v>107</v>
      </c>
      <c r="F472" s="70">
        <v>60.5</v>
      </c>
      <c r="G472" s="68">
        <v>58.5</v>
      </c>
      <c r="H472" s="70">
        <v>61.5</v>
      </c>
      <c r="I472" s="70">
        <v>62.5</v>
      </c>
      <c r="J472" s="70">
        <v>63.5</v>
      </c>
      <c r="K472" s="74">
        <v>61.5</v>
      </c>
      <c r="L472" s="68">
        <v>10000</v>
      </c>
      <c r="M472" s="71">
        <f t="shared" si="31"/>
        <v>10000</v>
      </c>
      <c r="N472" s="72">
        <f t="shared" si="32"/>
        <v>1.6528925619834711</v>
      </c>
    </row>
    <row r="473" spans="1:14" ht="15" customHeight="1">
      <c r="A473" s="68">
        <v>10</v>
      </c>
      <c r="B473" s="69">
        <v>43257</v>
      </c>
      <c r="C473" s="68" t="s">
        <v>23</v>
      </c>
      <c r="D473" s="51" t="s">
        <v>21</v>
      </c>
      <c r="E473" s="51" t="s">
        <v>80</v>
      </c>
      <c r="F473" s="70">
        <v>583</v>
      </c>
      <c r="G473" s="68">
        <v>565</v>
      </c>
      <c r="H473" s="70">
        <v>593</v>
      </c>
      <c r="I473" s="70">
        <v>603</v>
      </c>
      <c r="J473" s="70">
        <v>613</v>
      </c>
      <c r="K473" s="74">
        <v>603</v>
      </c>
      <c r="L473" s="68">
        <v>1061</v>
      </c>
      <c r="M473" s="71">
        <f t="shared" si="31"/>
        <v>21220</v>
      </c>
      <c r="N473" s="72">
        <f t="shared" si="32"/>
        <v>3.4305317324185247</v>
      </c>
    </row>
    <row r="474" spans="1:14" ht="15" customHeight="1">
      <c r="A474" s="68">
        <v>11</v>
      </c>
      <c r="B474" s="69">
        <v>43256</v>
      </c>
      <c r="C474" s="68" t="s">
        <v>23</v>
      </c>
      <c r="D474" s="51" t="s">
        <v>21</v>
      </c>
      <c r="E474" s="51" t="s">
        <v>71</v>
      </c>
      <c r="F474" s="70">
        <v>145</v>
      </c>
      <c r="G474" s="68">
        <v>142</v>
      </c>
      <c r="H474" s="70">
        <v>146.5</v>
      </c>
      <c r="I474" s="70">
        <v>148</v>
      </c>
      <c r="J474" s="70">
        <v>149.5</v>
      </c>
      <c r="K474" s="74">
        <v>146.5</v>
      </c>
      <c r="L474" s="68">
        <v>7000</v>
      </c>
      <c r="M474" s="71">
        <f t="shared" si="31"/>
        <v>10500</v>
      </c>
      <c r="N474" s="72">
        <f t="shared" si="32"/>
        <v>1.0344827586206897</v>
      </c>
    </row>
    <row r="475" spans="1:14" ht="15" customHeight="1">
      <c r="A475" s="68">
        <v>12</v>
      </c>
      <c r="B475" s="69">
        <v>43255</v>
      </c>
      <c r="C475" s="68" t="s">
        <v>23</v>
      </c>
      <c r="D475" s="51" t="s">
        <v>21</v>
      </c>
      <c r="E475" s="51" t="s">
        <v>126</v>
      </c>
      <c r="F475" s="70">
        <v>75</v>
      </c>
      <c r="G475" s="68">
        <v>73</v>
      </c>
      <c r="H475" s="70">
        <v>76</v>
      </c>
      <c r="I475" s="70">
        <v>77</v>
      </c>
      <c r="J475" s="70">
        <v>78</v>
      </c>
      <c r="K475" s="74">
        <v>76</v>
      </c>
      <c r="L475" s="68">
        <v>10000</v>
      </c>
      <c r="M475" s="71">
        <f t="shared" si="31"/>
        <v>10000</v>
      </c>
      <c r="N475" s="72">
        <f t="shared" si="32"/>
        <v>1.3333333333333333</v>
      </c>
    </row>
    <row r="476" spans="1:14" ht="15" customHeight="1">
      <c r="A476" s="9" t="s">
        <v>25</v>
      </c>
      <c r="B476" s="10"/>
      <c r="C476" s="11"/>
      <c r="D476" s="12"/>
      <c r="E476" s="13"/>
      <c r="F476" s="13"/>
      <c r="G476" s="14"/>
      <c r="H476" s="15"/>
      <c r="I476" s="15"/>
      <c r="J476" s="15"/>
      <c r="K476" s="16"/>
      <c r="L476" s="17"/>
      <c r="M476" s="40"/>
      <c r="N476" s="67"/>
    </row>
    <row r="477" spans="1:12" ht="15" customHeight="1">
      <c r="A477" s="9" t="s">
        <v>26</v>
      </c>
      <c r="B477" s="19"/>
      <c r="C477" s="11"/>
      <c r="D477" s="12"/>
      <c r="E477" s="13"/>
      <c r="F477" s="13"/>
      <c r="G477" s="14"/>
      <c r="H477" s="13"/>
      <c r="I477" s="13"/>
      <c r="J477" s="13"/>
      <c r="K477" s="16"/>
      <c r="L477" s="17"/>
    </row>
    <row r="478" spans="1:14" ht="15" customHeight="1">
      <c r="A478" s="9" t="s">
        <v>26</v>
      </c>
      <c r="B478" s="19"/>
      <c r="C478" s="20"/>
      <c r="D478" s="21"/>
      <c r="E478" s="22"/>
      <c r="F478" s="22"/>
      <c r="G478" s="23"/>
      <c r="H478" s="22"/>
      <c r="I478" s="22"/>
      <c r="J478" s="22"/>
      <c r="K478" s="22"/>
      <c r="L478" s="17"/>
      <c r="M478" s="17"/>
      <c r="N478" s="17"/>
    </row>
    <row r="479" spans="1:14" ht="15" customHeight="1" thickBot="1">
      <c r="A479" s="24"/>
      <c r="B479" s="19"/>
      <c r="C479" s="22"/>
      <c r="D479" s="22"/>
      <c r="E479" s="22"/>
      <c r="F479" s="25"/>
      <c r="G479" s="26"/>
      <c r="H479" s="27" t="s">
        <v>27</v>
      </c>
      <c r="I479" s="27"/>
      <c r="J479" s="28"/>
      <c r="K479" s="28"/>
      <c r="L479" s="17"/>
      <c r="M479" s="63" t="s">
        <v>72</v>
      </c>
      <c r="N479" s="64" t="s">
        <v>68</v>
      </c>
    </row>
    <row r="480" spans="1:12" ht="15" customHeight="1">
      <c r="A480" s="24"/>
      <c r="B480" s="19"/>
      <c r="C480" s="196" t="s">
        <v>28</v>
      </c>
      <c r="D480" s="196"/>
      <c r="E480" s="29">
        <v>12</v>
      </c>
      <c r="F480" s="30">
        <f>F481+F482+F483+F484+F485+F486</f>
        <v>99.99999999999999</v>
      </c>
      <c r="G480" s="31">
        <v>12</v>
      </c>
      <c r="H480" s="32">
        <f>G481/G480%</f>
        <v>33.333333333333336</v>
      </c>
      <c r="I480" s="32"/>
      <c r="J480" s="32"/>
      <c r="L480" s="17"/>
    </row>
    <row r="481" spans="1:14" ht="15" customHeight="1">
      <c r="A481" s="24"/>
      <c r="B481" s="19"/>
      <c r="C481" s="197" t="s">
        <v>29</v>
      </c>
      <c r="D481" s="197"/>
      <c r="E481" s="33">
        <v>8</v>
      </c>
      <c r="F481" s="34">
        <f>(E481/E480)*100</f>
        <v>66.66666666666666</v>
      </c>
      <c r="G481" s="31">
        <v>4</v>
      </c>
      <c r="H481" s="28"/>
      <c r="I481" s="28"/>
      <c r="J481" s="22"/>
      <c r="K481" s="28"/>
      <c r="M481" s="22"/>
      <c r="N481" s="22"/>
    </row>
    <row r="482" spans="1:14" ht="15" customHeight="1">
      <c r="A482" s="35"/>
      <c r="B482" s="19"/>
      <c r="C482" s="197" t="s">
        <v>31</v>
      </c>
      <c r="D482" s="197"/>
      <c r="E482" s="33">
        <v>0</v>
      </c>
      <c r="F482" s="34">
        <f>(E482/E480)*100</f>
        <v>0</v>
      </c>
      <c r="G482" s="36"/>
      <c r="H482" s="31"/>
      <c r="I482" s="31"/>
      <c r="J482" s="22"/>
      <c r="K482" s="28"/>
      <c r="L482" s="17"/>
      <c r="M482" s="20"/>
      <c r="N482" s="20"/>
    </row>
    <row r="483" spans="1:14" ht="15" customHeight="1">
      <c r="A483" s="35"/>
      <c r="B483" s="19"/>
      <c r="C483" s="197" t="s">
        <v>32</v>
      </c>
      <c r="D483" s="197"/>
      <c r="E483" s="33">
        <v>0</v>
      </c>
      <c r="F483" s="34">
        <f>(E483/E480)*100</f>
        <v>0</v>
      </c>
      <c r="G483" s="36"/>
      <c r="H483" s="31"/>
      <c r="I483" s="31"/>
      <c r="J483" s="22"/>
      <c r="K483" s="28"/>
      <c r="L483" s="17"/>
      <c r="M483" s="17"/>
      <c r="N483" s="17"/>
    </row>
    <row r="484" spans="1:13" ht="15" customHeight="1">
      <c r="A484" s="35"/>
      <c r="B484" s="19"/>
      <c r="C484" s="197" t="s">
        <v>33</v>
      </c>
      <c r="D484" s="197"/>
      <c r="E484" s="33">
        <v>4</v>
      </c>
      <c r="F484" s="34">
        <f>(E484/E480)*100</f>
        <v>33.33333333333333</v>
      </c>
      <c r="G484" s="36"/>
      <c r="H484" s="22" t="s">
        <v>34</v>
      </c>
      <c r="I484" s="22"/>
      <c r="J484" s="37"/>
      <c r="K484" s="28"/>
      <c r="L484" s="17"/>
      <c r="M484" s="17"/>
    </row>
    <row r="485" spans="1:14" ht="15" customHeight="1">
      <c r="A485" s="35"/>
      <c r="B485" s="19"/>
      <c r="C485" s="197" t="s">
        <v>35</v>
      </c>
      <c r="D485" s="197"/>
      <c r="E485" s="33">
        <v>0</v>
      </c>
      <c r="F485" s="34">
        <v>0</v>
      </c>
      <c r="G485" s="36"/>
      <c r="H485" s="22"/>
      <c r="I485" s="22"/>
      <c r="J485" s="37"/>
      <c r="K485" s="28"/>
      <c r="L485" s="17"/>
      <c r="M485" s="17"/>
      <c r="N485" s="17"/>
    </row>
    <row r="486" spans="1:14" ht="15" customHeight="1" thickBot="1">
      <c r="A486" s="35"/>
      <c r="B486" s="19"/>
      <c r="C486" s="205" t="s">
        <v>36</v>
      </c>
      <c r="D486" s="205"/>
      <c r="E486" s="38"/>
      <c r="F486" s="39">
        <f>(E486/E480)*100</f>
        <v>0</v>
      </c>
      <c r="G486" s="36"/>
      <c r="H486" s="22"/>
      <c r="I486" s="22"/>
      <c r="M486" s="17"/>
      <c r="N486" s="17"/>
    </row>
    <row r="487" spans="1:14" ht="15" customHeight="1">
      <c r="A487" s="41" t="s">
        <v>37</v>
      </c>
      <c r="B487" s="10"/>
      <c r="C487" s="11"/>
      <c r="D487" s="11"/>
      <c r="E487" s="13"/>
      <c r="F487" s="13"/>
      <c r="G487" s="42"/>
      <c r="H487" s="43"/>
      <c r="I487" s="43"/>
      <c r="J487" s="43"/>
      <c r="K487" s="13"/>
      <c r="L487" s="17"/>
      <c r="M487" s="40"/>
      <c r="N487" s="40"/>
    </row>
    <row r="488" spans="1:14" ht="15" customHeight="1">
      <c r="A488" s="12" t="s">
        <v>38</v>
      </c>
      <c r="B488" s="10"/>
      <c r="C488" s="44"/>
      <c r="D488" s="45"/>
      <c r="E488" s="46"/>
      <c r="F488" s="43"/>
      <c r="G488" s="42"/>
      <c r="H488" s="43"/>
      <c r="I488" s="43"/>
      <c r="J488" s="43"/>
      <c r="K488" s="13"/>
      <c r="L488" s="17"/>
      <c r="M488" s="24"/>
      <c r="N488" s="24"/>
    </row>
    <row r="489" spans="1:14" ht="15" customHeight="1">
      <c r="A489" s="12" t="s">
        <v>39</v>
      </c>
      <c r="B489" s="10"/>
      <c r="C489" s="11"/>
      <c r="D489" s="45"/>
      <c r="E489" s="46"/>
      <c r="F489" s="43"/>
      <c r="G489" s="42"/>
      <c r="H489" s="47"/>
      <c r="I489" s="47"/>
      <c r="J489" s="47"/>
      <c r="K489" s="13"/>
      <c r="L489" s="17"/>
      <c r="M489" s="17"/>
      <c r="N489" s="17"/>
    </row>
    <row r="490" spans="1:14" ht="15" customHeight="1">
      <c r="A490" s="12" t="s">
        <v>40</v>
      </c>
      <c r="B490" s="44"/>
      <c r="C490" s="11"/>
      <c r="D490" s="45"/>
      <c r="E490" s="46"/>
      <c r="F490" s="43"/>
      <c r="G490" s="48"/>
      <c r="H490" s="47"/>
      <c r="I490" s="47"/>
      <c r="J490" s="47"/>
      <c r="K490" s="13"/>
      <c r="L490" s="17"/>
      <c r="M490" s="17"/>
      <c r="N490" s="17"/>
    </row>
    <row r="491" spans="1:14" ht="15" customHeight="1">
      <c r="A491" s="12" t="s">
        <v>41</v>
      </c>
      <c r="B491" s="35"/>
      <c r="C491" s="11"/>
      <c r="D491" s="49"/>
      <c r="E491" s="43"/>
      <c r="F491" s="43"/>
      <c r="G491" s="48"/>
      <c r="H491" s="47"/>
      <c r="I491" s="47"/>
      <c r="J491" s="47"/>
      <c r="K491" s="43"/>
      <c r="L491" s="17"/>
      <c r="M491" s="17"/>
      <c r="N491" s="17"/>
    </row>
    <row r="492" ht="15" customHeight="1" thickBot="1"/>
    <row r="493" spans="1:14" ht="15" customHeight="1" thickBot="1">
      <c r="A493" s="199" t="s">
        <v>0</v>
      </c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</row>
    <row r="494" spans="1:14" ht="15" customHeight="1" thickBot="1">
      <c r="A494" s="199"/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</row>
    <row r="495" spans="1:14" ht="15" customHeight="1">
      <c r="A495" s="199"/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</row>
    <row r="496" spans="1:14" ht="15" customHeight="1">
      <c r="A496" s="200" t="s">
        <v>1</v>
      </c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</row>
    <row r="497" spans="1:14" ht="15" customHeight="1">
      <c r="A497" s="200" t="s">
        <v>2</v>
      </c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</row>
    <row r="498" spans="1:14" ht="15" customHeight="1" thickBot="1">
      <c r="A498" s="201" t="s">
        <v>3</v>
      </c>
      <c r="B498" s="201"/>
      <c r="C498" s="201"/>
      <c r="D498" s="201"/>
      <c r="E498" s="201"/>
      <c r="F498" s="201"/>
      <c r="G498" s="201"/>
      <c r="H498" s="201"/>
      <c r="I498" s="201"/>
      <c r="J498" s="201"/>
      <c r="K498" s="201"/>
      <c r="L498" s="201"/>
      <c r="M498" s="201"/>
      <c r="N498" s="201"/>
    </row>
    <row r="499" spans="1:14" ht="15" customHeight="1">
      <c r="A499" s="206" t="s">
        <v>117</v>
      </c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</row>
    <row r="500" spans="1:14" ht="15" customHeight="1">
      <c r="A500" s="206" t="s">
        <v>5</v>
      </c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</row>
    <row r="501" spans="1:14" ht="15" customHeight="1">
      <c r="A501" s="202" t="s">
        <v>6</v>
      </c>
      <c r="B501" s="195" t="s">
        <v>7</v>
      </c>
      <c r="C501" s="195" t="s">
        <v>8</v>
      </c>
      <c r="D501" s="202" t="s">
        <v>9</v>
      </c>
      <c r="E501" s="195" t="s">
        <v>10</v>
      </c>
      <c r="F501" s="195" t="s">
        <v>11</v>
      </c>
      <c r="G501" s="195" t="s">
        <v>12</v>
      </c>
      <c r="H501" s="195" t="s">
        <v>13</v>
      </c>
      <c r="I501" s="195" t="s">
        <v>14</v>
      </c>
      <c r="J501" s="195" t="s">
        <v>15</v>
      </c>
      <c r="K501" s="198" t="s">
        <v>16</v>
      </c>
      <c r="L501" s="195" t="s">
        <v>17</v>
      </c>
      <c r="M501" s="195" t="s">
        <v>18</v>
      </c>
      <c r="N501" s="195" t="s">
        <v>19</v>
      </c>
    </row>
    <row r="502" spans="1:14" ht="15" customHeight="1">
      <c r="A502" s="207"/>
      <c r="B502" s="203"/>
      <c r="C502" s="203"/>
      <c r="D502" s="207"/>
      <c r="E502" s="203"/>
      <c r="F502" s="203"/>
      <c r="G502" s="203"/>
      <c r="H502" s="203"/>
      <c r="I502" s="203"/>
      <c r="J502" s="203"/>
      <c r="K502" s="216"/>
      <c r="L502" s="203"/>
      <c r="M502" s="203"/>
      <c r="N502" s="203"/>
    </row>
    <row r="503" spans="1:14" ht="15" customHeight="1">
      <c r="A503" s="68">
        <v>1</v>
      </c>
      <c r="B503" s="69">
        <v>43251</v>
      </c>
      <c r="C503" s="68" t="s">
        <v>23</v>
      </c>
      <c r="D503" s="51" t="s">
        <v>21</v>
      </c>
      <c r="E503" s="51" t="s">
        <v>52</v>
      </c>
      <c r="F503" s="70">
        <v>344</v>
      </c>
      <c r="G503" s="68">
        <v>335</v>
      </c>
      <c r="H503" s="70">
        <v>349</v>
      </c>
      <c r="I503" s="70">
        <v>354</v>
      </c>
      <c r="J503" s="70">
        <v>359</v>
      </c>
      <c r="K503" s="74">
        <v>349</v>
      </c>
      <c r="L503" s="68">
        <v>1750</v>
      </c>
      <c r="M503" s="71">
        <f aca="true" t="shared" si="33" ref="M503:M511">IF(D503="BUY",(K503-F503)*(L503),(F503-K503)*(L503))</f>
        <v>8750</v>
      </c>
      <c r="N503" s="72">
        <f aca="true" t="shared" si="34" ref="N503:N511">M503/(L503)/F503%</f>
        <v>1.4534883720930232</v>
      </c>
    </row>
    <row r="504" spans="1:14" ht="15" customHeight="1">
      <c r="A504" s="68">
        <v>2</v>
      </c>
      <c r="B504" s="69">
        <v>43250</v>
      </c>
      <c r="C504" s="68" t="s">
        <v>23</v>
      </c>
      <c r="D504" s="51" t="s">
        <v>21</v>
      </c>
      <c r="E504" s="51" t="s">
        <v>75</v>
      </c>
      <c r="F504" s="70">
        <v>134</v>
      </c>
      <c r="G504" s="68">
        <v>129</v>
      </c>
      <c r="H504" s="70">
        <v>137</v>
      </c>
      <c r="I504" s="70">
        <v>140</v>
      </c>
      <c r="J504" s="70">
        <v>143</v>
      </c>
      <c r="K504" s="74">
        <v>130</v>
      </c>
      <c r="L504" s="68">
        <v>3500</v>
      </c>
      <c r="M504" s="71">
        <f t="shared" si="33"/>
        <v>-14000</v>
      </c>
      <c r="N504" s="72">
        <f t="shared" si="34"/>
        <v>-2.9850746268656714</v>
      </c>
    </row>
    <row r="505" spans="1:14" ht="15" customHeight="1">
      <c r="A505" s="68">
        <v>3</v>
      </c>
      <c r="B505" s="69">
        <v>43248</v>
      </c>
      <c r="C505" s="68" t="s">
        <v>23</v>
      </c>
      <c r="D505" s="51" t="s">
        <v>21</v>
      </c>
      <c r="E505" s="51" t="s">
        <v>124</v>
      </c>
      <c r="F505" s="70">
        <v>500</v>
      </c>
      <c r="G505" s="68">
        <v>485</v>
      </c>
      <c r="H505" s="70">
        <v>510</v>
      </c>
      <c r="I505" s="70">
        <v>520</v>
      </c>
      <c r="J505" s="70">
        <v>530</v>
      </c>
      <c r="K505" s="74">
        <v>485</v>
      </c>
      <c r="L505" s="68">
        <v>1100</v>
      </c>
      <c r="M505" s="71">
        <f t="shared" si="33"/>
        <v>-16500</v>
      </c>
      <c r="N505" s="72">
        <f t="shared" si="34"/>
        <v>-3</v>
      </c>
    </row>
    <row r="506" spans="1:14" ht="15" customHeight="1">
      <c r="A506" s="68">
        <v>4</v>
      </c>
      <c r="B506" s="69">
        <v>43248</v>
      </c>
      <c r="C506" s="68" t="s">
        <v>23</v>
      </c>
      <c r="D506" s="51" t="s">
        <v>21</v>
      </c>
      <c r="E506" s="51" t="s">
        <v>24</v>
      </c>
      <c r="F506" s="70">
        <v>88.5</v>
      </c>
      <c r="G506" s="68">
        <v>83</v>
      </c>
      <c r="H506" s="70">
        <v>92</v>
      </c>
      <c r="I506" s="70">
        <v>95</v>
      </c>
      <c r="J506" s="70">
        <v>98</v>
      </c>
      <c r="K506" s="74">
        <v>83</v>
      </c>
      <c r="L506" s="68">
        <v>3500</v>
      </c>
      <c r="M506" s="71">
        <f t="shared" si="33"/>
        <v>-19250</v>
      </c>
      <c r="N506" s="72">
        <f t="shared" si="34"/>
        <v>-6.214689265536723</v>
      </c>
    </row>
    <row r="507" spans="1:14" ht="15" customHeight="1">
      <c r="A507" s="68">
        <v>5</v>
      </c>
      <c r="B507" s="69">
        <v>43245</v>
      </c>
      <c r="C507" s="68" t="s">
        <v>23</v>
      </c>
      <c r="D507" s="51" t="s">
        <v>21</v>
      </c>
      <c r="E507" s="51" t="s">
        <v>123</v>
      </c>
      <c r="F507" s="70">
        <v>391</v>
      </c>
      <c r="G507" s="68">
        <v>375</v>
      </c>
      <c r="H507" s="70">
        <v>401</v>
      </c>
      <c r="I507" s="70">
        <v>411</v>
      </c>
      <c r="J507" s="70">
        <v>421</v>
      </c>
      <c r="K507" s="74">
        <v>401</v>
      </c>
      <c r="L507" s="68">
        <v>750</v>
      </c>
      <c r="M507" s="71">
        <f t="shared" si="33"/>
        <v>7500</v>
      </c>
      <c r="N507" s="72">
        <f t="shared" si="34"/>
        <v>2.557544757033248</v>
      </c>
    </row>
    <row r="508" spans="1:14" ht="15" customHeight="1">
      <c r="A508" s="68">
        <v>6</v>
      </c>
      <c r="B508" s="69">
        <v>43244</v>
      </c>
      <c r="C508" s="68" t="s">
        <v>23</v>
      </c>
      <c r="D508" s="51" t="s">
        <v>21</v>
      </c>
      <c r="E508" s="51" t="s">
        <v>92</v>
      </c>
      <c r="F508" s="70">
        <v>266.5</v>
      </c>
      <c r="G508" s="68">
        <v>261</v>
      </c>
      <c r="H508" s="70">
        <v>269</v>
      </c>
      <c r="I508" s="70">
        <v>272</v>
      </c>
      <c r="J508" s="70">
        <v>275</v>
      </c>
      <c r="K508" s="74">
        <v>269</v>
      </c>
      <c r="L508" s="68">
        <v>3000</v>
      </c>
      <c r="M508" s="71">
        <f t="shared" si="33"/>
        <v>7500</v>
      </c>
      <c r="N508" s="72">
        <f t="shared" si="34"/>
        <v>0.9380863039399625</v>
      </c>
    </row>
    <row r="509" spans="1:14" ht="15" customHeight="1">
      <c r="A509" s="68">
        <v>7</v>
      </c>
      <c r="B509" s="69">
        <v>43243</v>
      </c>
      <c r="C509" s="68" t="s">
        <v>23</v>
      </c>
      <c r="D509" s="51" t="s">
        <v>21</v>
      </c>
      <c r="E509" s="51" t="s">
        <v>107</v>
      </c>
      <c r="F509" s="70">
        <v>68</v>
      </c>
      <c r="G509" s="68">
        <v>66</v>
      </c>
      <c r="H509" s="70">
        <v>69</v>
      </c>
      <c r="I509" s="70">
        <v>70</v>
      </c>
      <c r="J509" s="70">
        <v>71</v>
      </c>
      <c r="K509" s="74">
        <v>66</v>
      </c>
      <c r="L509" s="68">
        <v>10000</v>
      </c>
      <c r="M509" s="71">
        <f t="shared" si="33"/>
        <v>-20000</v>
      </c>
      <c r="N509" s="72">
        <f t="shared" si="34"/>
        <v>-2.941176470588235</v>
      </c>
    </row>
    <row r="510" spans="1:14" ht="15" customHeight="1">
      <c r="A510" s="68">
        <v>8</v>
      </c>
      <c r="B510" s="69">
        <v>43242</v>
      </c>
      <c r="C510" s="68" t="s">
        <v>23</v>
      </c>
      <c r="D510" s="51" t="s">
        <v>21</v>
      </c>
      <c r="E510" s="51" t="s">
        <v>71</v>
      </c>
      <c r="F510" s="70">
        <v>139</v>
      </c>
      <c r="G510" s="68">
        <v>136</v>
      </c>
      <c r="H510" s="70">
        <v>140.5</v>
      </c>
      <c r="I510" s="70">
        <v>142</v>
      </c>
      <c r="J510" s="70">
        <v>143.5</v>
      </c>
      <c r="K510" s="74">
        <v>143.5</v>
      </c>
      <c r="L510" s="68">
        <v>7000</v>
      </c>
      <c r="M510" s="71">
        <f t="shared" si="33"/>
        <v>31500</v>
      </c>
      <c r="N510" s="72">
        <f t="shared" si="34"/>
        <v>3.2374100719424463</v>
      </c>
    </row>
    <row r="511" spans="1:14" ht="15" customHeight="1">
      <c r="A511" s="68">
        <v>9</v>
      </c>
      <c r="B511" s="69">
        <v>43241</v>
      </c>
      <c r="C511" s="68" t="s">
        <v>23</v>
      </c>
      <c r="D511" s="51" t="s">
        <v>21</v>
      </c>
      <c r="E511" s="51" t="s">
        <v>122</v>
      </c>
      <c r="F511" s="70">
        <v>1170</v>
      </c>
      <c r="G511" s="68">
        <v>1152</v>
      </c>
      <c r="H511" s="70">
        <v>1180</v>
      </c>
      <c r="I511" s="70">
        <v>1190</v>
      </c>
      <c r="J511" s="70">
        <v>1200</v>
      </c>
      <c r="K511" s="74">
        <v>1200</v>
      </c>
      <c r="L511" s="68">
        <v>800</v>
      </c>
      <c r="M511" s="71">
        <f t="shared" si="33"/>
        <v>24000</v>
      </c>
      <c r="N511" s="72">
        <f t="shared" si="34"/>
        <v>2.5641025641025643</v>
      </c>
    </row>
    <row r="512" spans="1:14" ht="15" customHeight="1">
      <c r="A512" s="68">
        <v>10</v>
      </c>
      <c r="B512" s="69">
        <v>43237</v>
      </c>
      <c r="C512" s="68" t="s">
        <v>23</v>
      </c>
      <c r="D512" s="51" t="s">
        <v>21</v>
      </c>
      <c r="E512" s="51" t="s">
        <v>120</v>
      </c>
      <c r="F512" s="70">
        <v>225</v>
      </c>
      <c r="G512" s="68">
        <v>219</v>
      </c>
      <c r="H512" s="70">
        <v>228</v>
      </c>
      <c r="I512" s="70">
        <v>231</v>
      </c>
      <c r="J512" s="70">
        <v>234</v>
      </c>
      <c r="K512" s="74">
        <v>219</v>
      </c>
      <c r="L512" s="68">
        <v>3000</v>
      </c>
      <c r="M512" s="71">
        <f aca="true" t="shared" si="35" ref="M512:M518">IF(D512="BUY",(K512-F512)*(L512),(F512-K512)*(L512))</f>
        <v>-18000</v>
      </c>
      <c r="N512" s="72">
        <f aca="true" t="shared" si="36" ref="N512:N518">M512/(L512)/F512%</f>
        <v>-2.6666666666666665</v>
      </c>
    </row>
    <row r="513" spans="1:14" ht="15" customHeight="1">
      <c r="A513" s="68">
        <v>11</v>
      </c>
      <c r="B513" s="69">
        <v>43237</v>
      </c>
      <c r="C513" s="68" t="s">
        <v>23</v>
      </c>
      <c r="D513" s="51" t="s">
        <v>21</v>
      </c>
      <c r="E513" s="51" t="s">
        <v>121</v>
      </c>
      <c r="F513" s="70">
        <v>2050</v>
      </c>
      <c r="G513" s="68">
        <v>2015</v>
      </c>
      <c r="H513" s="70">
        <v>2070</v>
      </c>
      <c r="I513" s="70">
        <v>2090</v>
      </c>
      <c r="J513" s="70">
        <v>2110</v>
      </c>
      <c r="K513" s="74">
        <v>2090</v>
      </c>
      <c r="L513" s="68">
        <v>500</v>
      </c>
      <c r="M513" s="71">
        <f t="shared" si="35"/>
        <v>20000</v>
      </c>
      <c r="N513" s="72">
        <f t="shared" si="36"/>
        <v>1.951219512195122</v>
      </c>
    </row>
    <row r="514" spans="1:14" ht="15" customHeight="1">
      <c r="A514" s="68">
        <v>12</v>
      </c>
      <c r="B514" s="69">
        <v>43236</v>
      </c>
      <c r="C514" s="68" t="s">
        <v>23</v>
      </c>
      <c r="D514" s="51" t="s">
        <v>21</v>
      </c>
      <c r="E514" s="51" t="s">
        <v>92</v>
      </c>
      <c r="F514" s="70">
        <v>445</v>
      </c>
      <c r="G514" s="68">
        <v>438</v>
      </c>
      <c r="H514" s="70">
        <v>449</v>
      </c>
      <c r="I514" s="70">
        <v>453</v>
      </c>
      <c r="J514" s="70">
        <v>457</v>
      </c>
      <c r="K514" s="74">
        <v>457</v>
      </c>
      <c r="L514" s="68">
        <v>3000</v>
      </c>
      <c r="M514" s="71">
        <f t="shared" si="35"/>
        <v>36000</v>
      </c>
      <c r="N514" s="72">
        <f t="shared" si="36"/>
        <v>2.696629213483146</v>
      </c>
    </row>
    <row r="515" spans="1:14" ht="15" customHeight="1">
      <c r="A515" s="68">
        <v>13</v>
      </c>
      <c r="B515" s="69">
        <v>43227</v>
      </c>
      <c r="C515" s="68" t="s">
        <v>23</v>
      </c>
      <c r="D515" s="51" t="s">
        <v>21</v>
      </c>
      <c r="E515" s="51" t="s">
        <v>119</v>
      </c>
      <c r="F515" s="70">
        <v>345</v>
      </c>
      <c r="G515" s="68">
        <v>338</v>
      </c>
      <c r="H515" s="70">
        <v>349</v>
      </c>
      <c r="I515" s="70">
        <v>353</v>
      </c>
      <c r="J515" s="70">
        <v>357</v>
      </c>
      <c r="K515" s="74">
        <v>349</v>
      </c>
      <c r="L515" s="68">
        <v>2667</v>
      </c>
      <c r="M515" s="71">
        <f t="shared" si="35"/>
        <v>10668</v>
      </c>
      <c r="N515" s="72">
        <f t="shared" si="36"/>
        <v>1.1594202898550725</v>
      </c>
    </row>
    <row r="516" spans="1:14" ht="15" customHeight="1">
      <c r="A516" s="68">
        <v>14</v>
      </c>
      <c r="B516" s="69">
        <v>43223</v>
      </c>
      <c r="C516" s="68" t="s">
        <v>23</v>
      </c>
      <c r="D516" s="51" t="s">
        <v>21</v>
      </c>
      <c r="E516" s="51" t="s">
        <v>57</v>
      </c>
      <c r="F516" s="70">
        <v>650</v>
      </c>
      <c r="G516" s="68">
        <v>639</v>
      </c>
      <c r="H516" s="70">
        <v>656</v>
      </c>
      <c r="I516" s="70">
        <v>662</v>
      </c>
      <c r="J516" s="70">
        <v>668</v>
      </c>
      <c r="K516" s="74">
        <v>656</v>
      </c>
      <c r="L516" s="68">
        <v>1500</v>
      </c>
      <c r="M516" s="71">
        <f t="shared" si="35"/>
        <v>9000</v>
      </c>
      <c r="N516" s="72">
        <f t="shared" si="36"/>
        <v>0.9230769230769231</v>
      </c>
    </row>
    <row r="517" spans="1:14" ht="15" customHeight="1">
      <c r="A517" s="68">
        <v>15</v>
      </c>
      <c r="B517" s="69">
        <v>43222</v>
      </c>
      <c r="C517" s="68" t="s">
        <v>23</v>
      </c>
      <c r="D517" s="51" t="s">
        <v>53</v>
      </c>
      <c r="E517" s="51" t="s">
        <v>67</v>
      </c>
      <c r="F517" s="70">
        <v>8800</v>
      </c>
      <c r="G517" s="68">
        <v>8950</v>
      </c>
      <c r="H517" s="70">
        <v>8700</v>
      </c>
      <c r="I517" s="70">
        <v>8600</v>
      </c>
      <c r="J517" s="70">
        <v>8500</v>
      </c>
      <c r="K517" s="74">
        <v>8707</v>
      </c>
      <c r="L517" s="68">
        <v>75</v>
      </c>
      <c r="M517" s="71">
        <f t="shared" si="35"/>
        <v>6975</v>
      </c>
      <c r="N517" s="72">
        <f t="shared" si="36"/>
        <v>1.0568181818181819</v>
      </c>
    </row>
    <row r="518" spans="1:14" ht="15" customHeight="1">
      <c r="A518" s="68">
        <v>16</v>
      </c>
      <c r="B518" s="69">
        <v>43222</v>
      </c>
      <c r="C518" s="68" t="s">
        <v>23</v>
      </c>
      <c r="D518" s="68" t="s">
        <v>21</v>
      </c>
      <c r="E518" s="51" t="s">
        <v>118</v>
      </c>
      <c r="F518" s="70">
        <v>1285</v>
      </c>
      <c r="G518" s="68">
        <v>1268</v>
      </c>
      <c r="H518" s="70">
        <v>1295</v>
      </c>
      <c r="I518" s="70">
        <v>1305</v>
      </c>
      <c r="J518" s="70">
        <v>1315</v>
      </c>
      <c r="K518" s="70">
        <v>1268</v>
      </c>
      <c r="L518" s="68">
        <v>800</v>
      </c>
      <c r="M518" s="71">
        <f t="shared" si="35"/>
        <v>-13600</v>
      </c>
      <c r="N518" s="72">
        <f t="shared" si="36"/>
        <v>-1.3229571984435797</v>
      </c>
    </row>
    <row r="519" spans="1:14" ht="15" customHeight="1">
      <c r="A519" s="9" t="s">
        <v>25</v>
      </c>
      <c r="B519" s="10"/>
      <c r="C519" s="11"/>
      <c r="D519" s="12"/>
      <c r="E519" s="13"/>
      <c r="F519" s="13"/>
      <c r="G519" s="14"/>
      <c r="H519" s="15"/>
      <c r="I519" s="15"/>
      <c r="J519" s="15"/>
      <c r="K519" s="16"/>
      <c r="L519" s="17"/>
      <c r="M519" s="40"/>
      <c r="N519" s="67"/>
    </row>
    <row r="520" spans="1:12" ht="15" customHeight="1">
      <c r="A520" s="9" t="s">
        <v>26</v>
      </c>
      <c r="B520" s="19"/>
      <c r="C520" s="11"/>
      <c r="D520" s="12"/>
      <c r="E520" s="13"/>
      <c r="F520" s="13"/>
      <c r="G520" s="14"/>
      <c r="H520" s="13"/>
      <c r="I520" s="13"/>
      <c r="J520" s="13"/>
      <c r="K520" s="16"/>
      <c r="L520" s="17"/>
    </row>
    <row r="521" spans="1:14" ht="15" customHeight="1">
      <c r="A521" s="9" t="s">
        <v>26</v>
      </c>
      <c r="B521" s="19"/>
      <c r="C521" s="20"/>
      <c r="D521" s="21"/>
      <c r="E521" s="22"/>
      <c r="F521" s="22"/>
      <c r="G521" s="23"/>
      <c r="H521" s="22"/>
      <c r="I521" s="22"/>
      <c r="J521" s="22"/>
      <c r="K521" s="22"/>
      <c r="L521" s="17"/>
      <c r="M521" s="17"/>
      <c r="N521" s="17"/>
    </row>
    <row r="522" spans="1:14" ht="15" customHeight="1" thickBot="1">
      <c r="A522" s="24"/>
      <c r="B522" s="19"/>
      <c r="C522" s="22"/>
      <c r="D522" s="22"/>
      <c r="E522" s="22"/>
      <c r="F522" s="25"/>
      <c r="G522" s="26"/>
      <c r="H522" s="27" t="s">
        <v>27</v>
      </c>
      <c r="I522" s="27"/>
      <c r="J522" s="28"/>
      <c r="K522" s="28"/>
      <c r="L522" s="17"/>
      <c r="M522" s="63" t="s">
        <v>72</v>
      </c>
      <c r="N522" s="64" t="s">
        <v>68</v>
      </c>
    </row>
    <row r="523" spans="1:12" ht="15" customHeight="1">
      <c r="A523" s="24"/>
      <c r="B523" s="19"/>
      <c r="C523" s="196" t="s">
        <v>28</v>
      </c>
      <c r="D523" s="196"/>
      <c r="E523" s="29">
        <v>16</v>
      </c>
      <c r="F523" s="30">
        <f>F524+F525+F526+F527+F528+F529</f>
        <v>100</v>
      </c>
      <c r="G523" s="31">
        <v>16</v>
      </c>
      <c r="H523" s="32">
        <f>G524/G523%</f>
        <v>62.5</v>
      </c>
      <c r="I523" s="32"/>
      <c r="J523" s="32"/>
      <c r="L523" s="17"/>
    </row>
    <row r="524" spans="1:14" ht="15" customHeight="1">
      <c r="A524" s="24"/>
      <c r="B524" s="19"/>
      <c r="C524" s="197" t="s">
        <v>29</v>
      </c>
      <c r="D524" s="197"/>
      <c r="E524" s="33">
        <v>10</v>
      </c>
      <c r="F524" s="34">
        <f>(E524/E523)*100</f>
        <v>62.5</v>
      </c>
      <c r="G524" s="31">
        <v>10</v>
      </c>
      <c r="H524" s="28"/>
      <c r="I524" s="28"/>
      <c r="J524" s="22"/>
      <c r="K524" s="28"/>
      <c r="M524" s="22"/>
      <c r="N524" s="22"/>
    </row>
    <row r="525" spans="1:14" ht="15" customHeight="1">
      <c r="A525" s="35"/>
      <c r="B525" s="19"/>
      <c r="C525" s="197" t="s">
        <v>31</v>
      </c>
      <c r="D525" s="197"/>
      <c r="E525" s="33">
        <v>0</v>
      </c>
      <c r="F525" s="34">
        <f>(E525/E523)*100</f>
        <v>0</v>
      </c>
      <c r="G525" s="36"/>
      <c r="H525" s="31"/>
      <c r="I525" s="31"/>
      <c r="J525" s="22"/>
      <c r="K525" s="28"/>
      <c r="L525" s="17"/>
      <c r="M525" s="20"/>
      <c r="N525" s="20"/>
    </row>
    <row r="526" spans="1:14" ht="15" customHeight="1">
      <c r="A526" s="35"/>
      <c r="B526" s="19"/>
      <c r="C526" s="197" t="s">
        <v>32</v>
      </c>
      <c r="D526" s="197"/>
      <c r="E526" s="33">
        <v>0</v>
      </c>
      <c r="F526" s="34">
        <f>(E526/E523)*100</f>
        <v>0</v>
      </c>
      <c r="G526" s="36"/>
      <c r="H526" s="31"/>
      <c r="I526" s="31"/>
      <c r="J526" s="22"/>
      <c r="K526" s="28"/>
      <c r="L526" s="17"/>
      <c r="M526" s="17"/>
      <c r="N526" s="17"/>
    </row>
    <row r="527" spans="1:14" ht="15" customHeight="1">
      <c r="A527" s="35"/>
      <c r="B527" s="19"/>
      <c r="C527" s="197" t="s">
        <v>33</v>
      </c>
      <c r="D527" s="197"/>
      <c r="E527" s="33">
        <v>6</v>
      </c>
      <c r="F527" s="34">
        <f>(E527/E523)*100</f>
        <v>37.5</v>
      </c>
      <c r="G527" s="36"/>
      <c r="H527" s="22" t="s">
        <v>34</v>
      </c>
      <c r="I527" s="22"/>
      <c r="J527" s="37"/>
      <c r="K527" s="28"/>
      <c r="L527" s="17"/>
      <c r="M527" s="17"/>
      <c r="N527" s="17"/>
    </row>
    <row r="528" spans="1:14" ht="15" customHeight="1">
      <c r="A528" s="35"/>
      <c r="B528" s="19"/>
      <c r="C528" s="197" t="s">
        <v>35</v>
      </c>
      <c r="D528" s="197"/>
      <c r="E528" s="33">
        <v>0</v>
      </c>
      <c r="F528" s="34">
        <v>0</v>
      </c>
      <c r="G528" s="36"/>
      <c r="H528" s="22"/>
      <c r="I528" s="22"/>
      <c r="J528" s="37"/>
      <c r="K528" s="28"/>
      <c r="L528" s="17"/>
      <c r="M528" s="17"/>
      <c r="N528" s="17"/>
    </row>
    <row r="529" spans="1:14" ht="15" customHeight="1" thickBot="1">
      <c r="A529" s="35"/>
      <c r="B529" s="19"/>
      <c r="C529" s="205" t="s">
        <v>36</v>
      </c>
      <c r="D529" s="205"/>
      <c r="E529" s="38"/>
      <c r="F529" s="39">
        <f>(E529/E523)*100</f>
        <v>0</v>
      </c>
      <c r="G529" s="36"/>
      <c r="H529" s="22"/>
      <c r="I529" s="22"/>
      <c r="M529" s="17"/>
      <c r="N529" s="17"/>
    </row>
    <row r="530" spans="1:14" ht="15" customHeight="1">
      <c r="A530" s="41" t="s">
        <v>37</v>
      </c>
      <c r="B530" s="10"/>
      <c r="C530" s="11"/>
      <c r="D530" s="11"/>
      <c r="E530" s="13"/>
      <c r="F530" s="13"/>
      <c r="G530" s="42"/>
      <c r="H530" s="43"/>
      <c r="I530" s="43"/>
      <c r="J530" s="43"/>
      <c r="K530" s="13"/>
      <c r="L530" s="17"/>
      <c r="M530" s="40"/>
      <c r="N530" s="40"/>
    </row>
    <row r="531" spans="1:14" ht="15" customHeight="1">
      <c r="A531" s="12" t="s">
        <v>38</v>
      </c>
      <c r="B531" s="10"/>
      <c r="C531" s="44"/>
      <c r="D531" s="45"/>
      <c r="E531" s="46"/>
      <c r="F531" s="43"/>
      <c r="G531" s="42"/>
      <c r="H531" s="43"/>
      <c r="I531" s="43"/>
      <c r="J531" s="43"/>
      <c r="K531" s="13"/>
      <c r="L531" s="17"/>
      <c r="M531" s="24"/>
      <c r="N531" s="24"/>
    </row>
    <row r="532" spans="1:14" ht="15" customHeight="1">
      <c r="A532" s="12" t="s">
        <v>39</v>
      </c>
      <c r="B532" s="10"/>
      <c r="C532" s="11"/>
      <c r="D532" s="45"/>
      <c r="E532" s="46"/>
      <c r="F532" s="43"/>
      <c r="G532" s="42"/>
      <c r="H532" s="47"/>
      <c r="I532" s="47"/>
      <c r="J532" s="47"/>
      <c r="K532" s="13"/>
      <c r="L532" s="17"/>
      <c r="M532" s="17"/>
      <c r="N532" s="17"/>
    </row>
    <row r="533" spans="1:14" ht="15" customHeight="1">
      <c r="A533" s="12" t="s">
        <v>40</v>
      </c>
      <c r="B533" s="44"/>
      <c r="C533" s="11"/>
      <c r="D533" s="45"/>
      <c r="E533" s="46"/>
      <c r="F533" s="43"/>
      <c r="G533" s="48"/>
      <c r="H533" s="47"/>
      <c r="I533" s="47"/>
      <c r="J533" s="47"/>
      <c r="K533" s="13"/>
      <c r="L533" s="17"/>
      <c r="M533" s="17"/>
      <c r="N533" s="17"/>
    </row>
    <row r="534" spans="1:14" ht="15" customHeight="1" thickBot="1">
      <c r="A534" s="12" t="s">
        <v>41</v>
      </c>
      <c r="B534" s="35"/>
      <c r="C534" s="11"/>
      <c r="D534" s="49"/>
      <c r="E534" s="43"/>
      <c r="F534" s="43"/>
      <c r="G534" s="48"/>
      <c r="H534" s="47"/>
      <c r="I534" s="47"/>
      <c r="J534" s="47"/>
      <c r="K534" s="43"/>
      <c r="L534" s="17"/>
      <c r="M534" s="17"/>
      <c r="N534" s="17"/>
    </row>
    <row r="535" spans="1:14" ht="15" customHeight="1" thickBot="1">
      <c r="A535" s="199" t="s">
        <v>0</v>
      </c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</row>
    <row r="536" spans="1:14" ht="15" customHeight="1" thickBot="1">
      <c r="A536" s="199"/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</row>
    <row r="537" spans="1:14" ht="15" customHeight="1">
      <c r="A537" s="199"/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</row>
    <row r="538" spans="1:14" ht="15" customHeight="1">
      <c r="A538" s="200" t="s">
        <v>1</v>
      </c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</row>
    <row r="539" spans="1:14" ht="15" customHeight="1">
      <c r="A539" s="200" t="s">
        <v>2</v>
      </c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</row>
    <row r="540" spans="1:14" ht="15" customHeight="1" thickBot="1">
      <c r="A540" s="201" t="s">
        <v>3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</row>
    <row r="541" spans="1:14" ht="15" customHeight="1">
      <c r="A541" s="206" t="s">
        <v>112</v>
      </c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</row>
    <row r="542" spans="1:14" ht="15" customHeight="1">
      <c r="A542" s="206" t="s">
        <v>5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</row>
    <row r="543" spans="1:14" ht="15" customHeight="1">
      <c r="A543" s="202" t="s">
        <v>6</v>
      </c>
      <c r="B543" s="195" t="s">
        <v>7</v>
      </c>
      <c r="C543" s="195" t="s">
        <v>8</v>
      </c>
      <c r="D543" s="202" t="s">
        <v>9</v>
      </c>
      <c r="E543" s="195" t="s">
        <v>10</v>
      </c>
      <c r="F543" s="195" t="s">
        <v>11</v>
      </c>
      <c r="G543" s="195" t="s">
        <v>12</v>
      </c>
      <c r="H543" s="195" t="s">
        <v>13</v>
      </c>
      <c r="I543" s="195" t="s">
        <v>14</v>
      </c>
      <c r="J543" s="195" t="s">
        <v>15</v>
      </c>
      <c r="K543" s="198" t="s">
        <v>16</v>
      </c>
      <c r="L543" s="195" t="s">
        <v>17</v>
      </c>
      <c r="M543" s="195" t="s">
        <v>18</v>
      </c>
      <c r="N543" s="195" t="s">
        <v>19</v>
      </c>
    </row>
    <row r="544" spans="1:14" ht="15" customHeight="1">
      <c r="A544" s="207"/>
      <c r="B544" s="203"/>
      <c r="C544" s="203"/>
      <c r="D544" s="207"/>
      <c r="E544" s="203"/>
      <c r="F544" s="203"/>
      <c r="G544" s="203"/>
      <c r="H544" s="203"/>
      <c r="I544" s="203"/>
      <c r="J544" s="203"/>
      <c r="K544" s="216"/>
      <c r="L544" s="203"/>
      <c r="M544" s="203"/>
      <c r="N544" s="203"/>
    </row>
    <row r="545" spans="1:14" s="73" customFormat="1" ht="15" customHeight="1">
      <c r="A545" s="68">
        <v>1</v>
      </c>
      <c r="B545" s="69">
        <v>43220</v>
      </c>
      <c r="C545" s="68" t="s">
        <v>23</v>
      </c>
      <c r="D545" s="68" t="s">
        <v>21</v>
      </c>
      <c r="E545" s="51" t="s">
        <v>109</v>
      </c>
      <c r="F545" s="70">
        <v>89</v>
      </c>
      <c r="G545" s="68">
        <v>85</v>
      </c>
      <c r="H545" s="70">
        <v>91</v>
      </c>
      <c r="I545" s="70">
        <v>93</v>
      </c>
      <c r="J545" s="70">
        <v>95</v>
      </c>
      <c r="K545" s="74" t="s">
        <v>116</v>
      </c>
      <c r="L545" s="68">
        <v>7000</v>
      </c>
      <c r="M545" s="71">
        <v>0</v>
      </c>
      <c r="N545" s="72">
        <v>0</v>
      </c>
    </row>
    <row r="546" spans="1:14" s="73" customFormat="1" ht="15" customHeight="1">
      <c r="A546" s="68">
        <v>2</v>
      </c>
      <c r="B546" s="69">
        <v>43220</v>
      </c>
      <c r="C546" s="68" t="s">
        <v>23</v>
      </c>
      <c r="D546" s="68" t="s">
        <v>21</v>
      </c>
      <c r="E546" s="51" t="s">
        <v>52</v>
      </c>
      <c r="F546" s="70">
        <v>363</v>
      </c>
      <c r="G546" s="68">
        <v>354</v>
      </c>
      <c r="H546" s="70">
        <v>368</v>
      </c>
      <c r="I546" s="70">
        <v>373</v>
      </c>
      <c r="J546" s="70">
        <v>378</v>
      </c>
      <c r="K546" s="70">
        <v>368</v>
      </c>
      <c r="L546" s="68">
        <v>1750</v>
      </c>
      <c r="M546" s="71">
        <f aca="true" t="shared" si="37" ref="M546:M552">IF(D546="BUY",(K546-F546)*(L546),(F546-K546)*(L546))</f>
        <v>8750</v>
      </c>
      <c r="N546" s="72">
        <f aca="true" t="shared" si="38" ref="N546:N552">M546/(L546)/F546%</f>
        <v>1.3774104683195594</v>
      </c>
    </row>
    <row r="547" spans="1:14" s="73" customFormat="1" ht="15" customHeight="1">
      <c r="A547" s="68">
        <v>3</v>
      </c>
      <c r="B547" s="69">
        <v>43216</v>
      </c>
      <c r="C547" s="68" t="s">
        <v>23</v>
      </c>
      <c r="D547" s="68" t="s">
        <v>21</v>
      </c>
      <c r="E547" s="51" t="s">
        <v>52</v>
      </c>
      <c r="F547" s="70">
        <v>340</v>
      </c>
      <c r="G547" s="68">
        <v>328</v>
      </c>
      <c r="H547" s="70">
        <v>348</v>
      </c>
      <c r="I547" s="70">
        <v>354</v>
      </c>
      <c r="J547" s="70">
        <v>362</v>
      </c>
      <c r="K547" s="70">
        <v>354</v>
      </c>
      <c r="L547" s="68">
        <v>1750</v>
      </c>
      <c r="M547" s="71">
        <f t="shared" si="37"/>
        <v>24500</v>
      </c>
      <c r="N547" s="72">
        <f t="shared" si="38"/>
        <v>4.11764705882353</v>
      </c>
    </row>
    <row r="548" spans="1:14" s="73" customFormat="1" ht="15" customHeight="1">
      <c r="A548" s="68">
        <v>4</v>
      </c>
      <c r="B548" s="69">
        <v>43215</v>
      </c>
      <c r="C548" s="68" t="s">
        <v>23</v>
      </c>
      <c r="D548" s="68" t="s">
        <v>21</v>
      </c>
      <c r="E548" s="68" t="s">
        <v>71</v>
      </c>
      <c r="F548" s="70">
        <v>164</v>
      </c>
      <c r="G548" s="68">
        <v>162</v>
      </c>
      <c r="H548" s="70">
        <v>165</v>
      </c>
      <c r="I548" s="70">
        <v>166</v>
      </c>
      <c r="J548" s="70">
        <v>167</v>
      </c>
      <c r="K548" s="70">
        <v>166</v>
      </c>
      <c r="L548" s="68">
        <v>7000</v>
      </c>
      <c r="M548" s="71">
        <f t="shared" si="37"/>
        <v>14000</v>
      </c>
      <c r="N548" s="72">
        <f t="shared" si="38"/>
        <v>1.2195121951219512</v>
      </c>
    </row>
    <row r="549" spans="1:14" s="73" customFormat="1" ht="15" customHeight="1">
      <c r="A549" s="68">
        <v>5</v>
      </c>
      <c r="B549" s="69">
        <v>43215</v>
      </c>
      <c r="C549" s="68" t="s">
        <v>23</v>
      </c>
      <c r="D549" s="68" t="s">
        <v>21</v>
      </c>
      <c r="E549" s="68" t="s">
        <v>57</v>
      </c>
      <c r="F549" s="70">
        <v>613</v>
      </c>
      <c r="G549" s="68">
        <v>602</v>
      </c>
      <c r="H549" s="70">
        <v>619</v>
      </c>
      <c r="I549" s="70">
        <v>625</v>
      </c>
      <c r="J549" s="70">
        <v>631</v>
      </c>
      <c r="K549" s="70">
        <v>619</v>
      </c>
      <c r="L549" s="68">
        <v>1500</v>
      </c>
      <c r="M549" s="71">
        <f t="shared" si="37"/>
        <v>9000</v>
      </c>
      <c r="N549" s="72">
        <f t="shared" si="38"/>
        <v>0.9787928221859706</v>
      </c>
    </row>
    <row r="550" spans="1:14" s="73" customFormat="1" ht="15" customHeight="1">
      <c r="A550" s="68">
        <v>6</v>
      </c>
      <c r="B550" s="69">
        <v>43213</v>
      </c>
      <c r="C550" s="68" t="s">
        <v>23</v>
      </c>
      <c r="D550" s="68" t="s">
        <v>21</v>
      </c>
      <c r="E550" s="68" t="s">
        <v>115</v>
      </c>
      <c r="F550" s="70">
        <v>1205</v>
      </c>
      <c r="G550" s="68">
        <v>1275</v>
      </c>
      <c r="H550" s="70">
        <v>1220</v>
      </c>
      <c r="I550" s="70">
        <v>1235</v>
      </c>
      <c r="J550" s="70">
        <v>1250</v>
      </c>
      <c r="K550" s="70">
        <v>1275</v>
      </c>
      <c r="L550" s="68">
        <v>600</v>
      </c>
      <c r="M550" s="71">
        <f t="shared" si="37"/>
        <v>42000</v>
      </c>
      <c r="N550" s="72">
        <f t="shared" si="38"/>
        <v>5.809128630705394</v>
      </c>
    </row>
    <row r="551" spans="1:14" s="73" customFormat="1" ht="15" customHeight="1">
      <c r="A551" s="68">
        <v>7</v>
      </c>
      <c r="B551" s="69">
        <v>43210</v>
      </c>
      <c r="C551" s="68" t="s">
        <v>23</v>
      </c>
      <c r="D551" s="68" t="s">
        <v>21</v>
      </c>
      <c r="E551" s="68" t="s">
        <v>114</v>
      </c>
      <c r="F551" s="70">
        <v>984</v>
      </c>
      <c r="G551" s="68">
        <v>964</v>
      </c>
      <c r="H551" s="70">
        <v>994</v>
      </c>
      <c r="I551" s="70">
        <v>1004</v>
      </c>
      <c r="J551" s="70">
        <v>1014</v>
      </c>
      <c r="K551" s="70">
        <v>994</v>
      </c>
      <c r="L551" s="68">
        <v>1500</v>
      </c>
      <c r="M551" s="71">
        <f t="shared" si="37"/>
        <v>15000</v>
      </c>
      <c r="N551" s="72">
        <f t="shared" si="38"/>
        <v>1.016260162601626</v>
      </c>
    </row>
    <row r="552" spans="1:14" s="73" customFormat="1" ht="15" customHeight="1">
      <c r="A552" s="68">
        <v>8</v>
      </c>
      <c r="B552" s="69">
        <v>43207</v>
      </c>
      <c r="C552" s="68" t="s">
        <v>23</v>
      </c>
      <c r="D552" s="68" t="s">
        <v>21</v>
      </c>
      <c r="E552" s="68" t="s">
        <v>113</v>
      </c>
      <c r="F552" s="70">
        <v>631</v>
      </c>
      <c r="G552" s="68">
        <v>621</v>
      </c>
      <c r="H552" s="70">
        <v>641</v>
      </c>
      <c r="I552" s="70">
        <v>651</v>
      </c>
      <c r="J552" s="70">
        <v>661</v>
      </c>
      <c r="K552" s="70">
        <v>641</v>
      </c>
      <c r="L552" s="68">
        <v>1200</v>
      </c>
      <c r="M552" s="71">
        <f t="shared" si="37"/>
        <v>12000</v>
      </c>
      <c r="N552" s="72">
        <f t="shared" si="38"/>
        <v>1.5847860538827259</v>
      </c>
    </row>
    <row r="553" spans="1:14" ht="15" customHeight="1">
      <c r="A553" s="68">
        <v>9</v>
      </c>
      <c r="B553" s="52">
        <v>42838</v>
      </c>
      <c r="C553" s="51" t="s">
        <v>23</v>
      </c>
      <c r="D553" s="51" t="s">
        <v>21</v>
      </c>
      <c r="E553" s="51" t="s">
        <v>57</v>
      </c>
      <c r="F553" s="51">
        <v>545</v>
      </c>
      <c r="G553" s="51">
        <v>535</v>
      </c>
      <c r="H553" s="51">
        <v>551</v>
      </c>
      <c r="I553" s="51">
        <v>557</v>
      </c>
      <c r="J553" s="51">
        <v>563</v>
      </c>
      <c r="K553" s="51">
        <v>551</v>
      </c>
      <c r="L553" s="53">
        <v>1500</v>
      </c>
      <c r="M553" s="65">
        <f aca="true" t="shared" si="39" ref="M553:M559">IF(D553="BUY",(K553-F553)*(L553),(F553-K553)*(L553))</f>
        <v>9000</v>
      </c>
      <c r="N553" s="66">
        <f aca="true" t="shared" si="40" ref="N553:N559">M553/(L553)/F553%</f>
        <v>1.1009174311926606</v>
      </c>
    </row>
    <row r="554" spans="1:14" ht="15" customHeight="1">
      <c r="A554" s="68">
        <v>10</v>
      </c>
      <c r="B554" s="52">
        <v>42835</v>
      </c>
      <c r="C554" s="51" t="s">
        <v>23</v>
      </c>
      <c r="D554" s="51" t="s">
        <v>21</v>
      </c>
      <c r="E554" s="51" t="s">
        <v>80</v>
      </c>
      <c r="F554" s="51">
        <v>602</v>
      </c>
      <c r="G554" s="51">
        <v>588</v>
      </c>
      <c r="H554" s="51">
        <v>610</v>
      </c>
      <c r="I554" s="51">
        <v>617</v>
      </c>
      <c r="J554" s="51">
        <v>624</v>
      </c>
      <c r="K554" s="51">
        <v>610</v>
      </c>
      <c r="L554" s="53">
        <v>1061</v>
      </c>
      <c r="M554" s="65">
        <f t="shared" si="39"/>
        <v>8488</v>
      </c>
      <c r="N554" s="66">
        <f t="shared" si="40"/>
        <v>1.3289036544850499</v>
      </c>
    </row>
    <row r="555" spans="1:14" ht="15" customHeight="1">
      <c r="A555" s="68">
        <v>11</v>
      </c>
      <c r="B555" s="52">
        <v>42834</v>
      </c>
      <c r="C555" s="51" t="s">
        <v>23</v>
      </c>
      <c r="D555" s="51" t="s">
        <v>21</v>
      </c>
      <c r="E555" s="51" t="s">
        <v>109</v>
      </c>
      <c r="F555" s="51">
        <v>89</v>
      </c>
      <c r="G555" s="51">
        <v>87</v>
      </c>
      <c r="H555" s="51">
        <v>90</v>
      </c>
      <c r="I555" s="51">
        <v>91</v>
      </c>
      <c r="J555" s="51">
        <v>92</v>
      </c>
      <c r="K555" s="51">
        <v>90</v>
      </c>
      <c r="L555" s="53">
        <v>7500</v>
      </c>
      <c r="M555" s="65">
        <f t="shared" si="39"/>
        <v>7500</v>
      </c>
      <c r="N555" s="66">
        <f t="shared" si="40"/>
        <v>1.1235955056179776</v>
      </c>
    </row>
    <row r="556" spans="1:14" ht="15" customHeight="1">
      <c r="A556" s="68">
        <v>12</v>
      </c>
      <c r="B556" s="52">
        <v>42831</v>
      </c>
      <c r="C556" s="51" t="s">
        <v>23</v>
      </c>
      <c r="D556" s="51" t="s">
        <v>21</v>
      </c>
      <c r="E556" s="51" t="s">
        <v>67</v>
      </c>
      <c r="F556" s="51">
        <v>9230</v>
      </c>
      <c r="G556" s="51">
        <v>9070</v>
      </c>
      <c r="H556" s="51">
        <v>9330</v>
      </c>
      <c r="I556" s="51">
        <v>9430</v>
      </c>
      <c r="J556" s="51">
        <v>9530</v>
      </c>
      <c r="K556" s="51">
        <v>9330</v>
      </c>
      <c r="L556" s="53">
        <v>75</v>
      </c>
      <c r="M556" s="65">
        <f t="shared" si="39"/>
        <v>7500</v>
      </c>
      <c r="N556" s="66">
        <f t="shared" si="40"/>
        <v>1.0834236186348862</v>
      </c>
    </row>
    <row r="557" spans="1:14" ht="15" customHeight="1">
      <c r="A557" s="68">
        <v>13</v>
      </c>
      <c r="B557" s="52">
        <v>42831</v>
      </c>
      <c r="C557" s="51" t="s">
        <v>23</v>
      </c>
      <c r="D557" s="51" t="s">
        <v>21</v>
      </c>
      <c r="E557" s="51" t="s">
        <v>24</v>
      </c>
      <c r="F557" s="51">
        <v>100</v>
      </c>
      <c r="G557" s="51">
        <v>97</v>
      </c>
      <c r="H557" s="51">
        <v>102</v>
      </c>
      <c r="I557" s="51">
        <v>104</v>
      </c>
      <c r="J557" s="51">
        <v>106</v>
      </c>
      <c r="K557" s="51">
        <v>102</v>
      </c>
      <c r="L557" s="53">
        <v>4000</v>
      </c>
      <c r="M557" s="65">
        <f t="shared" si="39"/>
        <v>8000</v>
      </c>
      <c r="N557" s="66">
        <f t="shared" si="40"/>
        <v>2</v>
      </c>
    </row>
    <row r="558" spans="1:14" ht="15" customHeight="1">
      <c r="A558" s="68">
        <v>14</v>
      </c>
      <c r="B558" s="52">
        <v>42830</v>
      </c>
      <c r="C558" s="51" t="s">
        <v>23</v>
      </c>
      <c r="D558" s="51" t="s">
        <v>21</v>
      </c>
      <c r="E558" s="51" t="s">
        <v>57</v>
      </c>
      <c r="F558" s="51">
        <v>540</v>
      </c>
      <c r="G558" s="51">
        <v>530</v>
      </c>
      <c r="H558" s="51">
        <v>546</v>
      </c>
      <c r="I558" s="51">
        <v>552</v>
      </c>
      <c r="J558" s="51">
        <v>558</v>
      </c>
      <c r="K558" s="51">
        <v>546</v>
      </c>
      <c r="L558" s="53">
        <v>1500</v>
      </c>
      <c r="M558" s="65">
        <f t="shared" si="39"/>
        <v>9000</v>
      </c>
      <c r="N558" s="66">
        <f t="shared" si="40"/>
        <v>1.111111111111111</v>
      </c>
    </row>
    <row r="559" spans="1:14" ht="15" customHeight="1">
      <c r="A559" s="68">
        <v>15</v>
      </c>
      <c r="B559" s="52">
        <v>42827</v>
      </c>
      <c r="C559" s="51" t="s">
        <v>23</v>
      </c>
      <c r="D559" s="51" t="s">
        <v>21</v>
      </c>
      <c r="E559" s="51" t="s">
        <v>75</v>
      </c>
      <c r="F559" s="51">
        <v>148</v>
      </c>
      <c r="G559" s="51">
        <v>144</v>
      </c>
      <c r="H559" s="51">
        <v>150.5</v>
      </c>
      <c r="I559" s="51">
        <v>153</v>
      </c>
      <c r="J559" s="51">
        <v>155.5</v>
      </c>
      <c r="K559" s="51">
        <v>153</v>
      </c>
      <c r="L559" s="53">
        <v>3500</v>
      </c>
      <c r="M559" s="65">
        <f t="shared" si="39"/>
        <v>17500</v>
      </c>
      <c r="N559" s="66">
        <f t="shared" si="40"/>
        <v>3.3783783783783785</v>
      </c>
    </row>
    <row r="560" spans="1:14" ht="15" customHeight="1">
      <c r="A560" s="9"/>
      <c r="B560" s="10"/>
      <c r="C560" s="11"/>
      <c r="D560" s="12"/>
      <c r="E560" s="13"/>
      <c r="F560" s="13"/>
      <c r="G560" s="14"/>
      <c r="H560" s="15"/>
      <c r="I560" s="15"/>
      <c r="J560" s="15"/>
      <c r="K560" s="16"/>
      <c r="M560" s="17"/>
      <c r="N560" s="40"/>
    </row>
    <row r="561" spans="1:13" ht="15" customHeight="1">
      <c r="A561" s="9" t="s">
        <v>26</v>
      </c>
      <c r="B561" s="19"/>
      <c r="C561" s="11"/>
      <c r="D561" s="12"/>
      <c r="E561" s="13"/>
      <c r="F561" s="13"/>
      <c r="H561" s="13"/>
      <c r="I561" s="13"/>
      <c r="J561" s="13"/>
      <c r="K561" s="16"/>
      <c r="M561" s="17"/>
    </row>
    <row r="562" spans="1:14" ht="15" customHeight="1">
      <c r="A562" s="9" t="s">
        <v>26</v>
      </c>
      <c r="B562" s="19"/>
      <c r="C562" s="20"/>
      <c r="D562" s="21"/>
      <c r="E562" s="22"/>
      <c r="F562" s="22"/>
      <c r="G562" s="23"/>
      <c r="H562" s="22"/>
      <c r="I562" s="22"/>
      <c r="J562" s="22"/>
      <c r="K562" s="22"/>
      <c r="L562" s="17"/>
      <c r="N562" s="17"/>
    </row>
    <row r="563" spans="1:14" ht="15" customHeight="1" thickBot="1">
      <c r="A563" s="24"/>
      <c r="B563" s="19"/>
      <c r="C563" s="22"/>
      <c r="D563" s="22"/>
      <c r="E563" s="22"/>
      <c r="F563" s="25"/>
      <c r="G563" s="26"/>
      <c r="H563" s="27" t="s">
        <v>27</v>
      </c>
      <c r="I563" s="27"/>
      <c r="J563" s="28"/>
      <c r="K563" s="28"/>
      <c r="L563" s="17"/>
      <c r="M563" s="63" t="s">
        <v>72</v>
      </c>
      <c r="N563" s="64" t="s">
        <v>68</v>
      </c>
    </row>
    <row r="564" spans="1:12" ht="15" customHeight="1">
      <c r="A564" s="24"/>
      <c r="B564" s="19"/>
      <c r="C564" s="196" t="s">
        <v>28</v>
      </c>
      <c r="D564" s="196"/>
      <c r="E564" s="29">
        <v>14</v>
      </c>
      <c r="F564" s="30">
        <v>100</v>
      </c>
      <c r="G564" s="31">
        <v>14</v>
      </c>
      <c r="H564" s="32">
        <f>G565/G564%</f>
        <v>99.99999999999999</v>
      </c>
      <c r="I564" s="32"/>
      <c r="J564" s="32"/>
      <c r="L564" s="17"/>
    </row>
    <row r="565" spans="1:14" ht="15" customHeight="1">
      <c r="A565" s="24"/>
      <c r="B565" s="19"/>
      <c r="C565" s="197" t="s">
        <v>29</v>
      </c>
      <c r="D565" s="197"/>
      <c r="E565" s="33">
        <v>14</v>
      </c>
      <c r="F565" s="34">
        <f>(E565/E564)*100</f>
        <v>100</v>
      </c>
      <c r="G565" s="31">
        <v>14</v>
      </c>
      <c r="H565" s="28"/>
      <c r="I565" s="28"/>
      <c r="J565" s="22"/>
      <c r="M565" s="22"/>
      <c r="N565" s="22"/>
    </row>
    <row r="566" spans="1:14" ht="15" customHeight="1">
      <c r="A566" s="35"/>
      <c r="B566" s="19"/>
      <c r="C566" s="197" t="s">
        <v>31</v>
      </c>
      <c r="D566" s="197"/>
      <c r="E566" s="33">
        <v>0</v>
      </c>
      <c r="F566" s="34">
        <f>(E566/E564)*100</f>
        <v>0</v>
      </c>
      <c r="G566" s="36"/>
      <c r="H566" s="31"/>
      <c r="I566" s="31"/>
      <c r="J566" s="22"/>
      <c r="K566" s="28"/>
      <c r="L566" s="17"/>
      <c r="M566" s="20"/>
      <c r="N566" s="20"/>
    </row>
    <row r="567" spans="1:14" ht="15" customHeight="1">
      <c r="A567" s="35"/>
      <c r="B567" s="19"/>
      <c r="C567" s="197" t="s">
        <v>32</v>
      </c>
      <c r="D567" s="197"/>
      <c r="E567" s="33">
        <v>0</v>
      </c>
      <c r="F567" s="34">
        <f>(E567/E564)*100</f>
        <v>0</v>
      </c>
      <c r="G567" s="36"/>
      <c r="H567" s="31"/>
      <c r="I567" s="31"/>
      <c r="J567" s="22"/>
      <c r="L567" s="17"/>
      <c r="M567" s="17"/>
      <c r="N567" s="17"/>
    </row>
    <row r="568" spans="1:14" ht="15" customHeight="1">
      <c r="A568" s="35"/>
      <c r="B568" s="19"/>
      <c r="C568" s="197" t="s">
        <v>33</v>
      </c>
      <c r="D568" s="197"/>
      <c r="E568" s="33">
        <v>0</v>
      </c>
      <c r="F568" s="34">
        <f>(E568/E564)*100</f>
        <v>0</v>
      </c>
      <c r="G568" s="36"/>
      <c r="H568" s="22" t="s">
        <v>34</v>
      </c>
      <c r="I568" s="22"/>
      <c r="J568" s="37"/>
      <c r="K568" s="28"/>
      <c r="L568" s="17"/>
      <c r="M568" s="17"/>
      <c r="N568" s="17"/>
    </row>
    <row r="569" spans="1:14" ht="15" customHeight="1">
      <c r="A569" s="35"/>
      <c r="B569" s="19"/>
      <c r="C569" s="197" t="s">
        <v>35</v>
      </c>
      <c r="D569" s="197"/>
      <c r="E569" s="33">
        <v>0</v>
      </c>
      <c r="F569" s="34">
        <v>10</v>
      </c>
      <c r="G569" s="36"/>
      <c r="H569" s="22"/>
      <c r="I569" s="22"/>
      <c r="J569" s="37"/>
      <c r="K569" s="28"/>
      <c r="L569" s="17"/>
      <c r="M569" s="17"/>
      <c r="N569" s="17"/>
    </row>
    <row r="570" spans="1:14" ht="15" customHeight="1" thickBot="1">
      <c r="A570" s="35"/>
      <c r="B570" s="19"/>
      <c r="C570" s="205" t="s">
        <v>36</v>
      </c>
      <c r="D570" s="205"/>
      <c r="E570" s="38"/>
      <c r="F570" s="39">
        <f>(E570/E564)*100</f>
        <v>0</v>
      </c>
      <c r="G570" s="36"/>
      <c r="H570" s="22"/>
      <c r="I570" s="22"/>
      <c r="M570" s="17"/>
      <c r="N570" s="17"/>
    </row>
    <row r="571" spans="1:14" ht="15" customHeight="1">
      <c r="A571" s="41" t="s">
        <v>37</v>
      </c>
      <c r="B571" s="10"/>
      <c r="C571" s="11"/>
      <c r="D571" s="11"/>
      <c r="E571" s="13"/>
      <c r="F571" s="13"/>
      <c r="G571" s="42"/>
      <c r="H571" s="43"/>
      <c r="I571" s="43"/>
      <c r="J571" s="43"/>
      <c r="K571" s="13"/>
      <c r="L571" s="17"/>
      <c r="M571" s="17"/>
      <c r="N571" s="40"/>
    </row>
    <row r="572" spans="1:14" ht="15" customHeight="1">
      <c r="A572" s="12" t="s">
        <v>38</v>
      </c>
      <c r="B572" s="10"/>
      <c r="C572" s="44"/>
      <c r="D572" s="45"/>
      <c r="E572" s="46"/>
      <c r="F572" s="43"/>
      <c r="G572" s="42"/>
      <c r="H572" s="43"/>
      <c r="I572" s="43"/>
      <c r="J572" s="43"/>
      <c r="K572" s="13"/>
      <c r="L572" s="17"/>
      <c r="M572" s="24"/>
      <c r="N572" s="24"/>
    </row>
    <row r="573" spans="1:14" ht="15" customHeight="1">
      <c r="A573" s="12" t="s">
        <v>39</v>
      </c>
      <c r="B573" s="10"/>
      <c r="C573" s="11"/>
      <c r="D573" s="45"/>
      <c r="E573" s="46"/>
      <c r="F573" s="43"/>
      <c r="G573" s="42"/>
      <c r="H573" s="47"/>
      <c r="I573" s="47"/>
      <c r="J573" s="47"/>
      <c r="K573" s="13"/>
      <c r="L573" s="17"/>
      <c r="N573" s="17"/>
    </row>
    <row r="574" spans="1:14" ht="15" customHeight="1">
      <c r="A574" s="12" t="s">
        <v>40</v>
      </c>
      <c r="B574" s="44"/>
      <c r="C574" s="11"/>
      <c r="D574" s="45"/>
      <c r="E574" s="46"/>
      <c r="F574" s="43"/>
      <c r="G574" s="48"/>
      <c r="H574" s="47"/>
      <c r="I574" s="47"/>
      <c r="J574" s="47"/>
      <c r="K574" s="13"/>
      <c r="L574" s="17"/>
      <c r="M574" s="17"/>
      <c r="N574" s="17"/>
    </row>
    <row r="575" spans="1:14" ht="15" customHeight="1">
      <c r="A575" s="12" t="s">
        <v>41</v>
      </c>
      <c r="B575" s="35"/>
      <c r="C575" s="11"/>
      <c r="D575" s="49"/>
      <c r="E575" s="43"/>
      <c r="F575" s="43"/>
      <c r="G575" s="48"/>
      <c r="H575" s="47"/>
      <c r="I575" s="47"/>
      <c r="J575" s="47"/>
      <c r="K575" s="43"/>
      <c r="L575" s="17"/>
      <c r="M575" s="17"/>
      <c r="N575" s="17"/>
    </row>
    <row r="576" ht="15" customHeight="1" thickBot="1"/>
    <row r="577" spans="1:14" ht="15" customHeight="1" thickBot="1">
      <c r="A577" s="199" t="s">
        <v>0</v>
      </c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</row>
    <row r="578" spans="1:14" ht="15" customHeight="1" thickBot="1">
      <c r="A578" s="199"/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</row>
    <row r="579" spans="1:14" ht="15" customHeight="1">
      <c r="A579" s="199"/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</row>
    <row r="580" spans="1:14" ht="15" customHeight="1">
      <c r="A580" s="200" t="s">
        <v>1</v>
      </c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</row>
    <row r="581" spans="1:14" ht="15" customHeight="1">
      <c r="A581" s="200" t="s">
        <v>2</v>
      </c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</row>
    <row r="582" spans="1:14" ht="15" customHeight="1" thickBot="1">
      <c r="A582" s="201" t="s">
        <v>3</v>
      </c>
      <c r="B582" s="201"/>
      <c r="C582" s="201"/>
      <c r="D582" s="201"/>
      <c r="E582" s="201"/>
      <c r="F582" s="201"/>
      <c r="G582" s="201"/>
      <c r="H582" s="201"/>
      <c r="I582" s="201"/>
      <c r="J582" s="201"/>
      <c r="K582" s="201"/>
      <c r="L582" s="201"/>
      <c r="M582" s="201"/>
      <c r="N582" s="201"/>
    </row>
    <row r="583" spans="1:14" ht="15" customHeight="1">
      <c r="A583" s="206" t="s">
        <v>106</v>
      </c>
      <c r="B583" s="206"/>
      <c r="C583" s="206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</row>
    <row r="584" spans="1:14" ht="15" customHeight="1">
      <c r="A584" s="206" t="s">
        <v>5</v>
      </c>
      <c r="B584" s="206"/>
      <c r="C584" s="206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</row>
    <row r="585" spans="1:14" ht="15" customHeight="1">
      <c r="A585" s="202" t="s">
        <v>6</v>
      </c>
      <c r="B585" s="195" t="s">
        <v>7</v>
      </c>
      <c r="C585" s="195" t="s">
        <v>8</v>
      </c>
      <c r="D585" s="202" t="s">
        <v>9</v>
      </c>
      <c r="E585" s="195" t="s">
        <v>10</v>
      </c>
      <c r="F585" s="195" t="s">
        <v>11</v>
      </c>
      <c r="G585" s="195" t="s">
        <v>12</v>
      </c>
      <c r="H585" s="195" t="s">
        <v>13</v>
      </c>
      <c r="I585" s="195" t="s">
        <v>14</v>
      </c>
      <c r="J585" s="195" t="s">
        <v>15</v>
      </c>
      <c r="K585" s="198" t="s">
        <v>16</v>
      </c>
      <c r="L585" s="195" t="s">
        <v>17</v>
      </c>
      <c r="M585" s="195" t="s">
        <v>18</v>
      </c>
      <c r="N585" s="195" t="s">
        <v>19</v>
      </c>
    </row>
    <row r="586" spans="1:14" ht="15" customHeight="1">
      <c r="A586" s="207"/>
      <c r="B586" s="203"/>
      <c r="C586" s="203"/>
      <c r="D586" s="207"/>
      <c r="E586" s="203"/>
      <c r="F586" s="203"/>
      <c r="G586" s="203"/>
      <c r="H586" s="203"/>
      <c r="I586" s="203"/>
      <c r="J586" s="203"/>
      <c r="K586" s="216"/>
      <c r="L586" s="203"/>
      <c r="M586" s="203"/>
      <c r="N586" s="203"/>
    </row>
    <row r="587" spans="1:14" ht="15" customHeight="1">
      <c r="A587" s="51">
        <v>1</v>
      </c>
      <c r="B587" s="52">
        <v>42822</v>
      </c>
      <c r="C587" s="51" t="s">
        <v>23</v>
      </c>
      <c r="D587" s="51" t="s">
        <v>21</v>
      </c>
      <c r="E587" s="51" t="s">
        <v>111</v>
      </c>
      <c r="F587" s="51">
        <v>221</v>
      </c>
      <c r="G587" s="51">
        <v>215</v>
      </c>
      <c r="H587" s="51">
        <v>225</v>
      </c>
      <c r="I587" s="51">
        <v>229</v>
      </c>
      <c r="J587" s="51">
        <v>233</v>
      </c>
      <c r="K587" s="51">
        <v>225</v>
      </c>
      <c r="L587" s="53">
        <v>2500</v>
      </c>
      <c r="M587" s="65">
        <f>IF(D587="BUY",(K587-F587)*(L587),(F587-K587)*(L587))</f>
        <v>10000</v>
      </c>
      <c r="N587" s="66">
        <f>M587/(L587)/F587%</f>
        <v>1.8099547511312217</v>
      </c>
    </row>
    <row r="588" spans="1:14" ht="15" customHeight="1">
      <c r="A588" s="51">
        <v>2</v>
      </c>
      <c r="B588" s="52">
        <v>42821</v>
      </c>
      <c r="C588" s="51" t="s">
        <v>23</v>
      </c>
      <c r="D588" s="51" t="s">
        <v>21</v>
      </c>
      <c r="E588" s="51" t="s">
        <v>110</v>
      </c>
      <c r="F588" s="51">
        <v>275</v>
      </c>
      <c r="G588" s="51">
        <v>269</v>
      </c>
      <c r="H588" s="51">
        <v>279</v>
      </c>
      <c r="I588" s="51">
        <v>283</v>
      </c>
      <c r="J588" s="51">
        <v>287</v>
      </c>
      <c r="K588" s="51">
        <v>283</v>
      </c>
      <c r="L588" s="53">
        <v>2200</v>
      </c>
      <c r="M588" s="65">
        <f>IF(D588="BUY",(K588-F588)*(L588),(F588-K588)*(L588))</f>
        <v>17600</v>
      </c>
      <c r="N588" s="66">
        <f>M588/(L588)/F588%</f>
        <v>2.909090909090909</v>
      </c>
    </row>
    <row r="589" spans="1:14" ht="15" customHeight="1">
      <c r="A589" s="51">
        <v>3</v>
      </c>
      <c r="B589" s="52">
        <v>42817</v>
      </c>
      <c r="C589" s="51" t="s">
        <v>23</v>
      </c>
      <c r="D589" s="51" t="s">
        <v>21</v>
      </c>
      <c r="E589" s="51" t="s">
        <v>109</v>
      </c>
      <c r="F589" s="51">
        <v>81.5</v>
      </c>
      <c r="G589" s="51">
        <v>79.5</v>
      </c>
      <c r="H589" s="51">
        <v>82.5</v>
      </c>
      <c r="I589" s="51">
        <v>83.5</v>
      </c>
      <c r="J589" s="51">
        <v>84.5</v>
      </c>
      <c r="K589" s="51">
        <v>82.5</v>
      </c>
      <c r="L589" s="53">
        <v>7500</v>
      </c>
      <c r="M589" s="65">
        <f>IF(D589="BUY",(K589-F589)*(L589),(F589-K589)*(L589))</f>
        <v>7500</v>
      </c>
      <c r="N589" s="66">
        <f>M589/(L589)/F589%</f>
        <v>1.2269938650306749</v>
      </c>
    </row>
    <row r="590" spans="1:14" ht="15" customHeight="1">
      <c r="A590" s="51">
        <v>4</v>
      </c>
      <c r="B590" s="52">
        <v>42815</v>
      </c>
      <c r="C590" s="51" t="s">
        <v>23</v>
      </c>
      <c r="D590" s="51" t="s">
        <v>21</v>
      </c>
      <c r="E590" s="51" t="s">
        <v>108</v>
      </c>
      <c r="F590" s="51">
        <v>91.5</v>
      </c>
      <c r="G590" s="51">
        <v>86</v>
      </c>
      <c r="H590" s="51">
        <v>94</v>
      </c>
      <c r="I590" s="51">
        <v>96.5</v>
      </c>
      <c r="J590" s="51">
        <v>99</v>
      </c>
      <c r="K590" s="51">
        <v>94</v>
      </c>
      <c r="L590" s="53">
        <v>3500</v>
      </c>
      <c r="M590" s="65">
        <f aca="true" t="shared" si="41" ref="M590:M596">IF(D590="BUY",(K590-F590)*(L590),(F590-K590)*(L590))</f>
        <v>8750</v>
      </c>
      <c r="N590" s="66">
        <f aca="true" t="shared" si="42" ref="N590:N596">M590/(L590)/F590%</f>
        <v>2.73224043715847</v>
      </c>
    </row>
    <row r="591" spans="1:14" ht="15" customHeight="1">
      <c r="A591" s="51">
        <v>5</v>
      </c>
      <c r="B591" s="52">
        <v>42807</v>
      </c>
      <c r="C591" s="51" t="s">
        <v>23</v>
      </c>
      <c r="D591" s="51" t="s">
        <v>21</v>
      </c>
      <c r="E591" s="51" t="s">
        <v>57</v>
      </c>
      <c r="F591" s="51">
        <v>525</v>
      </c>
      <c r="G591" s="51">
        <v>515</v>
      </c>
      <c r="H591" s="51">
        <v>531</v>
      </c>
      <c r="I591" s="51">
        <v>537</v>
      </c>
      <c r="J591" s="51">
        <v>343</v>
      </c>
      <c r="K591" s="51">
        <v>515</v>
      </c>
      <c r="L591" s="53">
        <v>1500</v>
      </c>
      <c r="M591" s="65">
        <f t="shared" si="41"/>
        <v>-15000</v>
      </c>
      <c r="N591" s="66">
        <f t="shared" si="42"/>
        <v>-1.9047619047619047</v>
      </c>
    </row>
    <row r="592" spans="1:14" ht="15" customHeight="1">
      <c r="A592" s="51">
        <v>6</v>
      </c>
      <c r="B592" s="52">
        <v>42803</v>
      </c>
      <c r="C592" s="51" t="s">
        <v>23</v>
      </c>
      <c r="D592" s="51" t="s">
        <v>21</v>
      </c>
      <c r="E592" s="51" t="s">
        <v>71</v>
      </c>
      <c r="F592" s="51">
        <v>146.5</v>
      </c>
      <c r="G592" s="51">
        <v>144.5</v>
      </c>
      <c r="H592" s="51">
        <v>148</v>
      </c>
      <c r="I592" s="51">
        <v>149</v>
      </c>
      <c r="J592" s="51">
        <v>150</v>
      </c>
      <c r="K592" s="51">
        <v>148</v>
      </c>
      <c r="L592" s="53">
        <v>7000</v>
      </c>
      <c r="M592" s="65">
        <f t="shared" si="41"/>
        <v>10500</v>
      </c>
      <c r="N592" s="66">
        <f t="shared" si="42"/>
        <v>1.023890784982935</v>
      </c>
    </row>
    <row r="593" spans="1:14" ht="15" customHeight="1">
      <c r="A593" s="51">
        <v>7</v>
      </c>
      <c r="B593" s="52">
        <v>42800</v>
      </c>
      <c r="C593" s="51" t="s">
        <v>23</v>
      </c>
      <c r="D593" s="51" t="s">
        <v>53</v>
      </c>
      <c r="E593" s="51" t="s">
        <v>69</v>
      </c>
      <c r="F593" s="51">
        <v>517</v>
      </c>
      <c r="G593" s="51">
        <v>530</v>
      </c>
      <c r="H593" s="51">
        <v>509</v>
      </c>
      <c r="I593" s="51">
        <v>501</v>
      </c>
      <c r="J593" s="51">
        <v>494</v>
      </c>
      <c r="K593" s="51">
        <v>509</v>
      </c>
      <c r="L593" s="53">
        <v>1200</v>
      </c>
      <c r="M593" s="65">
        <f t="shared" si="41"/>
        <v>9600</v>
      </c>
      <c r="N593" s="66">
        <f t="shared" si="42"/>
        <v>1.5473887814313347</v>
      </c>
    </row>
    <row r="594" spans="1:14" ht="15" customHeight="1">
      <c r="A594" s="51">
        <v>8</v>
      </c>
      <c r="B594" s="52">
        <v>42800</v>
      </c>
      <c r="C594" s="51" t="s">
        <v>23</v>
      </c>
      <c r="D594" s="51" t="s">
        <v>53</v>
      </c>
      <c r="E594" s="51" t="s">
        <v>67</v>
      </c>
      <c r="F594" s="51">
        <v>8760</v>
      </c>
      <c r="G594" s="51">
        <v>9000</v>
      </c>
      <c r="H594" s="51">
        <v>8610</v>
      </c>
      <c r="I594" s="51">
        <v>8560</v>
      </c>
      <c r="J594" s="51">
        <v>8410</v>
      </c>
      <c r="K594" s="51">
        <v>8610</v>
      </c>
      <c r="L594" s="53">
        <v>75</v>
      </c>
      <c r="M594" s="65">
        <f t="shared" si="41"/>
        <v>11250</v>
      </c>
      <c r="N594" s="66">
        <f t="shared" si="42"/>
        <v>1.7123287671232879</v>
      </c>
    </row>
    <row r="595" spans="1:14" ht="15" customHeight="1">
      <c r="A595" s="51">
        <v>9</v>
      </c>
      <c r="B595" s="52">
        <v>42800</v>
      </c>
      <c r="C595" s="51" t="s">
        <v>23</v>
      </c>
      <c r="D595" s="51" t="s">
        <v>53</v>
      </c>
      <c r="E595" s="51" t="s">
        <v>93</v>
      </c>
      <c r="F595" s="51">
        <v>303</v>
      </c>
      <c r="G595" s="51">
        <v>309</v>
      </c>
      <c r="H595" s="51">
        <v>300</v>
      </c>
      <c r="I595" s="51">
        <v>297</v>
      </c>
      <c r="J595" s="51">
        <v>394</v>
      </c>
      <c r="K595" s="51">
        <v>294</v>
      </c>
      <c r="L595" s="53">
        <v>2750</v>
      </c>
      <c r="M595" s="65">
        <f t="shared" si="41"/>
        <v>24750</v>
      </c>
      <c r="N595" s="66">
        <f t="shared" si="42"/>
        <v>2.9702970297029703</v>
      </c>
    </row>
    <row r="596" spans="1:14" ht="15" customHeight="1">
      <c r="A596" s="51">
        <v>10</v>
      </c>
      <c r="B596" s="52">
        <v>42799</v>
      </c>
      <c r="C596" s="51" t="s">
        <v>23</v>
      </c>
      <c r="D596" s="51" t="s">
        <v>21</v>
      </c>
      <c r="E596" s="51" t="s">
        <v>107</v>
      </c>
      <c r="F596" s="51">
        <v>82.5</v>
      </c>
      <c r="G596" s="51">
        <v>80.9</v>
      </c>
      <c r="H596" s="51">
        <v>83.5</v>
      </c>
      <c r="I596" s="51">
        <v>84.5</v>
      </c>
      <c r="J596" s="51">
        <v>85.5</v>
      </c>
      <c r="K596" s="51">
        <v>85.5</v>
      </c>
      <c r="L596" s="53">
        <v>10000</v>
      </c>
      <c r="M596" s="65">
        <f t="shared" si="41"/>
        <v>30000</v>
      </c>
      <c r="N596" s="66">
        <f t="shared" si="42"/>
        <v>3.6363636363636367</v>
      </c>
    </row>
    <row r="597" spans="1:13" ht="15" customHeight="1">
      <c r="A597" s="9" t="s">
        <v>25</v>
      </c>
      <c r="B597" s="10"/>
      <c r="C597" s="11"/>
      <c r="D597" s="12"/>
      <c r="E597" s="13"/>
      <c r="F597" s="13"/>
      <c r="G597" s="14"/>
      <c r="H597" s="15"/>
      <c r="I597" s="15"/>
      <c r="J597" s="15"/>
      <c r="K597" s="16"/>
      <c r="L597" s="17"/>
      <c r="M597" s="40"/>
    </row>
    <row r="598" spans="1:14" ht="15" customHeight="1">
      <c r="A598" s="9" t="s">
        <v>26</v>
      </c>
      <c r="B598" s="19"/>
      <c r="C598" s="11"/>
      <c r="D598" s="12"/>
      <c r="E598" s="13"/>
      <c r="F598" s="13"/>
      <c r="H598" s="13"/>
      <c r="I598" s="13"/>
      <c r="J598" s="13"/>
      <c r="K598" s="16"/>
      <c r="L598" s="17"/>
      <c r="N598" s="67"/>
    </row>
    <row r="599" spans="1:14" ht="15" customHeight="1">
      <c r="A599" s="9" t="s">
        <v>26</v>
      </c>
      <c r="B599" s="19"/>
      <c r="C599" s="20"/>
      <c r="D599" s="21"/>
      <c r="E599" s="22"/>
      <c r="F599" s="22"/>
      <c r="G599" s="23"/>
      <c r="H599" s="22"/>
      <c r="I599" s="22"/>
      <c r="J599" s="22"/>
      <c r="K599" s="22"/>
      <c r="L599" s="17"/>
      <c r="M599" s="17"/>
      <c r="N599" s="17"/>
    </row>
    <row r="600" spans="1:14" ht="15" customHeight="1" thickBot="1">
      <c r="A600" s="24"/>
      <c r="B600" s="19"/>
      <c r="C600" s="22"/>
      <c r="D600" s="22"/>
      <c r="E600" s="22"/>
      <c r="F600" s="25"/>
      <c r="G600" s="26"/>
      <c r="H600" s="27" t="s">
        <v>27</v>
      </c>
      <c r="I600" s="27"/>
      <c r="J600" s="28"/>
      <c r="K600" s="28"/>
      <c r="L600" s="17"/>
      <c r="M600" s="63" t="s">
        <v>72</v>
      </c>
      <c r="N600" s="64" t="s">
        <v>68</v>
      </c>
    </row>
    <row r="601" spans="1:12" ht="15" customHeight="1">
      <c r="A601" s="24"/>
      <c r="B601" s="19"/>
      <c r="C601" s="196" t="s">
        <v>28</v>
      </c>
      <c r="D601" s="196"/>
      <c r="E601" s="29">
        <v>10</v>
      </c>
      <c r="F601" s="30">
        <v>100</v>
      </c>
      <c r="G601" s="31">
        <v>10</v>
      </c>
      <c r="H601" s="32">
        <f>G602/G601%</f>
        <v>90</v>
      </c>
      <c r="I601" s="32"/>
      <c r="J601" s="32"/>
      <c r="L601" s="17"/>
    </row>
    <row r="602" spans="1:14" ht="15" customHeight="1">
      <c r="A602" s="24"/>
      <c r="B602" s="19"/>
      <c r="C602" s="197" t="s">
        <v>29</v>
      </c>
      <c r="D602" s="197"/>
      <c r="E602" s="33">
        <v>9</v>
      </c>
      <c r="F602" s="34">
        <f>(E602/E601)*100</f>
        <v>90</v>
      </c>
      <c r="G602" s="31">
        <v>9</v>
      </c>
      <c r="H602" s="28"/>
      <c r="I602" s="28"/>
      <c r="J602" s="22"/>
      <c r="M602" s="22"/>
      <c r="N602" s="22"/>
    </row>
    <row r="603" spans="1:14" ht="15" customHeight="1">
      <c r="A603" s="35"/>
      <c r="B603" s="19"/>
      <c r="C603" s="197" t="s">
        <v>31</v>
      </c>
      <c r="D603" s="197"/>
      <c r="E603" s="33">
        <v>0</v>
      </c>
      <c r="F603" s="34">
        <f>(E603/E601)*100</f>
        <v>0</v>
      </c>
      <c r="G603" s="36"/>
      <c r="H603" s="31"/>
      <c r="I603" s="31"/>
      <c r="J603" s="22"/>
      <c r="K603" s="28"/>
      <c r="L603" s="17"/>
      <c r="M603" s="20"/>
      <c r="N603" s="20"/>
    </row>
    <row r="604" spans="1:14" ht="15" customHeight="1">
      <c r="A604" s="35"/>
      <c r="B604" s="19"/>
      <c r="C604" s="197" t="s">
        <v>32</v>
      </c>
      <c r="D604" s="197"/>
      <c r="E604" s="33">
        <v>0</v>
      </c>
      <c r="F604" s="34">
        <f>(E604/E601)*100</f>
        <v>0</v>
      </c>
      <c r="G604" s="36"/>
      <c r="H604" s="31"/>
      <c r="I604" s="31"/>
      <c r="J604" s="22"/>
      <c r="L604" s="17"/>
      <c r="M604" s="17"/>
      <c r="N604" s="17"/>
    </row>
    <row r="605" spans="1:14" ht="15" customHeight="1">
      <c r="A605" s="35"/>
      <c r="B605" s="19"/>
      <c r="C605" s="197" t="s">
        <v>33</v>
      </c>
      <c r="D605" s="197"/>
      <c r="E605" s="33">
        <v>1</v>
      </c>
      <c r="F605" s="34">
        <f>(E605/E601)*100</f>
        <v>10</v>
      </c>
      <c r="G605" s="36"/>
      <c r="H605" s="22" t="s">
        <v>34</v>
      </c>
      <c r="I605" s="22"/>
      <c r="J605" s="37"/>
      <c r="K605" s="28"/>
      <c r="L605" s="17"/>
      <c r="M605" s="17"/>
      <c r="N605" s="17"/>
    </row>
    <row r="606" spans="1:14" ht="15" customHeight="1">
      <c r="A606" s="35"/>
      <c r="B606" s="19"/>
      <c r="C606" s="197" t="s">
        <v>35</v>
      </c>
      <c r="D606" s="197"/>
      <c r="E606" s="33">
        <v>0</v>
      </c>
      <c r="F606" s="34">
        <v>10</v>
      </c>
      <c r="G606" s="36"/>
      <c r="H606" s="22"/>
      <c r="I606" s="22"/>
      <c r="J606" s="37"/>
      <c r="K606" s="28"/>
      <c r="L606" s="17"/>
      <c r="M606" s="17"/>
      <c r="N606" s="17"/>
    </row>
    <row r="607" spans="1:14" ht="15" customHeight="1" thickBot="1">
      <c r="A607" s="35"/>
      <c r="B607" s="19"/>
      <c r="C607" s="205" t="s">
        <v>36</v>
      </c>
      <c r="D607" s="205"/>
      <c r="E607" s="38"/>
      <c r="F607" s="39">
        <f>(E607/E601)*100</f>
        <v>0</v>
      </c>
      <c r="G607" s="36"/>
      <c r="H607" s="22"/>
      <c r="I607" s="22"/>
      <c r="M607" s="17"/>
      <c r="N607" s="17"/>
    </row>
    <row r="608" spans="1:14" ht="15" customHeight="1">
      <c r="A608" s="41" t="s">
        <v>37</v>
      </c>
      <c r="B608" s="10"/>
      <c r="C608" s="11"/>
      <c r="D608" s="11"/>
      <c r="E608" s="13"/>
      <c r="F608" s="13"/>
      <c r="G608" s="42"/>
      <c r="H608" s="43"/>
      <c r="I608" s="43"/>
      <c r="J608" s="43"/>
      <c r="K608" s="13"/>
      <c r="L608" s="17"/>
      <c r="M608" s="17"/>
      <c r="N608" s="40"/>
    </row>
    <row r="609" spans="1:14" ht="15" customHeight="1">
      <c r="A609" s="12" t="s">
        <v>38</v>
      </c>
      <c r="B609" s="10"/>
      <c r="C609" s="44"/>
      <c r="D609" s="45"/>
      <c r="E609" s="46"/>
      <c r="F609" s="43"/>
      <c r="G609" s="42"/>
      <c r="H609" s="43"/>
      <c r="I609" s="43"/>
      <c r="J609" s="43"/>
      <c r="K609" s="13"/>
      <c r="L609" s="17"/>
      <c r="M609" s="24"/>
      <c r="N609" s="24"/>
    </row>
    <row r="610" spans="1:14" ht="15" customHeight="1">
      <c r="A610" s="12" t="s">
        <v>39</v>
      </c>
      <c r="B610" s="10"/>
      <c r="C610" s="11"/>
      <c r="D610" s="45"/>
      <c r="E610" s="46"/>
      <c r="F610" s="43"/>
      <c r="G610" s="42"/>
      <c r="H610" s="47"/>
      <c r="I610" s="47"/>
      <c r="J610" s="47"/>
      <c r="K610" s="13"/>
      <c r="L610" s="17"/>
      <c r="N610" s="17"/>
    </row>
    <row r="611" spans="1:14" ht="15" customHeight="1">
      <c r="A611" s="12" t="s">
        <v>40</v>
      </c>
      <c r="B611" s="44"/>
      <c r="C611" s="11"/>
      <c r="D611" s="45"/>
      <c r="E611" s="46"/>
      <c r="F611" s="43"/>
      <c r="G611" s="48"/>
      <c r="H611" s="47"/>
      <c r="I611" s="47"/>
      <c r="J611" s="47"/>
      <c r="K611" s="13"/>
      <c r="L611" s="17"/>
      <c r="M611" s="17"/>
      <c r="N611" s="17"/>
    </row>
    <row r="612" spans="1:14" ht="15" customHeight="1">
      <c r="A612" s="12" t="s">
        <v>41</v>
      </c>
      <c r="B612" s="35"/>
      <c r="C612" s="11"/>
      <c r="D612" s="49"/>
      <c r="E612" s="43"/>
      <c r="F612" s="43"/>
      <c r="G612" s="48"/>
      <c r="H612" s="47"/>
      <c r="I612" s="47"/>
      <c r="J612" s="47"/>
      <c r="K612" s="43"/>
      <c r="L612" s="17"/>
      <c r="M612" s="17"/>
      <c r="N612" s="17"/>
    </row>
    <row r="613" ht="15" customHeight="1" thickBot="1"/>
    <row r="614" spans="1:14" ht="15" customHeight="1" thickBot="1">
      <c r="A614" s="199" t="s">
        <v>0</v>
      </c>
      <c r="B614" s="199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</row>
    <row r="615" spans="1:14" ht="15" customHeight="1" thickBot="1">
      <c r="A615" s="199"/>
      <c r="B615" s="199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</row>
    <row r="616" spans="1:14" ht="15" customHeight="1">
      <c r="A616" s="199"/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</row>
    <row r="617" spans="1:14" ht="15" customHeight="1">
      <c r="A617" s="200" t="s">
        <v>1</v>
      </c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</row>
    <row r="618" spans="1:14" ht="15" customHeight="1">
      <c r="A618" s="200" t="s">
        <v>2</v>
      </c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</row>
    <row r="619" spans="1:14" ht="15" customHeight="1" thickBot="1">
      <c r="A619" s="201" t="s">
        <v>3</v>
      </c>
      <c r="B619" s="201"/>
      <c r="C619" s="201"/>
      <c r="D619" s="201"/>
      <c r="E619" s="201"/>
      <c r="F619" s="201"/>
      <c r="G619" s="201"/>
      <c r="H619" s="201"/>
      <c r="I619" s="201"/>
      <c r="J619" s="201"/>
      <c r="K619" s="201"/>
      <c r="L619" s="201"/>
      <c r="M619" s="201"/>
      <c r="N619" s="201"/>
    </row>
    <row r="620" spans="1:14" ht="15" customHeight="1">
      <c r="A620" s="206" t="s">
        <v>102</v>
      </c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</row>
    <row r="621" spans="1:14" ht="15" customHeight="1">
      <c r="A621" s="206" t="s">
        <v>5</v>
      </c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</row>
    <row r="622" spans="1:14" ht="15" customHeight="1">
      <c r="A622" s="202" t="s">
        <v>6</v>
      </c>
      <c r="B622" s="195" t="s">
        <v>7</v>
      </c>
      <c r="C622" s="195" t="s">
        <v>8</v>
      </c>
      <c r="D622" s="202" t="s">
        <v>9</v>
      </c>
      <c r="E622" s="195" t="s">
        <v>10</v>
      </c>
      <c r="F622" s="195" t="s">
        <v>11</v>
      </c>
      <c r="G622" s="195" t="s">
        <v>12</v>
      </c>
      <c r="H622" s="195" t="s">
        <v>13</v>
      </c>
      <c r="I622" s="195" t="s">
        <v>14</v>
      </c>
      <c r="J622" s="195" t="s">
        <v>15</v>
      </c>
      <c r="K622" s="198" t="s">
        <v>16</v>
      </c>
      <c r="L622" s="195" t="s">
        <v>17</v>
      </c>
      <c r="M622" s="195" t="s">
        <v>18</v>
      </c>
      <c r="N622" s="195" t="s">
        <v>19</v>
      </c>
    </row>
    <row r="623" spans="1:14" ht="15" customHeight="1">
      <c r="A623" s="207"/>
      <c r="B623" s="203"/>
      <c r="C623" s="203"/>
      <c r="D623" s="207"/>
      <c r="E623" s="203"/>
      <c r="F623" s="203"/>
      <c r="G623" s="203"/>
      <c r="H623" s="203"/>
      <c r="I623" s="203"/>
      <c r="J623" s="203"/>
      <c r="K623" s="216"/>
      <c r="L623" s="203"/>
      <c r="M623" s="203"/>
      <c r="N623" s="203"/>
    </row>
    <row r="624" spans="1:14" ht="15" customHeight="1">
      <c r="A624" s="51">
        <v>1</v>
      </c>
      <c r="B624" s="52">
        <v>42794</v>
      </c>
      <c r="C624" s="51" t="s">
        <v>23</v>
      </c>
      <c r="D624" s="51" t="s">
        <v>53</v>
      </c>
      <c r="E624" s="51" t="s">
        <v>93</v>
      </c>
      <c r="F624" s="51">
        <v>313</v>
      </c>
      <c r="G624" s="51">
        <v>319</v>
      </c>
      <c r="H624" s="51">
        <v>309</v>
      </c>
      <c r="I624" s="51">
        <v>305</v>
      </c>
      <c r="J624" s="51">
        <v>301</v>
      </c>
      <c r="K624" s="51">
        <v>305</v>
      </c>
      <c r="L624" s="53">
        <v>2750</v>
      </c>
      <c r="M624" s="65">
        <f>IF(D624="BUY",(K624-F624)*(L624),(F624-K624)*(L624))</f>
        <v>22000</v>
      </c>
      <c r="N624" s="66">
        <f>M624/(L624)/F624%</f>
        <v>2.5559105431309903</v>
      </c>
    </row>
    <row r="625" spans="1:14" ht="15" customHeight="1">
      <c r="A625" s="51">
        <v>2</v>
      </c>
      <c r="B625" s="52">
        <v>42793</v>
      </c>
      <c r="C625" s="51" t="s">
        <v>23</v>
      </c>
      <c r="D625" s="51" t="s">
        <v>21</v>
      </c>
      <c r="E625" s="51" t="s">
        <v>105</v>
      </c>
      <c r="F625" s="51">
        <v>322</v>
      </c>
      <c r="G625" s="51">
        <v>315</v>
      </c>
      <c r="H625" s="51">
        <v>326</v>
      </c>
      <c r="I625" s="51">
        <v>330</v>
      </c>
      <c r="J625" s="51">
        <v>334</v>
      </c>
      <c r="K625" s="51">
        <v>315</v>
      </c>
      <c r="L625" s="53">
        <v>3000</v>
      </c>
      <c r="M625" s="65">
        <f>IF(D625="BUY",(K625-F625)*(L625),(F625-K625)*(L625))</f>
        <v>-21000</v>
      </c>
      <c r="N625" s="66">
        <f>M625/(L625)/F625%</f>
        <v>-2.1739130434782608</v>
      </c>
    </row>
    <row r="626" spans="1:14" ht="15" customHeight="1">
      <c r="A626" s="51">
        <v>3</v>
      </c>
      <c r="B626" s="52">
        <v>42792</v>
      </c>
      <c r="C626" s="51" t="s">
        <v>23</v>
      </c>
      <c r="D626" s="51" t="s">
        <v>21</v>
      </c>
      <c r="E626" s="51" t="s">
        <v>104</v>
      </c>
      <c r="F626" s="51">
        <v>329</v>
      </c>
      <c r="G626" s="51">
        <v>319</v>
      </c>
      <c r="H626" s="51">
        <v>335</v>
      </c>
      <c r="I626" s="51">
        <v>341</v>
      </c>
      <c r="J626" s="51">
        <v>347</v>
      </c>
      <c r="K626" s="51">
        <v>335</v>
      </c>
      <c r="L626" s="53">
        <v>1600</v>
      </c>
      <c r="M626" s="65">
        <f>IF(D626="BUY",(K626-F626)*(L626),(F626-K626)*(L626))</f>
        <v>9600</v>
      </c>
      <c r="N626" s="66">
        <f>M626/(L626)/F626%</f>
        <v>1.8237082066869301</v>
      </c>
    </row>
    <row r="627" spans="1:14" ht="15" customHeight="1">
      <c r="A627" s="51">
        <v>4</v>
      </c>
      <c r="B627" s="52">
        <v>42789</v>
      </c>
      <c r="C627" s="51" t="s">
        <v>23</v>
      </c>
      <c r="D627" s="51" t="s">
        <v>21</v>
      </c>
      <c r="E627" s="51" t="s">
        <v>52</v>
      </c>
      <c r="F627" s="51">
        <v>324</v>
      </c>
      <c r="G627" s="51">
        <v>316</v>
      </c>
      <c r="H627" s="51">
        <v>330</v>
      </c>
      <c r="I627" s="51">
        <v>336</v>
      </c>
      <c r="J627" s="51">
        <v>342</v>
      </c>
      <c r="K627" s="51">
        <v>329</v>
      </c>
      <c r="L627" s="53">
        <v>1750</v>
      </c>
      <c r="M627" s="65">
        <f>IF(D627="BUY",(K627-F627)*(L627),(F627-K627)*(L627))</f>
        <v>8750</v>
      </c>
      <c r="N627" s="66">
        <f>M627/(L627)/F627%</f>
        <v>1.5432098765432098</v>
      </c>
    </row>
    <row r="628" spans="1:14" ht="15" customHeight="1">
      <c r="A628" s="51">
        <v>5</v>
      </c>
      <c r="B628" s="52">
        <v>42789</v>
      </c>
      <c r="C628" s="51" t="s">
        <v>23</v>
      </c>
      <c r="D628" s="51" t="s">
        <v>21</v>
      </c>
      <c r="E628" s="51" t="s">
        <v>80</v>
      </c>
      <c r="F628" s="51">
        <v>665</v>
      </c>
      <c r="G628" s="51">
        <v>649</v>
      </c>
      <c r="H628" s="51">
        <v>675</v>
      </c>
      <c r="I628" s="51">
        <v>685</v>
      </c>
      <c r="J628" s="51">
        <v>695</v>
      </c>
      <c r="K628" s="51">
        <v>675</v>
      </c>
      <c r="L628" s="53">
        <v>1061</v>
      </c>
      <c r="M628" s="65">
        <f aca="true" t="shared" si="43" ref="M628:M633">IF(D628="BUY",(K628-F628)*(L628),(F628-K628)*(L628))</f>
        <v>10610</v>
      </c>
      <c r="N628" s="66">
        <f aca="true" t="shared" si="44" ref="N628:N633">M628/(L628)/F628%</f>
        <v>1.5037593984962405</v>
      </c>
    </row>
    <row r="629" spans="1:14" ht="15" customHeight="1">
      <c r="A629" s="51">
        <v>6</v>
      </c>
      <c r="B629" s="52">
        <v>42782</v>
      </c>
      <c r="C629" s="51" t="s">
        <v>23</v>
      </c>
      <c r="D629" s="51" t="s">
        <v>53</v>
      </c>
      <c r="E629" s="51" t="s">
        <v>92</v>
      </c>
      <c r="F629" s="51">
        <v>272</v>
      </c>
      <c r="G629" s="51">
        <v>279</v>
      </c>
      <c r="H629" s="51">
        <v>269</v>
      </c>
      <c r="I629" s="51">
        <v>266</v>
      </c>
      <c r="J629" s="51">
        <v>263</v>
      </c>
      <c r="K629" s="51">
        <v>266</v>
      </c>
      <c r="L629" s="53">
        <v>3000</v>
      </c>
      <c r="M629" s="65">
        <f t="shared" si="43"/>
        <v>18000</v>
      </c>
      <c r="N629" s="66">
        <f t="shared" si="44"/>
        <v>2.205882352941176</v>
      </c>
    </row>
    <row r="630" spans="1:14" ht="15" customHeight="1">
      <c r="A630" s="51">
        <v>7</v>
      </c>
      <c r="B630" s="52">
        <v>42775</v>
      </c>
      <c r="C630" s="51" t="s">
        <v>23</v>
      </c>
      <c r="D630" s="51" t="s">
        <v>21</v>
      </c>
      <c r="E630" s="51" t="s">
        <v>75</v>
      </c>
      <c r="F630" s="51">
        <v>163.5</v>
      </c>
      <c r="G630" s="51">
        <v>159</v>
      </c>
      <c r="H630" s="51">
        <v>166</v>
      </c>
      <c r="I630" s="51">
        <v>168.5</v>
      </c>
      <c r="J630" s="51">
        <v>169</v>
      </c>
      <c r="K630" s="51">
        <v>166</v>
      </c>
      <c r="L630" s="53">
        <v>3500</v>
      </c>
      <c r="M630" s="65">
        <f t="shared" si="43"/>
        <v>8750</v>
      </c>
      <c r="N630" s="66">
        <f t="shared" si="44"/>
        <v>1.529051987767584</v>
      </c>
    </row>
    <row r="631" spans="1:14" ht="15" customHeight="1">
      <c r="A631" s="51">
        <v>8</v>
      </c>
      <c r="B631" s="52">
        <v>42773</v>
      </c>
      <c r="C631" s="51" t="s">
        <v>23</v>
      </c>
      <c r="D631" s="51" t="s">
        <v>21</v>
      </c>
      <c r="E631" s="51" t="s">
        <v>103</v>
      </c>
      <c r="F631" s="51">
        <v>118.5</v>
      </c>
      <c r="G631" s="51">
        <v>109.5</v>
      </c>
      <c r="H631" s="51">
        <v>124</v>
      </c>
      <c r="I631" s="51">
        <v>129</v>
      </c>
      <c r="J631" s="51">
        <v>134</v>
      </c>
      <c r="K631" s="51">
        <v>122</v>
      </c>
      <c r="L631" s="53">
        <v>750</v>
      </c>
      <c r="M631" s="65">
        <f t="shared" si="43"/>
        <v>2625</v>
      </c>
      <c r="N631" s="66">
        <f t="shared" si="44"/>
        <v>2.9535864978902953</v>
      </c>
    </row>
    <row r="632" spans="1:14" ht="15" customHeight="1">
      <c r="A632" s="51">
        <v>9</v>
      </c>
      <c r="B632" s="52">
        <v>42773</v>
      </c>
      <c r="C632" s="51" t="s">
        <v>23</v>
      </c>
      <c r="D632" s="51" t="s">
        <v>53</v>
      </c>
      <c r="E632" s="51" t="s">
        <v>101</v>
      </c>
      <c r="F632" s="51">
        <v>442</v>
      </c>
      <c r="G632" s="51">
        <v>457</v>
      </c>
      <c r="H632" s="51">
        <v>432</v>
      </c>
      <c r="I632" s="51">
        <v>422</v>
      </c>
      <c r="J632" s="51">
        <v>412</v>
      </c>
      <c r="K632" s="51">
        <v>457</v>
      </c>
      <c r="L632" s="53">
        <v>750</v>
      </c>
      <c r="M632" s="65">
        <f t="shared" si="43"/>
        <v>-11250</v>
      </c>
      <c r="N632" s="66">
        <f t="shared" si="44"/>
        <v>-3.3936651583710407</v>
      </c>
    </row>
    <row r="633" spans="1:14" ht="15" customHeight="1">
      <c r="A633" s="51">
        <v>10</v>
      </c>
      <c r="B633" s="52">
        <v>42768</v>
      </c>
      <c r="C633" s="51" t="s">
        <v>23</v>
      </c>
      <c r="D633" s="51" t="s">
        <v>53</v>
      </c>
      <c r="E633" s="51" t="s">
        <v>93</v>
      </c>
      <c r="F633" s="51">
        <v>337</v>
      </c>
      <c r="G633" s="51">
        <v>343</v>
      </c>
      <c r="H633" s="51">
        <v>333</v>
      </c>
      <c r="I633" s="51">
        <v>329</v>
      </c>
      <c r="J633" s="51">
        <v>325</v>
      </c>
      <c r="K633" s="51">
        <v>329</v>
      </c>
      <c r="L633" s="53">
        <v>2750</v>
      </c>
      <c r="M633" s="65">
        <f t="shared" si="43"/>
        <v>22000</v>
      </c>
      <c r="N633" s="66">
        <f t="shared" si="44"/>
        <v>2.373887240356083</v>
      </c>
    </row>
    <row r="635" spans="1:13" ht="15" customHeight="1">
      <c r="A635" s="9" t="s">
        <v>25</v>
      </c>
      <c r="B635" s="10"/>
      <c r="C635" s="11"/>
      <c r="D635" s="12"/>
      <c r="E635" s="13"/>
      <c r="F635" s="13"/>
      <c r="G635" s="14"/>
      <c r="H635" s="15"/>
      <c r="I635" s="15"/>
      <c r="J635" s="15"/>
      <c r="K635" s="16"/>
      <c r="L635" s="17"/>
      <c r="M635" s="40"/>
    </row>
    <row r="636" spans="1:14" ht="15" customHeight="1">
      <c r="A636" s="9" t="s">
        <v>26</v>
      </c>
      <c r="B636" s="19"/>
      <c r="C636" s="11"/>
      <c r="D636" s="12"/>
      <c r="E636" s="13"/>
      <c r="F636" s="13"/>
      <c r="G636" s="14"/>
      <c r="H636" s="13"/>
      <c r="I636" s="13"/>
      <c r="J636" s="13"/>
      <c r="K636" s="16"/>
      <c r="L636" s="17"/>
      <c r="N636" s="67"/>
    </row>
    <row r="637" spans="1:14" ht="15" customHeight="1">
      <c r="A637" s="9" t="s">
        <v>26</v>
      </c>
      <c r="B637" s="19"/>
      <c r="C637" s="20"/>
      <c r="D637" s="21"/>
      <c r="E637" s="22"/>
      <c r="F637" s="22"/>
      <c r="G637" s="23"/>
      <c r="H637" s="22"/>
      <c r="I637" s="22"/>
      <c r="J637" s="22"/>
      <c r="K637" s="22"/>
      <c r="L637" s="17"/>
      <c r="M637" s="17"/>
      <c r="N637" s="17"/>
    </row>
    <row r="638" spans="1:14" ht="15" customHeight="1" thickBot="1">
      <c r="A638" s="24"/>
      <c r="B638" s="19"/>
      <c r="C638" s="22"/>
      <c r="D638" s="22"/>
      <c r="E638" s="22"/>
      <c r="F638" s="25"/>
      <c r="G638" s="26"/>
      <c r="H638" s="27" t="s">
        <v>27</v>
      </c>
      <c r="I638" s="27"/>
      <c r="J638" s="28"/>
      <c r="K638" s="28"/>
      <c r="L638" s="17"/>
      <c r="M638" s="63" t="s">
        <v>72</v>
      </c>
      <c r="N638" s="64" t="s">
        <v>68</v>
      </c>
    </row>
    <row r="639" spans="1:12" ht="15" customHeight="1">
      <c r="A639" s="24"/>
      <c r="B639" s="19"/>
      <c r="C639" s="196" t="s">
        <v>28</v>
      </c>
      <c r="D639" s="196"/>
      <c r="E639" s="29">
        <v>10</v>
      </c>
      <c r="F639" s="30">
        <v>100</v>
      </c>
      <c r="G639" s="31">
        <v>10</v>
      </c>
      <c r="H639" s="32">
        <f>G640/G639%</f>
        <v>80</v>
      </c>
      <c r="I639" s="32"/>
      <c r="J639" s="32"/>
      <c r="L639" s="17"/>
    </row>
    <row r="640" spans="1:14" ht="15" customHeight="1">
      <c r="A640" s="24"/>
      <c r="B640" s="19"/>
      <c r="C640" s="197" t="s">
        <v>29</v>
      </c>
      <c r="D640" s="197"/>
      <c r="E640" s="33">
        <v>8</v>
      </c>
      <c r="F640" s="34">
        <f>(E640/E639)*100</f>
        <v>80</v>
      </c>
      <c r="G640" s="31">
        <v>8</v>
      </c>
      <c r="H640" s="28"/>
      <c r="I640" s="28"/>
      <c r="J640" s="22"/>
      <c r="M640" s="22"/>
      <c r="N640" s="22"/>
    </row>
    <row r="641" spans="1:14" ht="15" customHeight="1">
      <c r="A641" s="35"/>
      <c r="B641" s="19"/>
      <c r="C641" s="197" t="s">
        <v>31</v>
      </c>
      <c r="D641" s="197"/>
      <c r="E641" s="33">
        <v>0</v>
      </c>
      <c r="F641" s="34">
        <f>(E641/E639)*100</f>
        <v>0</v>
      </c>
      <c r="G641" s="36"/>
      <c r="H641" s="31"/>
      <c r="I641" s="31"/>
      <c r="J641" s="22"/>
      <c r="K641" s="28"/>
      <c r="L641" s="17"/>
      <c r="M641" s="20"/>
      <c r="N641" s="20"/>
    </row>
    <row r="642" spans="1:14" ht="15" customHeight="1">
      <c r="A642" s="35"/>
      <c r="B642" s="19"/>
      <c r="C642" s="197" t="s">
        <v>32</v>
      </c>
      <c r="D642" s="197"/>
      <c r="E642" s="33">
        <v>0</v>
      </c>
      <c r="F642" s="34">
        <f>(E642/E639)*100</f>
        <v>0</v>
      </c>
      <c r="G642" s="36"/>
      <c r="H642" s="31"/>
      <c r="I642" s="31"/>
      <c r="J642" s="22"/>
      <c r="K642" s="28"/>
      <c r="L642" s="17"/>
      <c r="M642" s="17"/>
      <c r="N642" s="17"/>
    </row>
    <row r="643" spans="1:14" ht="15" customHeight="1">
      <c r="A643" s="35"/>
      <c r="B643" s="19"/>
      <c r="C643" s="197" t="s">
        <v>33</v>
      </c>
      <c r="D643" s="197"/>
      <c r="E643" s="33">
        <v>2</v>
      </c>
      <c r="F643" s="34">
        <f>(E643/E639)*100</f>
        <v>20</v>
      </c>
      <c r="G643" s="36"/>
      <c r="H643" s="22" t="s">
        <v>34</v>
      </c>
      <c r="I643" s="22"/>
      <c r="J643" s="37"/>
      <c r="K643" s="28"/>
      <c r="L643" s="17"/>
      <c r="M643" s="17"/>
      <c r="N643" s="17"/>
    </row>
    <row r="644" spans="1:14" ht="15" customHeight="1">
      <c r="A644" s="35"/>
      <c r="B644" s="19"/>
      <c r="C644" s="197" t="s">
        <v>35</v>
      </c>
      <c r="D644" s="197"/>
      <c r="E644" s="33">
        <v>0</v>
      </c>
      <c r="F644" s="34">
        <v>10</v>
      </c>
      <c r="G644" s="36"/>
      <c r="H644" s="22"/>
      <c r="I644" s="22"/>
      <c r="J644" s="37"/>
      <c r="K644" s="28"/>
      <c r="L644" s="17"/>
      <c r="M644" s="17"/>
      <c r="N644" s="17"/>
    </row>
    <row r="645" spans="1:14" ht="15" customHeight="1" thickBot="1">
      <c r="A645" s="35"/>
      <c r="B645" s="19"/>
      <c r="C645" s="205" t="s">
        <v>36</v>
      </c>
      <c r="D645" s="205"/>
      <c r="E645" s="38"/>
      <c r="F645" s="39">
        <f>(E645/E639)*100</f>
        <v>0</v>
      </c>
      <c r="G645" s="36"/>
      <c r="H645" s="22"/>
      <c r="I645" s="22"/>
      <c r="M645" s="17"/>
      <c r="N645" s="17"/>
    </row>
    <row r="646" spans="1:14" ht="15" customHeight="1">
      <c r="A646" s="41" t="s">
        <v>37</v>
      </c>
      <c r="B646" s="10"/>
      <c r="C646" s="11"/>
      <c r="D646" s="11"/>
      <c r="E646" s="13"/>
      <c r="F646" s="13"/>
      <c r="G646" s="42"/>
      <c r="H646" s="43"/>
      <c r="I646" s="43"/>
      <c r="J646" s="43"/>
      <c r="K646" s="13"/>
      <c r="L646" s="17"/>
      <c r="M646" s="40"/>
      <c r="N646" s="40"/>
    </row>
    <row r="647" spans="1:14" ht="15" customHeight="1">
      <c r="A647" s="12" t="s">
        <v>38</v>
      </c>
      <c r="B647" s="10"/>
      <c r="C647" s="44"/>
      <c r="D647" s="45"/>
      <c r="E647" s="46"/>
      <c r="F647" s="43"/>
      <c r="G647" s="42"/>
      <c r="H647" s="43"/>
      <c r="I647" s="43"/>
      <c r="J647" s="43"/>
      <c r="K647" s="13"/>
      <c r="L647" s="17"/>
      <c r="M647" s="24"/>
      <c r="N647" s="24"/>
    </row>
    <row r="648" spans="1:14" ht="15" customHeight="1">
      <c r="A648" s="12" t="s">
        <v>39</v>
      </c>
      <c r="B648" s="10"/>
      <c r="C648" s="11"/>
      <c r="D648" s="45"/>
      <c r="E648" s="46"/>
      <c r="F648" s="43"/>
      <c r="G648" s="42"/>
      <c r="H648" s="47"/>
      <c r="I648" s="47"/>
      <c r="J648" s="47"/>
      <c r="K648" s="13"/>
      <c r="L648" s="17"/>
      <c r="M648" s="17"/>
      <c r="N648" s="17"/>
    </row>
    <row r="649" spans="1:14" ht="15" customHeight="1">
      <c r="A649" s="12" t="s">
        <v>40</v>
      </c>
      <c r="B649" s="44"/>
      <c r="C649" s="11"/>
      <c r="D649" s="45"/>
      <c r="E649" s="46"/>
      <c r="F649" s="43"/>
      <c r="G649" s="48"/>
      <c r="H649" s="47"/>
      <c r="I649" s="47"/>
      <c r="J649" s="47"/>
      <c r="K649" s="13"/>
      <c r="L649" s="17"/>
      <c r="M649" s="17"/>
      <c r="N649" s="17"/>
    </row>
    <row r="650" spans="1:14" ht="15" customHeight="1">
      <c r="A650" s="12" t="s">
        <v>41</v>
      </c>
      <c r="B650" s="35"/>
      <c r="C650" s="11"/>
      <c r="D650" s="49"/>
      <c r="E650" s="43"/>
      <c r="F650" s="43"/>
      <c r="G650" s="48"/>
      <c r="H650" s="47"/>
      <c r="I650" s="47"/>
      <c r="J650" s="47"/>
      <c r="K650" s="43"/>
      <c r="L650" s="17"/>
      <c r="M650" s="17"/>
      <c r="N650" s="17"/>
    </row>
    <row r="651" ht="15" customHeight="1" thickBot="1"/>
    <row r="652" spans="1:14" ht="15" customHeight="1" thickBot="1">
      <c r="A652" s="199" t="s">
        <v>0</v>
      </c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</row>
    <row r="653" spans="1:14" ht="15" customHeight="1" thickBot="1">
      <c r="A653" s="199"/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</row>
    <row r="654" spans="1:14" ht="15" customHeight="1">
      <c r="A654" s="199"/>
      <c r="B654" s="199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</row>
    <row r="655" spans="1:14" ht="15" customHeight="1">
      <c r="A655" s="200" t="s">
        <v>1</v>
      </c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</row>
    <row r="656" spans="1:14" ht="15" customHeight="1">
      <c r="A656" s="200" t="s">
        <v>2</v>
      </c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</row>
    <row r="657" spans="1:14" ht="15" customHeight="1" thickBot="1">
      <c r="A657" s="201" t="s">
        <v>3</v>
      </c>
      <c r="B657" s="201"/>
      <c r="C657" s="201"/>
      <c r="D657" s="201"/>
      <c r="E657" s="201"/>
      <c r="F657" s="201"/>
      <c r="G657" s="201"/>
      <c r="H657" s="201"/>
      <c r="I657" s="201"/>
      <c r="J657" s="201"/>
      <c r="K657" s="201"/>
      <c r="L657" s="201"/>
      <c r="M657" s="201"/>
      <c r="N657" s="201"/>
    </row>
    <row r="658" spans="1:14" ht="15" customHeight="1">
      <c r="A658" s="206" t="s">
        <v>97</v>
      </c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</row>
    <row r="659" spans="1:14" ht="15" customHeight="1">
      <c r="A659" s="206" t="s">
        <v>5</v>
      </c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</row>
    <row r="660" spans="1:14" ht="15" customHeight="1">
      <c r="A660" s="202" t="s">
        <v>6</v>
      </c>
      <c r="B660" s="195" t="s">
        <v>7</v>
      </c>
      <c r="C660" s="195" t="s">
        <v>8</v>
      </c>
      <c r="D660" s="202" t="s">
        <v>9</v>
      </c>
      <c r="E660" s="195" t="s">
        <v>10</v>
      </c>
      <c r="F660" s="195" t="s">
        <v>11</v>
      </c>
      <c r="G660" s="195" t="s">
        <v>12</v>
      </c>
      <c r="H660" s="195" t="s">
        <v>13</v>
      </c>
      <c r="I660" s="195" t="s">
        <v>14</v>
      </c>
      <c r="J660" s="195" t="s">
        <v>15</v>
      </c>
      <c r="K660" s="198" t="s">
        <v>16</v>
      </c>
      <c r="L660" s="195" t="s">
        <v>17</v>
      </c>
      <c r="M660" s="195" t="s">
        <v>18</v>
      </c>
      <c r="N660" s="195" t="s">
        <v>19</v>
      </c>
    </row>
    <row r="661" spans="1:14" ht="15" customHeight="1">
      <c r="A661" s="207"/>
      <c r="B661" s="203"/>
      <c r="C661" s="203"/>
      <c r="D661" s="207"/>
      <c r="E661" s="203"/>
      <c r="F661" s="203"/>
      <c r="G661" s="203"/>
      <c r="H661" s="203"/>
      <c r="I661" s="203"/>
      <c r="J661" s="203"/>
      <c r="K661" s="216"/>
      <c r="L661" s="203"/>
      <c r="M661" s="203"/>
      <c r="N661" s="203"/>
    </row>
    <row r="662" spans="1:14" ht="15" customHeight="1">
      <c r="A662" s="51">
        <v>1</v>
      </c>
      <c r="B662" s="52">
        <v>42764</v>
      </c>
      <c r="C662" s="51" t="s">
        <v>23</v>
      </c>
      <c r="D662" s="51" t="s">
        <v>21</v>
      </c>
      <c r="E662" s="51" t="s">
        <v>99</v>
      </c>
      <c r="F662" s="51">
        <v>520</v>
      </c>
      <c r="G662" s="51">
        <v>500</v>
      </c>
      <c r="H662" s="51">
        <v>530</v>
      </c>
      <c r="I662" s="51">
        <v>540</v>
      </c>
      <c r="J662" s="51">
        <v>550</v>
      </c>
      <c r="K662" s="51">
        <v>500</v>
      </c>
      <c r="L662" s="53">
        <v>750</v>
      </c>
      <c r="M662" s="65">
        <f>IF(D662="BUY",(K662-F662)*(L662),(F662-K662)*(L662))</f>
        <v>-15000</v>
      </c>
      <c r="N662" s="66">
        <f>M662/(L662)/F662%</f>
        <v>-3.846153846153846</v>
      </c>
    </row>
    <row r="663" spans="1:14" ht="15" customHeight="1">
      <c r="A663" s="51">
        <v>2</v>
      </c>
      <c r="B663" s="52">
        <v>42764</v>
      </c>
      <c r="C663" s="51" t="s">
        <v>23</v>
      </c>
      <c r="D663" s="51" t="s">
        <v>21</v>
      </c>
      <c r="E663" s="51" t="s">
        <v>100</v>
      </c>
      <c r="F663" s="51">
        <v>1965</v>
      </c>
      <c r="G663" s="51">
        <v>1945</v>
      </c>
      <c r="H663" s="51">
        <v>1980</v>
      </c>
      <c r="I663" s="51">
        <v>1995</v>
      </c>
      <c r="J663" s="51">
        <v>2010</v>
      </c>
      <c r="K663" s="51">
        <v>1980</v>
      </c>
      <c r="L663" s="53">
        <v>500</v>
      </c>
      <c r="M663" s="65">
        <f>IF(D663="BUY",(K663-F663)*(L663),(F663-K663)*(L663))</f>
        <v>7500</v>
      </c>
      <c r="N663" s="66">
        <f>M663/(L663)/F663%</f>
        <v>0.7633587786259542</v>
      </c>
    </row>
    <row r="664" spans="1:14" ht="15" customHeight="1">
      <c r="A664" s="51">
        <v>3</v>
      </c>
      <c r="B664" s="52">
        <v>42754</v>
      </c>
      <c r="C664" s="51" t="s">
        <v>23</v>
      </c>
      <c r="D664" s="51" t="s">
        <v>21</v>
      </c>
      <c r="E664" s="51" t="s">
        <v>99</v>
      </c>
      <c r="F664" s="51">
        <v>530</v>
      </c>
      <c r="G664" s="51">
        <v>512</v>
      </c>
      <c r="H664" s="51">
        <v>542</v>
      </c>
      <c r="I664" s="51">
        <v>554</v>
      </c>
      <c r="J664" s="51">
        <v>566</v>
      </c>
      <c r="K664" s="51">
        <v>542</v>
      </c>
      <c r="L664" s="53">
        <v>750</v>
      </c>
      <c r="M664" s="65">
        <f>IF(D664="BUY",(K664-F664)*(L664),(F664-K664)*(L664))</f>
        <v>9000</v>
      </c>
      <c r="N664" s="66">
        <f>M664/(L664)/F664%</f>
        <v>2.2641509433962264</v>
      </c>
    </row>
    <row r="665" spans="1:14" ht="15" customHeight="1">
      <c r="A665" s="51">
        <v>4</v>
      </c>
      <c r="B665" s="52">
        <v>42751</v>
      </c>
      <c r="C665" s="51" t="s">
        <v>23</v>
      </c>
      <c r="D665" s="51" t="s">
        <v>53</v>
      </c>
      <c r="E665" s="51" t="s">
        <v>92</v>
      </c>
      <c r="F665" s="51">
        <v>300</v>
      </c>
      <c r="G665" s="51">
        <v>306</v>
      </c>
      <c r="H665" s="51">
        <v>297</v>
      </c>
      <c r="I665" s="51">
        <v>294</v>
      </c>
      <c r="J665" s="51">
        <v>291</v>
      </c>
      <c r="K665" s="51">
        <v>294</v>
      </c>
      <c r="L665" s="53">
        <v>3000</v>
      </c>
      <c r="M665" s="65">
        <f>IF(D665="BUY",(K665-F665)*(L665),(F665-K665)*(L665))</f>
        <v>18000</v>
      </c>
      <c r="N665" s="66">
        <f>M665/(L665)/F665%</f>
        <v>2</v>
      </c>
    </row>
    <row r="666" spans="1:14" ht="15" customHeight="1">
      <c r="A666" s="51">
        <v>5</v>
      </c>
      <c r="B666" s="52">
        <v>42747</v>
      </c>
      <c r="C666" s="51" t="s">
        <v>23</v>
      </c>
      <c r="D666" s="51" t="s">
        <v>21</v>
      </c>
      <c r="E666" s="51" t="s">
        <v>98</v>
      </c>
      <c r="F666" s="51">
        <v>552</v>
      </c>
      <c r="G666" s="51">
        <v>538</v>
      </c>
      <c r="H666" s="51">
        <v>562</v>
      </c>
      <c r="I666" s="51">
        <v>572</v>
      </c>
      <c r="J666" s="51">
        <v>582</v>
      </c>
      <c r="K666" s="51">
        <v>582</v>
      </c>
      <c r="L666" s="53">
        <v>1500</v>
      </c>
      <c r="M666" s="65">
        <f aca="true" t="shared" si="45" ref="M666:M671">IF(D666="BUY",(K666-F666)*(L666),(F666-K666)*(L666))</f>
        <v>45000</v>
      </c>
      <c r="N666" s="66">
        <f aca="true" t="shared" si="46" ref="N666:N671">M666/(L666)/F666%</f>
        <v>5.434782608695652</v>
      </c>
    </row>
    <row r="667" spans="1:14" ht="15" customHeight="1">
      <c r="A667" s="51">
        <v>6</v>
      </c>
      <c r="B667" s="52">
        <v>42746</v>
      </c>
      <c r="C667" s="51" t="s">
        <v>23</v>
      </c>
      <c r="D667" s="51" t="s">
        <v>21</v>
      </c>
      <c r="E667" s="51" t="s">
        <v>43</v>
      </c>
      <c r="F667" s="51">
        <v>594</v>
      </c>
      <c r="G667" s="51">
        <v>578</v>
      </c>
      <c r="H667" s="51">
        <v>604</v>
      </c>
      <c r="I667" s="51">
        <v>614</v>
      </c>
      <c r="J667" s="51">
        <v>624</v>
      </c>
      <c r="K667" s="51">
        <v>578</v>
      </c>
      <c r="L667" s="53">
        <v>1100</v>
      </c>
      <c r="M667" s="65">
        <f t="shared" si="45"/>
        <v>-17600</v>
      </c>
      <c r="N667" s="66">
        <f t="shared" si="46"/>
        <v>-2.6936026936026933</v>
      </c>
    </row>
    <row r="668" spans="1:14" ht="15" customHeight="1">
      <c r="A668" s="51">
        <v>7</v>
      </c>
      <c r="B668" s="52">
        <v>42744</v>
      </c>
      <c r="C668" s="51" t="s">
        <v>23</v>
      </c>
      <c r="D668" s="51" t="s">
        <v>21</v>
      </c>
      <c r="E668" s="51" t="s">
        <v>98</v>
      </c>
      <c r="F668" s="51">
        <v>525</v>
      </c>
      <c r="G668" s="51">
        <v>508</v>
      </c>
      <c r="H668" s="51">
        <v>535</v>
      </c>
      <c r="I668" s="51">
        <v>545</v>
      </c>
      <c r="J668" s="51">
        <v>555</v>
      </c>
      <c r="K668" s="51">
        <v>535</v>
      </c>
      <c r="L668" s="53">
        <v>1500</v>
      </c>
      <c r="M668" s="65">
        <f t="shared" si="45"/>
        <v>15000</v>
      </c>
      <c r="N668" s="66">
        <f t="shared" si="46"/>
        <v>1.9047619047619047</v>
      </c>
    </row>
    <row r="669" spans="1:14" ht="15" customHeight="1">
      <c r="A669" s="51">
        <v>8</v>
      </c>
      <c r="B669" s="52">
        <v>42740</v>
      </c>
      <c r="C669" s="51" t="s">
        <v>23</v>
      </c>
      <c r="D669" s="51" t="s">
        <v>21</v>
      </c>
      <c r="E669" s="51" t="s">
        <v>57</v>
      </c>
      <c r="F669" s="51">
        <v>615</v>
      </c>
      <c r="G669" s="51">
        <v>604</v>
      </c>
      <c r="H669" s="51">
        <v>621</v>
      </c>
      <c r="I669" s="51">
        <v>627</v>
      </c>
      <c r="J669" s="51">
        <v>634</v>
      </c>
      <c r="K669" s="51">
        <v>621</v>
      </c>
      <c r="L669" s="53">
        <v>1500</v>
      </c>
      <c r="M669" s="65">
        <f t="shared" si="45"/>
        <v>9000</v>
      </c>
      <c r="N669" s="66">
        <f t="shared" si="46"/>
        <v>0.975609756097561</v>
      </c>
    </row>
    <row r="670" spans="1:14" ht="15" customHeight="1">
      <c r="A670" s="51">
        <v>9</v>
      </c>
      <c r="B670" s="52">
        <v>42740</v>
      </c>
      <c r="C670" s="51" t="s">
        <v>23</v>
      </c>
      <c r="D670" s="51" t="s">
        <v>21</v>
      </c>
      <c r="E670" s="51" t="s">
        <v>75</v>
      </c>
      <c r="F670" s="51">
        <v>200</v>
      </c>
      <c r="G670" s="51">
        <v>196.5</v>
      </c>
      <c r="H670" s="51">
        <v>202</v>
      </c>
      <c r="I670" s="51">
        <v>204</v>
      </c>
      <c r="J670" s="51">
        <v>206</v>
      </c>
      <c r="K670" s="51">
        <v>196.5</v>
      </c>
      <c r="L670" s="53">
        <v>3500</v>
      </c>
      <c r="M670" s="65">
        <f t="shared" si="45"/>
        <v>-12250</v>
      </c>
      <c r="N670" s="66">
        <f t="shared" si="46"/>
        <v>-1.75</v>
      </c>
    </row>
    <row r="671" spans="1:14" ht="15" customHeight="1">
      <c r="A671" s="51">
        <v>10</v>
      </c>
      <c r="B671" s="52">
        <v>42739</v>
      </c>
      <c r="C671" s="51" t="s">
        <v>23</v>
      </c>
      <c r="D671" s="51" t="s">
        <v>21</v>
      </c>
      <c r="E671" s="51" t="s">
        <v>96</v>
      </c>
      <c r="F671" s="51">
        <v>450</v>
      </c>
      <c r="G671" s="51">
        <v>443</v>
      </c>
      <c r="H671" s="51">
        <v>454</v>
      </c>
      <c r="I671" s="51">
        <v>458</v>
      </c>
      <c r="J671" s="51">
        <v>462</v>
      </c>
      <c r="K671" s="51">
        <v>454</v>
      </c>
      <c r="L671" s="53">
        <v>2000</v>
      </c>
      <c r="M671" s="65">
        <f t="shared" si="45"/>
        <v>8000</v>
      </c>
      <c r="N671" s="66">
        <f t="shared" si="46"/>
        <v>0.8888888888888888</v>
      </c>
    </row>
    <row r="672" spans="1:14" ht="15" customHeight="1">
      <c r="A672" s="9" t="s">
        <v>25</v>
      </c>
      <c r="B672" s="10"/>
      <c r="C672" s="11"/>
      <c r="D672" s="12"/>
      <c r="E672" s="13"/>
      <c r="F672" s="13"/>
      <c r="G672" s="14"/>
      <c r="H672" s="15"/>
      <c r="I672" s="15"/>
      <c r="J672" s="15"/>
      <c r="K672" s="16"/>
      <c r="L672" s="17"/>
      <c r="M672" s="40"/>
      <c r="N672" s="67"/>
    </row>
    <row r="673" spans="1:12" ht="15" customHeight="1">
      <c r="A673" s="9" t="s">
        <v>26</v>
      </c>
      <c r="B673" s="19"/>
      <c r="C673" s="11"/>
      <c r="D673" s="12"/>
      <c r="E673" s="13"/>
      <c r="F673" s="13"/>
      <c r="G673" s="14"/>
      <c r="H673" s="13"/>
      <c r="I673" s="13"/>
      <c r="J673" s="13"/>
      <c r="K673" s="16"/>
      <c r="L673" s="17"/>
    </row>
    <row r="674" spans="1:14" ht="15" customHeight="1">
      <c r="A674" s="9" t="s">
        <v>26</v>
      </c>
      <c r="B674" s="19"/>
      <c r="C674" s="20"/>
      <c r="D674" s="21"/>
      <c r="E674" s="22"/>
      <c r="F674" s="22"/>
      <c r="G674" s="23"/>
      <c r="H674" s="22"/>
      <c r="I674" s="22"/>
      <c r="J674" s="22"/>
      <c r="K674" s="22"/>
      <c r="L674" s="17"/>
      <c r="M674" s="17"/>
      <c r="N674" s="17"/>
    </row>
    <row r="675" spans="1:14" ht="15" customHeight="1" thickBot="1">
      <c r="A675" s="24"/>
      <c r="B675" s="19"/>
      <c r="C675" s="22"/>
      <c r="D675" s="22"/>
      <c r="E675" s="22"/>
      <c r="F675" s="25"/>
      <c r="G675" s="26"/>
      <c r="H675" s="27" t="s">
        <v>27</v>
      </c>
      <c r="I675" s="27"/>
      <c r="J675" s="28"/>
      <c r="K675" s="28"/>
      <c r="L675" s="17"/>
      <c r="M675" s="63" t="s">
        <v>72</v>
      </c>
      <c r="N675" s="64" t="s">
        <v>68</v>
      </c>
    </row>
    <row r="676" spans="1:12" ht="15" customHeight="1">
      <c r="A676" s="24"/>
      <c r="B676" s="19"/>
      <c r="C676" s="196" t="s">
        <v>28</v>
      </c>
      <c r="D676" s="196"/>
      <c r="E676" s="29">
        <v>10</v>
      </c>
      <c r="F676" s="30">
        <v>100</v>
      </c>
      <c r="G676" s="31">
        <v>10</v>
      </c>
      <c r="H676" s="32">
        <f>G677/G676%</f>
        <v>70</v>
      </c>
      <c r="I676" s="32"/>
      <c r="J676" s="32"/>
      <c r="L676" s="17"/>
    </row>
    <row r="677" spans="1:14" ht="15" customHeight="1">
      <c r="A677" s="24"/>
      <c r="B677" s="19"/>
      <c r="C677" s="197" t="s">
        <v>29</v>
      </c>
      <c r="D677" s="197"/>
      <c r="E677" s="33">
        <v>7</v>
      </c>
      <c r="F677" s="34">
        <f>(E677/E676)*100</f>
        <v>70</v>
      </c>
      <c r="G677" s="31">
        <v>7</v>
      </c>
      <c r="H677" s="28"/>
      <c r="I677" s="28"/>
      <c r="J677" s="22"/>
      <c r="K677" s="28"/>
      <c r="M677" s="22"/>
      <c r="N677" s="22"/>
    </row>
    <row r="678" spans="1:14" ht="15" customHeight="1">
      <c r="A678" s="35"/>
      <c r="B678" s="19"/>
      <c r="C678" s="197" t="s">
        <v>31</v>
      </c>
      <c r="D678" s="197"/>
      <c r="E678" s="33">
        <v>0</v>
      </c>
      <c r="F678" s="34">
        <f>(E678/E676)*100</f>
        <v>0</v>
      </c>
      <c r="G678" s="36"/>
      <c r="H678" s="31"/>
      <c r="I678" s="31"/>
      <c r="J678" s="22"/>
      <c r="K678" s="28"/>
      <c r="L678" s="17"/>
      <c r="M678" s="20"/>
      <c r="N678" s="20"/>
    </row>
    <row r="679" spans="1:14" ht="15" customHeight="1">
      <c r="A679" s="35"/>
      <c r="B679" s="19"/>
      <c r="C679" s="197" t="s">
        <v>32</v>
      </c>
      <c r="D679" s="197"/>
      <c r="E679" s="33">
        <v>0</v>
      </c>
      <c r="F679" s="34">
        <f>(E679/E676)*100</f>
        <v>0</v>
      </c>
      <c r="G679" s="36"/>
      <c r="H679" s="31"/>
      <c r="I679" s="31"/>
      <c r="J679" s="22"/>
      <c r="K679" s="28"/>
      <c r="L679" s="17"/>
      <c r="M679" s="17"/>
      <c r="N679" s="17"/>
    </row>
    <row r="680" spans="1:14" ht="15" customHeight="1">
      <c r="A680" s="35"/>
      <c r="B680" s="19"/>
      <c r="C680" s="197" t="s">
        <v>33</v>
      </c>
      <c r="D680" s="197"/>
      <c r="E680" s="33">
        <v>3</v>
      </c>
      <c r="F680" s="34">
        <f>(E680/E676)*100</f>
        <v>30</v>
      </c>
      <c r="G680" s="36"/>
      <c r="H680" s="22" t="s">
        <v>34</v>
      </c>
      <c r="I680" s="22"/>
      <c r="J680" s="37"/>
      <c r="K680" s="28"/>
      <c r="L680" s="17"/>
      <c r="M680" s="17"/>
      <c r="N680" s="17"/>
    </row>
    <row r="681" spans="1:14" ht="15" customHeight="1">
      <c r="A681" s="35"/>
      <c r="B681" s="19"/>
      <c r="C681" s="197" t="s">
        <v>35</v>
      </c>
      <c r="D681" s="197"/>
      <c r="E681" s="33">
        <v>0</v>
      </c>
      <c r="F681" s="34">
        <v>0</v>
      </c>
      <c r="G681" s="36"/>
      <c r="H681" s="22"/>
      <c r="I681" s="22"/>
      <c r="J681" s="37"/>
      <c r="K681" s="28"/>
      <c r="L681" s="17"/>
      <c r="M681" s="17"/>
      <c r="N681" s="17"/>
    </row>
    <row r="682" spans="1:14" ht="15" customHeight="1" thickBot="1">
      <c r="A682" s="35"/>
      <c r="B682" s="19"/>
      <c r="C682" s="205" t="s">
        <v>36</v>
      </c>
      <c r="D682" s="205"/>
      <c r="E682" s="38"/>
      <c r="F682" s="39">
        <f>(E682/E676)*100</f>
        <v>0</v>
      </c>
      <c r="G682" s="36"/>
      <c r="H682" s="22"/>
      <c r="I682" s="22"/>
      <c r="M682" s="17"/>
      <c r="N682" s="17"/>
    </row>
    <row r="683" spans="1:14" ht="15" customHeight="1">
      <c r="A683" s="41" t="s">
        <v>37</v>
      </c>
      <c r="B683" s="10"/>
      <c r="C683" s="11"/>
      <c r="D683" s="11"/>
      <c r="E683" s="13"/>
      <c r="F683" s="13"/>
      <c r="G683" s="42"/>
      <c r="H683" s="43"/>
      <c r="I683" s="43"/>
      <c r="J683" s="43"/>
      <c r="K683" s="13"/>
      <c r="L683" s="17"/>
      <c r="M683" s="40"/>
      <c r="N683" s="40"/>
    </row>
    <row r="684" spans="1:14" ht="15" customHeight="1">
      <c r="A684" s="12" t="s">
        <v>38</v>
      </c>
      <c r="B684" s="10"/>
      <c r="C684" s="44"/>
      <c r="D684" s="45"/>
      <c r="E684" s="46"/>
      <c r="F684" s="43"/>
      <c r="G684" s="42"/>
      <c r="H684" s="43"/>
      <c r="I684" s="43"/>
      <c r="J684" s="43"/>
      <c r="K684" s="13"/>
      <c r="L684" s="17"/>
      <c r="M684" s="24"/>
      <c r="N684" s="24"/>
    </row>
    <row r="685" spans="1:14" ht="15" customHeight="1">
      <c r="A685" s="12" t="s">
        <v>39</v>
      </c>
      <c r="B685" s="10"/>
      <c r="C685" s="11"/>
      <c r="D685" s="45"/>
      <c r="E685" s="46"/>
      <c r="F685" s="43"/>
      <c r="G685" s="42"/>
      <c r="H685" s="47"/>
      <c r="I685" s="47"/>
      <c r="J685" s="47"/>
      <c r="K685" s="13"/>
      <c r="L685" s="17"/>
      <c r="M685" s="17"/>
      <c r="N685" s="17"/>
    </row>
    <row r="686" spans="1:14" ht="15" customHeight="1">
      <c r="A686" s="12" t="s">
        <v>40</v>
      </c>
      <c r="B686" s="44"/>
      <c r="C686" s="11"/>
      <c r="D686" s="45"/>
      <c r="E686" s="46"/>
      <c r="F686" s="43"/>
      <c r="G686" s="48"/>
      <c r="H686" s="47"/>
      <c r="I686" s="47"/>
      <c r="J686" s="47"/>
      <c r="K686" s="13"/>
      <c r="L686" s="17"/>
      <c r="M686" s="17"/>
      <c r="N686" s="17"/>
    </row>
    <row r="687" spans="1:14" ht="15" customHeight="1" thickBot="1">
      <c r="A687" s="12" t="s">
        <v>41</v>
      </c>
      <c r="B687" s="35"/>
      <c r="C687" s="11"/>
      <c r="D687" s="49"/>
      <c r="E687" s="43"/>
      <c r="F687" s="43"/>
      <c r="G687" s="48"/>
      <c r="H687" s="47"/>
      <c r="I687" s="47"/>
      <c r="J687" s="47"/>
      <c r="K687" s="43"/>
      <c r="L687" s="17"/>
      <c r="M687" s="17"/>
      <c r="N687" s="17"/>
    </row>
    <row r="688" spans="1:14" ht="15" customHeight="1" thickBot="1">
      <c r="A688" s="199" t="s">
        <v>0</v>
      </c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</row>
    <row r="689" spans="1:14" ht="15" customHeight="1" thickBot="1">
      <c r="A689" s="199"/>
      <c r="B689" s="199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</row>
    <row r="690" spans="1:14" ht="15" customHeight="1">
      <c r="A690" s="199"/>
      <c r="B690" s="199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</row>
    <row r="691" spans="1:14" ht="15" customHeight="1">
      <c r="A691" s="200" t="s">
        <v>1</v>
      </c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</row>
    <row r="692" spans="1:14" ht="15" customHeight="1">
      <c r="A692" s="200" t="s">
        <v>2</v>
      </c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</row>
    <row r="693" spans="1:14" ht="15" customHeight="1" thickBot="1">
      <c r="A693" s="201" t="s">
        <v>3</v>
      </c>
      <c r="B693" s="201"/>
      <c r="C693" s="201"/>
      <c r="D693" s="201"/>
      <c r="E693" s="201"/>
      <c r="F693" s="201"/>
      <c r="G693" s="201"/>
      <c r="H693" s="201"/>
      <c r="I693" s="201"/>
      <c r="J693" s="201"/>
      <c r="K693" s="201"/>
      <c r="L693" s="201"/>
      <c r="M693" s="201"/>
      <c r="N693" s="201"/>
    </row>
    <row r="694" spans="1:14" ht="15" customHeight="1">
      <c r="A694" s="206" t="s">
        <v>90</v>
      </c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</row>
    <row r="695" spans="1:14" ht="15" customHeight="1">
      <c r="A695" s="206" t="s">
        <v>5</v>
      </c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</row>
    <row r="696" spans="1:14" ht="15" customHeight="1">
      <c r="A696" s="202" t="s">
        <v>6</v>
      </c>
      <c r="B696" s="195" t="s">
        <v>7</v>
      </c>
      <c r="C696" s="195" t="s">
        <v>8</v>
      </c>
      <c r="D696" s="202" t="s">
        <v>9</v>
      </c>
      <c r="E696" s="195" t="s">
        <v>10</v>
      </c>
      <c r="F696" s="195" t="s">
        <v>11</v>
      </c>
      <c r="G696" s="195" t="s">
        <v>12</v>
      </c>
      <c r="H696" s="195" t="s">
        <v>13</v>
      </c>
      <c r="I696" s="195" t="s">
        <v>14</v>
      </c>
      <c r="J696" s="195" t="s">
        <v>15</v>
      </c>
      <c r="K696" s="198" t="s">
        <v>16</v>
      </c>
      <c r="L696" s="195" t="s">
        <v>17</v>
      </c>
      <c r="M696" s="195" t="s">
        <v>18</v>
      </c>
      <c r="N696" s="195" t="s">
        <v>19</v>
      </c>
    </row>
    <row r="697" spans="1:14" ht="15" customHeight="1">
      <c r="A697" s="207"/>
      <c r="B697" s="203"/>
      <c r="C697" s="203"/>
      <c r="D697" s="207"/>
      <c r="E697" s="203"/>
      <c r="F697" s="203"/>
      <c r="G697" s="203"/>
      <c r="H697" s="203"/>
      <c r="I697" s="203"/>
      <c r="J697" s="203"/>
      <c r="K697" s="216"/>
      <c r="L697" s="203"/>
      <c r="M697" s="203"/>
      <c r="N697" s="203"/>
    </row>
    <row r="698" spans="1:14" ht="15.75" customHeight="1">
      <c r="A698" s="51">
        <v>1</v>
      </c>
      <c r="B698" s="52">
        <v>43098</v>
      </c>
      <c r="C698" s="51" t="s">
        <v>23</v>
      </c>
      <c r="D698" s="51" t="s">
        <v>21</v>
      </c>
      <c r="E698" s="51" t="s">
        <v>84</v>
      </c>
      <c r="F698" s="51">
        <v>432</v>
      </c>
      <c r="G698" s="51">
        <v>424</v>
      </c>
      <c r="H698" s="51">
        <v>437</v>
      </c>
      <c r="I698" s="51">
        <v>442</v>
      </c>
      <c r="J698" s="51">
        <v>447</v>
      </c>
      <c r="K698" s="51">
        <v>437</v>
      </c>
      <c r="L698" s="53">
        <v>1500</v>
      </c>
      <c r="M698" s="65">
        <f>IF(D698="BUY",(K698-F698)*(L698),(F698-K698)*(L698))</f>
        <v>7500</v>
      </c>
      <c r="N698" s="66">
        <f>M698/(L698)/F698%</f>
        <v>1.1574074074074074</v>
      </c>
    </row>
    <row r="699" spans="1:14" ht="15.75" customHeight="1">
      <c r="A699" s="51">
        <v>2</v>
      </c>
      <c r="B699" s="52">
        <v>43095</v>
      </c>
      <c r="C699" s="51" t="s">
        <v>23</v>
      </c>
      <c r="D699" s="51" t="s">
        <v>21</v>
      </c>
      <c r="E699" s="51" t="s">
        <v>95</v>
      </c>
      <c r="F699" s="51">
        <v>316.5</v>
      </c>
      <c r="G699" s="51">
        <v>302</v>
      </c>
      <c r="H699" s="51">
        <v>325</v>
      </c>
      <c r="I699" s="51">
        <v>333</v>
      </c>
      <c r="J699" s="51">
        <v>341</v>
      </c>
      <c r="K699" s="51">
        <v>316.5</v>
      </c>
      <c r="L699" s="53">
        <v>1750</v>
      </c>
      <c r="M699" s="65">
        <f>IF(D699="BUY",(K699-F699)*(L699),(F699-K699)*(L699))</f>
        <v>0</v>
      </c>
      <c r="N699" s="66">
        <f>M699/(L699)/F699%</f>
        <v>0</v>
      </c>
    </row>
    <row r="700" spans="1:14" ht="15.75" customHeight="1">
      <c r="A700" s="51">
        <v>3</v>
      </c>
      <c r="B700" s="52">
        <v>43091</v>
      </c>
      <c r="C700" s="51" t="s">
        <v>23</v>
      </c>
      <c r="D700" s="51" t="s">
        <v>21</v>
      </c>
      <c r="E700" s="51" t="s">
        <v>94</v>
      </c>
      <c r="F700" s="51">
        <v>2655</v>
      </c>
      <c r="G700" s="51">
        <v>2570</v>
      </c>
      <c r="H700" s="51">
        <v>2705</v>
      </c>
      <c r="I700" s="51">
        <v>2750</v>
      </c>
      <c r="J700" s="51">
        <v>2800</v>
      </c>
      <c r="K700" s="51">
        <v>2630</v>
      </c>
      <c r="L700" s="53">
        <v>250</v>
      </c>
      <c r="M700" s="65">
        <f>IF(D700="BUY",(K700-F700)*(L700),(F700-K700)*(L700))</f>
        <v>-6250</v>
      </c>
      <c r="N700" s="66">
        <f>M700/(L700)/F700%</f>
        <v>-0.9416195856873822</v>
      </c>
    </row>
    <row r="701" spans="1:14" ht="15" customHeight="1">
      <c r="A701" s="51">
        <v>4</v>
      </c>
      <c r="B701" s="52">
        <v>43089</v>
      </c>
      <c r="C701" s="51" t="s">
        <v>23</v>
      </c>
      <c r="D701" s="51" t="s">
        <v>21</v>
      </c>
      <c r="E701" s="51" t="s">
        <v>93</v>
      </c>
      <c r="F701" s="51">
        <v>316.2</v>
      </c>
      <c r="G701" s="51">
        <v>311</v>
      </c>
      <c r="H701" s="51">
        <v>319</v>
      </c>
      <c r="I701" s="51">
        <v>322</v>
      </c>
      <c r="J701" s="51">
        <v>325</v>
      </c>
      <c r="K701" s="51">
        <v>319</v>
      </c>
      <c r="L701" s="53">
        <v>2750</v>
      </c>
      <c r="M701" s="65">
        <f>IF(D701="BUY",(K701-F701)*(L701),(F701-K701)*(L701))</f>
        <v>7700.000000000031</v>
      </c>
      <c r="N701" s="66">
        <f>M701/(L701)/F701%</f>
        <v>0.8855154965211928</v>
      </c>
    </row>
    <row r="702" spans="1:14" ht="15" customHeight="1">
      <c r="A702" s="51">
        <v>5</v>
      </c>
      <c r="B702" s="52">
        <v>43087</v>
      </c>
      <c r="C702" s="51" t="s">
        <v>23</v>
      </c>
      <c r="D702" s="51" t="s">
        <v>21</v>
      </c>
      <c r="E702" s="51" t="s">
        <v>92</v>
      </c>
      <c r="F702" s="51">
        <v>322</v>
      </c>
      <c r="G702" s="51">
        <v>317</v>
      </c>
      <c r="H702" s="51">
        <v>325</v>
      </c>
      <c r="I702" s="51">
        <v>328</v>
      </c>
      <c r="J702" s="51">
        <v>331</v>
      </c>
      <c r="K702" s="51">
        <v>324.5</v>
      </c>
      <c r="L702" s="53">
        <v>3000</v>
      </c>
      <c r="M702" s="65">
        <f aca="true" t="shared" si="47" ref="M702:M708">IF(D702="BUY",(K702-F702)*(L702),(F702-K702)*(L702))</f>
        <v>7500</v>
      </c>
      <c r="N702" s="66">
        <f aca="true" t="shared" si="48" ref="N702:N708">M702/(L702)/F702%</f>
        <v>0.7763975155279502</v>
      </c>
    </row>
    <row r="703" spans="1:14" ht="15" customHeight="1">
      <c r="A703" s="51">
        <v>6</v>
      </c>
      <c r="B703" s="52">
        <v>43082</v>
      </c>
      <c r="C703" s="51" t="s">
        <v>23</v>
      </c>
      <c r="D703" s="51" t="s">
        <v>21</v>
      </c>
      <c r="E703" s="51" t="s">
        <v>80</v>
      </c>
      <c r="F703" s="51">
        <v>695</v>
      </c>
      <c r="G703" s="51">
        <v>679</v>
      </c>
      <c r="H703" s="51">
        <v>705</v>
      </c>
      <c r="I703" s="51">
        <v>715</v>
      </c>
      <c r="J703" s="51">
        <v>725</v>
      </c>
      <c r="K703" s="51">
        <v>715</v>
      </c>
      <c r="L703" s="53">
        <v>1000</v>
      </c>
      <c r="M703" s="65">
        <f t="shared" si="47"/>
        <v>20000</v>
      </c>
      <c r="N703" s="66">
        <f t="shared" si="48"/>
        <v>2.8776978417266186</v>
      </c>
    </row>
    <row r="704" spans="1:14" ht="15" customHeight="1">
      <c r="A704" s="51">
        <v>7</v>
      </c>
      <c r="B704" s="52">
        <v>43077</v>
      </c>
      <c r="C704" s="51" t="s">
        <v>23</v>
      </c>
      <c r="D704" s="51" t="s">
        <v>21</v>
      </c>
      <c r="E704" s="51" t="s">
        <v>80</v>
      </c>
      <c r="F704" s="51">
        <v>695</v>
      </c>
      <c r="G704" s="51">
        <v>678</v>
      </c>
      <c r="H704" s="51">
        <v>705</v>
      </c>
      <c r="I704" s="51">
        <v>715</v>
      </c>
      <c r="J704" s="51">
        <v>725</v>
      </c>
      <c r="K704" s="51">
        <v>715</v>
      </c>
      <c r="L704" s="53">
        <v>1000</v>
      </c>
      <c r="M704" s="65">
        <f t="shared" si="47"/>
        <v>20000</v>
      </c>
      <c r="N704" s="66">
        <f t="shared" si="48"/>
        <v>2.8776978417266186</v>
      </c>
    </row>
    <row r="705" spans="1:14" ht="15" customHeight="1">
      <c r="A705" s="51">
        <v>8</v>
      </c>
      <c r="B705" s="52">
        <v>43076</v>
      </c>
      <c r="C705" s="51" t="s">
        <v>23</v>
      </c>
      <c r="D705" s="51" t="s">
        <v>21</v>
      </c>
      <c r="E705" s="51" t="s">
        <v>84</v>
      </c>
      <c r="F705" s="51">
        <v>406</v>
      </c>
      <c r="G705" s="51">
        <v>392</v>
      </c>
      <c r="H705" s="51">
        <v>414</v>
      </c>
      <c r="I705" s="51">
        <v>422</v>
      </c>
      <c r="J705" s="51">
        <v>430</v>
      </c>
      <c r="K705" s="51">
        <v>414</v>
      </c>
      <c r="L705" s="53">
        <v>1500</v>
      </c>
      <c r="M705" s="65">
        <f t="shared" si="47"/>
        <v>12000</v>
      </c>
      <c r="N705" s="66">
        <f t="shared" si="48"/>
        <v>1.9704433497536948</v>
      </c>
    </row>
    <row r="706" spans="1:14" ht="15" customHeight="1">
      <c r="A706" s="51">
        <v>9</v>
      </c>
      <c r="B706" s="52">
        <v>43075</v>
      </c>
      <c r="C706" s="51" t="s">
        <v>23</v>
      </c>
      <c r="D706" s="51" t="s">
        <v>21</v>
      </c>
      <c r="E706" s="51" t="s">
        <v>67</v>
      </c>
      <c r="F706" s="51">
        <v>8570</v>
      </c>
      <c r="G706" s="51">
        <v>8250</v>
      </c>
      <c r="H706" s="51">
        <v>8720</v>
      </c>
      <c r="I706" s="51">
        <v>8870</v>
      </c>
      <c r="J706" s="51">
        <v>9020</v>
      </c>
      <c r="K706" s="51">
        <v>8870</v>
      </c>
      <c r="L706" s="53">
        <v>75</v>
      </c>
      <c r="M706" s="65">
        <f t="shared" si="47"/>
        <v>22500</v>
      </c>
      <c r="N706" s="66">
        <f t="shared" si="48"/>
        <v>3.500583430571762</v>
      </c>
    </row>
    <row r="707" spans="1:14" ht="15" customHeight="1">
      <c r="A707" s="51">
        <v>10</v>
      </c>
      <c r="B707" s="52">
        <v>43074</v>
      </c>
      <c r="C707" s="51" t="s">
        <v>23</v>
      </c>
      <c r="D707" s="51" t="s">
        <v>21</v>
      </c>
      <c r="E707" s="51" t="s">
        <v>91</v>
      </c>
      <c r="F707" s="51">
        <v>733</v>
      </c>
      <c r="G707" s="51">
        <v>722</v>
      </c>
      <c r="H707" s="51">
        <v>740</v>
      </c>
      <c r="I707" s="51">
        <v>747</v>
      </c>
      <c r="J707" s="51">
        <v>755</v>
      </c>
      <c r="K707" s="51">
        <v>740</v>
      </c>
      <c r="L707" s="53">
        <v>1000</v>
      </c>
      <c r="M707" s="65">
        <f t="shared" si="47"/>
        <v>7000</v>
      </c>
      <c r="N707" s="66">
        <f t="shared" si="48"/>
        <v>0.9549795361527967</v>
      </c>
    </row>
    <row r="708" spans="1:14" ht="15" customHeight="1">
      <c r="A708" s="51">
        <v>11</v>
      </c>
      <c r="B708" s="52">
        <v>43073</v>
      </c>
      <c r="C708" s="51" t="s">
        <v>23</v>
      </c>
      <c r="D708" s="51" t="s">
        <v>21</v>
      </c>
      <c r="E708" s="51" t="s">
        <v>89</v>
      </c>
      <c r="F708" s="51">
        <v>504</v>
      </c>
      <c r="G708" s="51">
        <v>489</v>
      </c>
      <c r="H708" s="51">
        <v>512</v>
      </c>
      <c r="I708" s="51">
        <v>520</v>
      </c>
      <c r="J708" s="51">
        <v>528</v>
      </c>
      <c r="K708" s="51">
        <v>512</v>
      </c>
      <c r="L708" s="53">
        <v>1800</v>
      </c>
      <c r="M708" s="65">
        <f t="shared" si="47"/>
        <v>14400</v>
      </c>
      <c r="N708" s="66">
        <f t="shared" si="48"/>
        <v>1.5873015873015872</v>
      </c>
    </row>
    <row r="709" spans="1:14" ht="15" customHeight="1">
      <c r="A709" s="9" t="s">
        <v>25</v>
      </c>
      <c r="B709" s="10"/>
      <c r="C709" s="11"/>
      <c r="D709" s="12"/>
      <c r="E709" s="13"/>
      <c r="F709" s="13"/>
      <c r="G709" s="14"/>
      <c r="H709" s="15"/>
      <c r="I709" s="15"/>
      <c r="J709" s="15"/>
      <c r="K709" s="16"/>
      <c r="L709" s="17"/>
      <c r="M709" s="40"/>
      <c r="N709" s="67"/>
    </row>
    <row r="710" spans="1:12" ht="15" customHeight="1">
      <c r="A710" s="9" t="s">
        <v>26</v>
      </c>
      <c r="B710" s="19"/>
      <c r="C710" s="11"/>
      <c r="D710" s="12"/>
      <c r="E710" s="13"/>
      <c r="F710" s="13"/>
      <c r="G710" s="14"/>
      <c r="H710" s="13"/>
      <c r="I710" s="13"/>
      <c r="J710" s="13"/>
      <c r="K710" s="16"/>
      <c r="L710" s="17"/>
    </row>
    <row r="711" spans="1:14" ht="15" customHeight="1">
      <c r="A711" s="9" t="s">
        <v>26</v>
      </c>
      <c r="B711" s="19"/>
      <c r="C711" s="20"/>
      <c r="D711" s="21"/>
      <c r="E711" s="22"/>
      <c r="F711" s="22"/>
      <c r="G711" s="23"/>
      <c r="H711" s="22"/>
      <c r="I711" s="22"/>
      <c r="J711" s="22"/>
      <c r="K711" s="22"/>
      <c r="L711" s="17"/>
      <c r="M711" s="17"/>
      <c r="N711" s="17"/>
    </row>
    <row r="712" spans="1:14" ht="15" customHeight="1" thickBot="1">
      <c r="A712" s="24"/>
      <c r="B712" s="19"/>
      <c r="C712" s="22"/>
      <c r="D712" s="22"/>
      <c r="E712" s="22"/>
      <c r="F712" s="25"/>
      <c r="G712" s="26"/>
      <c r="H712" s="27" t="s">
        <v>27</v>
      </c>
      <c r="I712" s="27"/>
      <c r="J712" s="28"/>
      <c r="K712" s="28"/>
      <c r="L712" s="17"/>
      <c r="M712" s="63" t="s">
        <v>72</v>
      </c>
      <c r="N712" s="64" t="s">
        <v>68</v>
      </c>
    </row>
    <row r="713" spans="1:12" ht="15" customHeight="1">
      <c r="A713" s="24"/>
      <c r="B713" s="19"/>
      <c r="C713" s="196" t="s">
        <v>28</v>
      </c>
      <c r="D713" s="196"/>
      <c r="E713" s="29">
        <v>11</v>
      </c>
      <c r="F713" s="30">
        <v>100</v>
      </c>
      <c r="G713" s="31">
        <v>11</v>
      </c>
      <c r="H713" s="32">
        <f>G714/G713%</f>
        <v>81.81818181818181</v>
      </c>
      <c r="I713" s="32"/>
      <c r="J713" s="32"/>
      <c r="L713" s="17"/>
    </row>
    <row r="714" spans="1:14" ht="15" customHeight="1">
      <c r="A714" s="24"/>
      <c r="B714" s="19"/>
      <c r="C714" s="197" t="s">
        <v>29</v>
      </c>
      <c r="D714" s="197"/>
      <c r="E714" s="33">
        <v>9</v>
      </c>
      <c r="F714" s="34">
        <f>(E714/E713)*100</f>
        <v>81.81818181818183</v>
      </c>
      <c r="G714" s="31">
        <v>9</v>
      </c>
      <c r="H714" s="28"/>
      <c r="I714" s="28"/>
      <c r="J714" s="22"/>
      <c r="K714" s="28"/>
      <c r="M714" s="22"/>
      <c r="N714" s="22"/>
    </row>
    <row r="715" spans="1:14" ht="15" customHeight="1">
      <c r="A715" s="35"/>
      <c r="B715" s="19"/>
      <c r="C715" s="197" t="s">
        <v>31</v>
      </c>
      <c r="D715" s="197"/>
      <c r="E715" s="33">
        <v>0</v>
      </c>
      <c r="F715" s="34">
        <f>(E715/E713)*100</f>
        <v>0</v>
      </c>
      <c r="G715" s="36"/>
      <c r="H715" s="31"/>
      <c r="I715" s="31"/>
      <c r="J715" s="22"/>
      <c r="K715" s="28"/>
      <c r="L715" s="17"/>
      <c r="M715" s="20"/>
      <c r="N715" s="20"/>
    </row>
    <row r="716" spans="1:14" ht="15" customHeight="1">
      <c r="A716" s="35"/>
      <c r="B716" s="19"/>
      <c r="C716" s="197" t="s">
        <v>32</v>
      </c>
      <c r="D716" s="197"/>
      <c r="E716" s="33">
        <v>1</v>
      </c>
      <c r="F716" s="34">
        <f>(E716/E713)*100</f>
        <v>9.090909090909092</v>
      </c>
      <c r="G716" s="36"/>
      <c r="H716" s="31"/>
      <c r="I716" s="31"/>
      <c r="J716" s="22"/>
      <c r="K716" s="28"/>
      <c r="L716" s="17"/>
      <c r="M716" s="17"/>
      <c r="N716" s="17"/>
    </row>
    <row r="717" spans="1:14" ht="15" customHeight="1">
      <c r="A717" s="35"/>
      <c r="B717" s="19"/>
      <c r="C717" s="197" t="s">
        <v>33</v>
      </c>
      <c r="D717" s="197"/>
      <c r="E717" s="33">
        <v>0</v>
      </c>
      <c r="F717" s="34">
        <f>(E717/E713)*100</f>
        <v>0</v>
      </c>
      <c r="G717" s="36"/>
      <c r="H717" s="22" t="s">
        <v>34</v>
      </c>
      <c r="I717" s="22"/>
      <c r="J717" s="37"/>
      <c r="K717" s="28"/>
      <c r="L717" s="17"/>
      <c r="M717" s="17"/>
      <c r="N717" s="17"/>
    </row>
    <row r="718" spans="1:14" ht="15" customHeight="1">
      <c r="A718" s="35"/>
      <c r="B718" s="19"/>
      <c r="C718" s="197" t="s">
        <v>35</v>
      </c>
      <c r="D718" s="197"/>
      <c r="E718" s="33">
        <v>1</v>
      </c>
      <c r="F718" s="34">
        <v>0</v>
      </c>
      <c r="G718" s="36"/>
      <c r="H718" s="22"/>
      <c r="I718" s="22"/>
      <c r="J718" s="37"/>
      <c r="K718" s="28"/>
      <c r="L718" s="17"/>
      <c r="M718" s="17"/>
      <c r="N718" s="17"/>
    </row>
    <row r="719" spans="1:14" ht="15" customHeight="1" thickBot="1">
      <c r="A719" s="35"/>
      <c r="B719" s="19"/>
      <c r="C719" s="205" t="s">
        <v>36</v>
      </c>
      <c r="D719" s="205"/>
      <c r="E719" s="38"/>
      <c r="F719" s="39">
        <f>(E719/E713)*100</f>
        <v>0</v>
      </c>
      <c r="G719" s="36"/>
      <c r="H719" s="22"/>
      <c r="I719" s="22"/>
      <c r="M719" s="17"/>
      <c r="N719" s="17"/>
    </row>
    <row r="720" spans="1:14" ht="15" customHeight="1">
      <c r="A720" s="41" t="s">
        <v>37</v>
      </c>
      <c r="B720" s="10"/>
      <c r="C720" s="11"/>
      <c r="D720" s="11"/>
      <c r="E720" s="13"/>
      <c r="F720" s="13"/>
      <c r="G720" s="42"/>
      <c r="H720" s="43"/>
      <c r="I720" s="43"/>
      <c r="J720" s="43"/>
      <c r="K720" s="13"/>
      <c r="L720" s="17"/>
      <c r="M720" s="40"/>
      <c r="N720" s="40"/>
    </row>
    <row r="721" spans="1:14" ht="15" customHeight="1">
      <c r="A721" s="12" t="s">
        <v>38</v>
      </c>
      <c r="B721" s="10"/>
      <c r="C721" s="44"/>
      <c r="D721" s="45"/>
      <c r="E721" s="46"/>
      <c r="F721" s="43"/>
      <c r="G721" s="42"/>
      <c r="H721" s="43"/>
      <c r="I721" s="43"/>
      <c r="J721" s="43"/>
      <c r="K721" s="13"/>
      <c r="L721" s="17"/>
      <c r="M721" s="24"/>
      <c r="N721" s="24"/>
    </row>
    <row r="722" spans="1:14" ht="15" customHeight="1">
      <c r="A722" s="12" t="s">
        <v>39</v>
      </c>
      <c r="B722" s="10"/>
      <c r="C722" s="11"/>
      <c r="D722" s="45"/>
      <c r="E722" s="46"/>
      <c r="F722" s="43"/>
      <c r="G722" s="42"/>
      <c r="H722" s="47"/>
      <c r="I722" s="47"/>
      <c r="J722" s="47"/>
      <c r="K722" s="13"/>
      <c r="L722" s="17"/>
      <c r="M722" s="17"/>
      <c r="N722" s="17"/>
    </row>
    <row r="723" spans="1:14" ht="15" customHeight="1">
      <c r="A723" s="12" t="s">
        <v>40</v>
      </c>
      <c r="B723" s="44"/>
      <c r="C723" s="11"/>
      <c r="D723" s="45"/>
      <c r="E723" s="46"/>
      <c r="F723" s="43"/>
      <c r="G723" s="48"/>
      <c r="H723" s="47"/>
      <c r="I723" s="47"/>
      <c r="J723" s="47"/>
      <c r="K723" s="13"/>
      <c r="L723" s="17"/>
      <c r="M723" s="17"/>
      <c r="N723" s="17"/>
    </row>
    <row r="724" spans="1:14" ht="15" customHeight="1" thickBot="1">
      <c r="A724" s="12" t="s">
        <v>41</v>
      </c>
      <c r="B724" s="35"/>
      <c r="C724" s="11"/>
      <c r="D724" s="49"/>
      <c r="E724" s="43"/>
      <c r="F724" s="43"/>
      <c r="G724" s="48"/>
      <c r="H724" s="47"/>
      <c r="I724" s="47"/>
      <c r="J724" s="47"/>
      <c r="K724" s="43"/>
      <c r="L724" s="17"/>
      <c r="M724" s="17"/>
      <c r="N724" s="17"/>
    </row>
    <row r="725" spans="1:14" ht="15" customHeight="1" thickBot="1">
      <c r="A725" s="199" t="s">
        <v>0</v>
      </c>
      <c r="B725" s="199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</row>
    <row r="726" spans="1:14" ht="15" customHeight="1" thickBot="1">
      <c r="A726" s="199"/>
      <c r="B726" s="199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</row>
    <row r="727" spans="1:14" ht="15" customHeight="1">
      <c r="A727" s="199"/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</row>
    <row r="728" spans="1:14" ht="15" customHeight="1">
      <c r="A728" s="200" t="s">
        <v>1</v>
      </c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</row>
    <row r="729" spans="1:14" ht="15" customHeight="1">
      <c r="A729" s="200" t="s">
        <v>2</v>
      </c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</row>
    <row r="730" spans="1:14" ht="15" customHeight="1" thickBot="1">
      <c r="A730" s="201" t="s">
        <v>3</v>
      </c>
      <c r="B730" s="201"/>
      <c r="C730" s="201"/>
      <c r="D730" s="201"/>
      <c r="E730" s="201"/>
      <c r="F730" s="201"/>
      <c r="G730" s="201"/>
      <c r="H730" s="201"/>
      <c r="I730" s="201"/>
      <c r="J730" s="201"/>
      <c r="K730" s="201"/>
      <c r="L730" s="201"/>
      <c r="M730" s="201"/>
      <c r="N730" s="201"/>
    </row>
    <row r="731" spans="1:14" ht="15" customHeight="1">
      <c r="A731" s="206" t="s">
        <v>83</v>
      </c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</row>
    <row r="732" spans="1:14" ht="15" customHeight="1">
      <c r="A732" s="206" t="s">
        <v>5</v>
      </c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</row>
    <row r="733" spans="1:14" ht="15" customHeight="1">
      <c r="A733" s="202" t="s">
        <v>6</v>
      </c>
      <c r="B733" s="195" t="s">
        <v>7</v>
      </c>
      <c r="C733" s="195" t="s">
        <v>8</v>
      </c>
      <c r="D733" s="202" t="s">
        <v>9</v>
      </c>
      <c r="E733" s="195" t="s">
        <v>10</v>
      </c>
      <c r="F733" s="195" t="s">
        <v>11</v>
      </c>
      <c r="G733" s="195" t="s">
        <v>12</v>
      </c>
      <c r="H733" s="195" t="s">
        <v>13</v>
      </c>
      <c r="I733" s="195" t="s">
        <v>14</v>
      </c>
      <c r="J733" s="195" t="s">
        <v>15</v>
      </c>
      <c r="K733" s="198" t="s">
        <v>16</v>
      </c>
      <c r="L733" s="195" t="s">
        <v>17</v>
      </c>
      <c r="M733" s="195" t="s">
        <v>18</v>
      </c>
      <c r="N733" s="195" t="s">
        <v>19</v>
      </c>
    </row>
    <row r="734" spans="1:14" ht="15" customHeight="1">
      <c r="A734" s="207"/>
      <c r="B734" s="203"/>
      <c r="C734" s="203"/>
      <c r="D734" s="207"/>
      <c r="E734" s="203"/>
      <c r="F734" s="203"/>
      <c r="G734" s="203"/>
      <c r="H734" s="203"/>
      <c r="I734" s="203"/>
      <c r="J734" s="203"/>
      <c r="K734" s="216"/>
      <c r="L734" s="203"/>
      <c r="M734" s="203"/>
      <c r="N734" s="203"/>
    </row>
    <row r="735" spans="1:14" ht="15" customHeight="1">
      <c r="A735" s="51">
        <v>1</v>
      </c>
      <c r="B735" s="52">
        <v>43067</v>
      </c>
      <c r="C735" s="51" t="s">
        <v>23</v>
      </c>
      <c r="D735" s="51" t="s">
        <v>21</v>
      </c>
      <c r="E735" s="51" t="s">
        <v>80</v>
      </c>
      <c r="F735" s="51">
        <v>713</v>
      </c>
      <c r="G735" s="51">
        <v>703</v>
      </c>
      <c r="H735" s="51">
        <v>718</v>
      </c>
      <c r="I735" s="51">
        <v>723</v>
      </c>
      <c r="J735" s="51">
        <v>728</v>
      </c>
      <c r="K735" s="51">
        <v>703</v>
      </c>
      <c r="L735" s="53">
        <v>2000</v>
      </c>
      <c r="M735" s="65">
        <f aca="true" t="shared" si="49" ref="M735:M742">IF(D735="BUY",(K735-F735)*(L735),(F735-K735)*(L735))</f>
        <v>-20000</v>
      </c>
      <c r="N735" s="66">
        <f aca="true" t="shared" si="50" ref="N735:N742">M735/(L735)/F735%</f>
        <v>-1.402524544179523</v>
      </c>
    </row>
    <row r="736" spans="1:14" ht="15" customHeight="1">
      <c r="A736" s="51">
        <v>2</v>
      </c>
      <c r="B736" s="52">
        <v>43061</v>
      </c>
      <c r="C736" s="51" t="s">
        <v>23</v>
      </c>
      <c r="D736" s="51" t="s">
        <v>21</v>
      </c>
      <c r="E736" s="51" t="s">
        <v>55</v>
      </c>
      <c r="F736" s="51">
        <v>313</v>
      </c>
      <c r="G736" s="51">
        <v>298</v>
      </c>
      <c r="H736" s="51">
        <v>321</v>
      </c>
      <c r="I736" s="51">
        <v>329</v>
      </c>
      <c r="J736" s="51">
        <v>337</v>
      </c>
      <c r="K736" s="51">
        <v>310</v>
      </c>
      <c r="L736" s="53">
        <v>1750</v>
      </c>
      <c r="M736" s="65">
        <f t="shared" si="49"/>
        <v>-5250</v>
      </c>
      <c r="N736" s="66">
        <f t="shared" si="50"/>
        <v>-0.9584664536741214</v>
      </c>
    </row>
    <row r="737" spans="1:14" ht="15" customHeight="1">
      <c r="A737" s="51">
        <v>3</v>
      </c>
      <c r="B737" s="52">
        <v>43060</v>
      </c>
      <c r="C737" s="51" t="s">
        <v>23</v>
      </c>
      <c r="D737" s="51" t="s">
        <v>21</v>
      </c>
      <c r="E737" s="51" t="s">
        <v>86</v>
      </c>
      <c r="F737" s="51">
        <v>115</v>
      </c>
      <c r="G737" s="51">
        <v>113</v>
      </c>
      <c r="H737" s="51">
        <v>116</v>
      </c>
      <c r="I737" s="51">
        <v>117</v>
      </c>
      <c r="J737" s="51">
        <v>118</v>
      </c>
      <c r="K737" s="51">
        <v>116</v>
      </c>
      <c r="L737" s="53">
        <v>9000</v>
      </c>
      <c r="M737" s="65">
        <f t="shared" si="49"/>
        <v>9000</v>
      </c>
      <c r="N737" s="66">
        <f t="shared" si="50"/>
        <v>0.8695652173913044</v>
      </c>
    </row>
    <row r="738" spans="1:14" ht="15" customHeight="1">
      <c r="A738" s="51">
        <v>4</v>
      </c>
      <c r="B738" s="52">
        <v>43055</v>
      </c>
      <c r="C738" s="51" t="s">
        <v>23</v>
      </c>
      <c r="D738" s="51" t="s">
        <v>21</v>
      </c>
      <c r="E738" s="51" t="s">
        <v>88</v>
      </c>
      <c r="F738" s="51">
        <v>992</v>
      </c>
      <c r="G738" s="51">
        <v>966</v>
      </c>
      <c r="H738" s="51">
        <v>1007</v>
      </c>
      <c r="I738" s="51">
        <v>1022</v>
      </c>
      <c r="J738" s="51">
        <v>1037</v>
      </c>
      <c r="K738" s="51">
        <v>966</v>
      </c>
      <c r="L738" s="53">
        <v>500</v>
      </c>
      <c r="M738" s="65">
        <f t="shared" si="49"/>
        <v>-13000</v>
      </c>
      <c r="N738" s="66">
        <f t="shared" si="50"/>
        <v>-2.620967741935484</v>
      </c>
    </row>
    <row r="739" spans="1:14" ht="15" customHeight="1">
      <c r="A739" s="51">
        <v>5</v>
      </c>
      <c r="B739" s="52">
        <v>43055</v>
      </c>
      <c r="C739" s="51" t="s">
        <v>23</v>
      </c>
      <c r="D739" s="51" t="s">
        <v>21</v>
      </c>
      <c r="E739" s="51" t="s">
        <v>87</v>
      </c>
      <c r="F739" s="51">
        <v>1815</v>
      </c>
      <c r="G739" s="51">
        <v>1785</v>
      </c>
      <c r="H739" s="51">
        <v>1835</v>
      </c>
      <c r="I739" s="51">
        <v>1855</v>
      </c>
      <c r="J739" s="51">
        <v>1875</v>
      </c>
      <c r="K739" s="51">
        <v>1835</v>
      </c>
      <c r="L739" s="53">
        <v>500</v>
      </c>
      <c r="M739" s="65">
        <f t="shared" si="49"/>
        <v>10000</v>
      </c>
      <c r="N739" s="66">
        <f t="shared" si="50"/>
        <v>1.1019283746556474</v>
      </c>
    </row>
    <row r="740" spans="1:14" ht="15" customHeight="1">
      <c r="A740" s="51">
        <v>6</v>
      </c>
      <c r="B740" s="52">
        <v>43053</v>
      </c>
      <c r="C740" s="51" t="s">
        <v>23</v>
      </c>
      <c r="D740" s="51" t="s">
        <v>21</v>
      </c>
      <c r="E740" s="51" t="s">
        <v>86</v>
      </c>
      <c r="F740" s="51">
        <v>104</v>
      </c>
      <c r="G740" s="51">
        <v>102</v>
      </c>
      <c r="H740" s="51">
        <v>105</v>
      </c>
      <c r="I740" s="51">
        <v>106</v>
      </c>
      <c r="J740" s="51">
        <v>107</v>
      </c>
      <c r="K740" s="51">
        <v>102</v>
      </c>
      <c r="L740" s="53">
        <v>9000</v>
      </c>
      <c r="M740" s="65">
        <f t="shared" si="49"/>
        <v>-18000</v>
      </c>
      <c r="N740" s="66">
        <f t="shared" si="50"/>
        <v>-1.923076923076923</v>
      </c>
    </row>
    <row r="741" spans="1:14" ht="15" customHeight="1">
      <c r="A741" s="51">
        <v>7</v>
      </c>
      <c r="B741" s="52">
        <v>43049</v>
      </c>
      <c r="C741" s="51" t="s">
        <v>23</v>
      </c>
      <c r="D741" s="51" t="s">
        <v>21</v>
      </c>
      <c r="E741" s="51" t="s">
        <v>85</v>
      </c>
      <c r="F741" s="51">
        <v>1260</v>
      </c>
      <c r="G741" s="51">
        <v>1230</v>
      </c>
      <c r="H741" s="51">
        <v>1275</v>
      </c>
      <c r="I741" s="51">
        <v>1290</v>
      </c>
      <c r="J741" s="51">
        <v>1305</v>
      </c>
      <c r="K741" s="51">
        <v>1275</v>
      </c>
      <c r="L741" s="53">
        <v>750</v>
      </c>
      <c r="M741" s="65">
        <f t="shared" si="49"/>
        <v>11250</v>
      </c>
      <c r="N741" s="66">
        <f t="shared" si="50"/>
        <v>1.1904761904761905</v>
      </c>
    </row>
    <row r="742" spans="1:14" ht="15" customHeight="1">
      <c r="A742" s="51">
        <v>8</v>
      </c>
      <c r="B742" s="52">
        <v>43041</v>
      </c>
      <c r="C742" s="51" t="s">
        <v>23</v>
      </c>
      <c r="D742" s="51" t="s">
        <v>21</v>
      </c>
      <c r="E742" s="51" t="s">
        <v>84</v>
      </c>
      <c r="F742" s="51">
        <v>442</v>
      </c>
      <c r="G742" s="51">
        <v>427</v>
      </c>
      <c r="H742" s="51">
        <v>450</v>
      </c>
      <c r="I742" s="51">
        <v>458</v>
      </c>
      <c r="J742" s="51">
        <v>466</v>
      </c>
      <c r="K742" s="51">
        <v>450</v>
      </c>
      <c r="L742" s="53">
        <v>1500</v>
      </c>
      <c r="M742" s="65">
        <f t="shared" si="49"/>
        <v>12000</v>
      </c>
      <c r="N742" s="66">
        <f t="shared" si="50"/>
        <v>1.8099547511312217</v>
      </c>
    </row>
    <row r="743" spans="1:14" ht="15" customHeight="1">
      <c r="A743" s="9" t="s">
        <v>25</v>
      </c>
      <c r="B743" s="10"/>
      <c r="C743" s="11"/>
      <c r="D743" s="12"/>
      <c r="E743" s="13"/>
      <c r="F743" s="13"/>
      <c r="G743" s="14"/>
      <c r="H743" s="15"/>
      <c r="I743" s="15"/>
      <c r="J743" s="15"/>
      <c r="K743" s="16"/>
      <c r="L743" s="17"/>
      <c r="M743" s="40"/>
      <c r="N743" s="67"/>
    </row>
    <row r="744" spans="1:12" ht="15" customHeight="1">
      <c r="A744" s="9" t="s">
        <v>26</v>
      </c>
      <c r="B744" s="19"/>
      <c r="C744" s="11"/>
      <c r="D744" s="12"/>
      <c r="E744" s="13"/>
      <c r="F744" s="13"/>
      <c r="G744" s="14"/>
      <c r="H744" s="13"/>
      <c r="I744" s="13"/>
      <c r="J744" s="13"/>
      <c r="K744" s="16"/>
      <c r="L744" s="17"/>
    </row>
    <row r="745" spans="1:14" ht="15" customHeight="1">
      <c r="A745" s="9" t="s">
        <v>26</v>
      </c>
      <c r="B745" s="19"/>
      <c r="C745" s="20"/>
      <c r="D745" s="21"/>
      <c r="E745" s="22"/>
      <c r="F745" s="22"/>
      <c r="G745" s="23"/>
      <c r="H745" s="22"/>
      <c r="I745" s="22"/>
      <c r="J745" s="22"/>
      <c r="K745" s="22"/>
      <c r="L745" s="17"/>
      <c r="M745" s="17"/>
      <c r="N745" s="17"/>
    </row>
    <row r="746" spans="1:14" ht="15" customHeight="1" thickBot="1">
      <c r="A746" s="24"/>
      <c r="B746" s="19"/>
      <c r="C746" s="22"/>
      <c r="D746" s="22"/>
      <c r="E746" s="22"/>
      <c r="F746" s="25"/>
      <c r="G746" s="26"/>
      <c r="H746" s="27" t="s">
        <v>27</v>
      </c>
      <c r="I746" s="27"/>
      <c r="J746" s="28"/>
      <c r="K746" s="28"/>
      <c r="L746" s="17"/>
      <c r="M746" s="63" t="s">
        <v>72</v>
      </c>
      <c r="N746" s="64" t="s">
        <v>68</v>
      </c>
    </row>
    <row r="747" spans="1:12" ht="15" customHeight="1">
      <c r="A747" s="24"/>
      <c r="B747" s="19"/>
      <c r="C747" s="196" t="s">
        <v>28</v>
      </c>
      <c r="D747" s="196"/>
      <c r="E747" s="29">
        <v>8</v>
      </c>
      <c r="F747" s="30">
        <f>F748+F749+F750+F751+F752+F753</f>
        <v>100</v>
      </c>
      <c r="G747" s="31">
        <v>8</v>
      </c>
      <c r="H747" s="32">
        <f>G748/G747%</f>
        <v>50</v>
      </c>
      <c r="I747" s="32"/>
      <c r="J747" s="32"/>
      <c r="L747" s="17"/>
    </row>
    <row r="748" spans="1:14" ht="15" customHeight="1">
      <c r="A748" s="24"/>
      <c r="B748" s="19"/>
      <c r="C748" s="197" t="s">
        <v>29</v>
      </c>
      <c r="D748" s="197"/>
      <c r="E748" s="33">
        <v>4</v>
      </c>
      <c r="F748" s="34">
        <f>(E748/E747)*100</f>
        <v>50</v>
      </c>
      <c r="G748" s="31">
        <v>4</v>
      </c>
      <c r="H748" s="28"/>
      <c r="I748" s="28"/>
      <c r="J748" s="22"/>
      <c r="K748" s="28"/>
      <c r="M748" s="22"/>
      <c r="N748" s="22"/>
    </row>
    <row r="749" spans="1:14" ht="15" customHeight="1">
      <c r="A749" s="35"/>
      <c r="B749" s="19"/>
      <c r="C749" s="197" t="s">
        <v>31</v>
      </c>
      <c r="D749" s="197"/>
      <c r="E749" s="33">
        <v>0</v>
      </c>
      <c r="F749" s="34">
        <f>(E749/E747)*100</f>
        <v>0</v>
      </c>
      <c r="G749" s="36"/>
      <c r="H749" s="31"/>
      <c r="I749" s="31"/>
      <c r="J749" s="22"/>
      <c r="K749" s="28"/>
      <c r="L749" s="17"/>
      <c r="M749" s="20"/>
      <c r="N749" s="20"/>
    </row>
    <row r="750" spans="1:14" ht="15" customHeight="1">
      <c r="A750" s="35"/>
      <c r="B750" s="19"/>
      <c r="C750" s="197" t="s">
        <v>32</v>
      </c>
      <c r="D750" s="197"/>
      <c r="E750" s="33">
        <v>0</v>
      </c>
      <c r="F750" s="34">
        <f>(E750/E747)*100</f>
        <v>0</v>
      </c>
      <c r="G750" s="36"/>
      <c r="H750" s="31"/>
      <c r="I750" s="31"/>
      <c r="J750" s="22"/>
      <c r="K750" s="28"/>
      <c r="L750" s="17"/>
      <c r="M750" s="17"/>
      <c r="N750" s="17"/>
    </row>
    <row r="751" spans="1:14" ht="15" customHeight="1">
      <c r="A751" s="35"/>
      <c r="B751" s="19"/>
      <c r="C751" s="197" t="s">
        <v>33</v>
      </c>
      <c r="D751" s="197"/>
      <c r="E751" s="33">
        <v>4</v>
      </c>
      <c r="F751" s="34">
        <f>(E751/E747)*100</f>
        <v>50</v>
      </c>
      <c r="G751" s="36"/>
      <c r="H751" s="22" t="s">
        <v>34</v>
      </c>
      <c r="I751" s="22"/>
      <c r="J751" s="37"/>
      <c r="K751" s="28"/>
      <c r="L751" s="17"/>
      <c r="M751" s="17"/>
      <c r="N751" s="17"/>
    </row>
    <row r="752" spans="1:14" ht="15" customHeight="1">
      <c r="A752" s="35"/>
      <c r="B752" s="19"/>
      <c r="C752" s="197" t="s">
        <v>35</v>
      </c>
      <c r="D752" s="197"/>
      <c r="E752" s="33">
        <v>0</v>
      </c>
      <c r="F752" s="34">
        <v>0</v>
      </c>
      <c r="G752" s="36"/>
      <c r="H752" s="22"/>
      <c r="I752" s="22"/>
      <c r="J752" s="37"/>
      <c r="K752" s="28"/>
      <c r="L752" s="17"/>
      <c r="M752" s="17"/>
      <c r="N752" s="17"/>
    </row>
    <row r="753" spans="1:14" ht="15" customHeight="1" thickBot="1">
      <c r="A753" s="35"/>
      <c r="B753" s="19"/>
      <c r="C753" s="205" t="s">
        <v>36</v>
      </c>
      <c r="D753" s="205"/>
      <c r="E753" s="38"/>
      <c r="F753" s="39">
        <f>(E753/E747)*100</f>
        <v>0</v>
      </c>
      <c r="G753" s="36"/>
      <c r="H753" s="22"/>
      <c r="I753" s="22"/>
      <c r="M753" s="17"/>
      <c r="N753" s="17"/>
    </row>
    <row r="754" spans="1:14" ht="15" customHeight="1">
      <c r="A754" s="41" t="s">
        <v>37</v>
      </c>
      <c r="B754" s="10"/>
      <c r="C754" s="11"/>
      <c r="D754" s="11"/>
      <c r="E754" s="13"/>
      <c r="F754" s="13"/>
      <c r="G754" s="42"/>
      <c r="H754" s="43"/>
      <c r="I754" s="43"/>
      <c r="J754" s="43"/>
      <c r="K754" s="13"/>
      <c r="L754" s="17"/>
      <c r="M754" s="40"/>
      <c r="N754" s="40"/>
    </row>
    <row r="755" spans="1:14" ht="15" customHeight="1">
      <c r="A755" s="12" t="s">
        <v>38</v>
      </c>
      <c r="B755" s="10"/>
      <c r="C755" s="44"/>
      <c r="D755" s="45"/>
      <c r="E755" s="46"/>
      <c r="F755" s="43"/>
      <c r="G755" s="42"/>
      <c r="H755" s="43"/>
      <c r="I755" s="43"/>
      <c r="J755" s="43"/>
      <c r="K755" s="13"/>
      <c r="L755" s="17"/>
      <c r="M755" s="24"/>
      <c r="N755" s="24"/>
    </row>
    <row r="756" spans="1:14" ht="15" customHeight="1">
      <c r="A756" s="12" t="s">
        <v>39</v>
      </c>
      <c r="B756" s="10"/>
      <c r="C756" s="11"/>
      <c r="D756" s="45"/>
      <c r="E756" s="46"/>
      <c r="F756" s="43"/>
      <c r="G756" s="42"/>
      <c r="H756" s="47"/>
      <c r="I756" s="47"/>
      <c r="J756" s="47"/>
      <c r="K756" s="13"/>
      <c r="L756" s="17"/>
      <c r="M756" s="17"/>
      <c r="N756" s="17"/>
    </row>
    <row r="757" spans="1:14" ht="15" customHeight="1">
      <c r="A757" s="12" t="s">
        <v>40</v>
      </c>
      <c r="B757" s="44"/>
      <c r="C757" s="11"/>
      <c r="D757" s="45"/>
      <c r="E757" s="46"/>
      <c r="F757" s="43"/>
      <c r="G757" s="48"/>
      <c r="H757" s="47"/>
      <c r="I757" s="47"/>
      <c r="J757" s="47"/>
      <c r="K757" s="13"/>
      <c r="L757" s="17"/>
      <c r="M757" s="17"/>
      <c r="N757" s="17"/>
    </row>
    <row r="758" spans="1:14" ht="15" customHeight="1" thickBot="1">
      <c r="A758" s="12" t="s">
        <v>41</v>
      </c>
      <c r="B758" s="35"/>
      <c r="C758" s="11"/>
      <c r="D758" s="49"/>
      <c r="E758" s="43"/>
      <c r="F758" s="43"/>
      <c r="G758" s="48"/>
      <c r="H758" s="47"/>
      <c r="I758" s="47"/>
      <c r="J758" s="47"/>
      <c r="K758" s="43"/>
      <c r="L758" s="17"/>
      <c r="M758" s="17"/>
      <c r="N758" s="17"/>
    </row>
    <row r="759" spans="1:14" ht="15" customHeight="1" thickBot="1">
      <c r="A759" s="199" t="s">
        <v>0</v>
      </c>
      <c r="B759" s="199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</row>
    <row r="760" spans="1:14" ht="15" customHeight="1" thickBot="1">
      <c r="A760" s="199"/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</row>
    <row r="761" spans="1:14" ht="15" customHeight="1">
      <c r="A761" s="199"/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</row>
    <row r="762" spans="1:14" ht="15" customHeight="1">
      <c r="A762" s="200" t="s">
        <v>1</v>
      </c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</row>
    <row r="763" spans="1:14" ht="15" customHeight="1">
      <c r="A763" s="200" t="s">
        <v>2</v>
      </c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</row>
    <row r="764" spans="1:14" ht="15" customHeight="1" thickBot="1">
      <c r="A764" s="201" t="s">
        <v>3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</row>
    <row r="765" spans="1:14" ht="15" customHeight="1">
      <c r="A765" s="206" t="s">
        <v>74</v>
      </c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</row>
    <row r="766" spans="1:14" ht="15" customHeight="1">
      <c r="A766" s="206" t="s">
        <v>5</v>
      </c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</row>
    <row r="767" spans="1:14" ht="15" customHeight="1">
      <c r="A767" s="202" t="s">
        <v>6</v>
      </c>
      <c r="B767" s="195" t="s">
        <v>7</v>
      </c>
      <c r="C767" s="195" t="s">
        <v>8</v>
      </c>
      <c r="D767" s="202" t="s">
        <v>9</v>
      </c>
      <c r="E767" s="195" t="s">
        <v>10</v>
      </c>
      <c r="F767" s="195" t="s">
        <v>11</v>
      </c>
      <c r="G767" s="195" t="s">
        <v>12</v>
      </c>
      <c r="H767" s="195" t="s">
        <v>13</v>
      </c>
      <c r="I767" s="195" t="s">
        <v>14</v>
      </c>
      <c r="J767" s="195" t="s">
        <v>15</v>
      </c>
      <c r="K767" s="198" t="s">
        <v>16</v>
      </c>
      <c r="L767" s="195" t="s">
        <v>17</v>
      </c>
      <c r="M767" s="195" t="s">
        <v>18</v>
      </c>
      <c r="N767" s="195" t="s">
        <v>19</v>
      </c>
    </row>
    <row r="768" spans="1:14" ht="15" customHeight="1">
      <c r="A768" s="207"/>
      <c r="B768" s="203"/>
      <c r="C768" s="203"/>
      <c r="D768" s="207"/>
      <c r="E768" s="203"/>
      <c r="F768" s="203"/>
      <c r="G768" s="203"/>
      <c r="H768" s="203"/>
      <c r="I768" s="203"/>
      <c r="J768" s="203"/>
      <c r="K768" s="216"/>
      <c r="L768" s="203"/>
      <c r="M768" s="203"/>
      <c r="N768" s="203"/>
    </row>
    <row r="769" spans="1:14" ht="15" customHeight="1">
      <c r="A769" s="51">
        <v>1</v>
      </c>
      <c r="B769" s="52">
        <v>43039</v>
      </c>
      <c r="C769" s="51" t="s">
        <v>23</v>
      </c>
      <c r="D769" s="51" t="s">
        <v>21</v>
      </c>
      <c r="E769" s="51" t="s">
        <v>69</v>
      </c>
      <c r="F769" s="51">
        <v>510</v>
      </c>
      <c r="G769" s="51">
        <v>485</v>
      </c>
      <c r="H769" s="51">
        <v>525</v>
      </c>
      <c r="I769" s="51">
        <v>540</v>
      </c>
      <c r="J769" s="51">
        <v>555</v>
      </c>
      <c r="K769" s="51">
        <v>525</v>
      </c>
      <c r="L769" s="53">
        <v>1200</v>
      </c>
      <c r="M769" s="65">
        <f>IF(D769="BUY",(K769-F769)*(L769),(F769-K769)*(L769))</f>
        <v>18000</v>
      </c>
      <c r="N769" s="66">
        <f>M769/(L769)/F769%</f>
        <v>2.9411764705882355</v>
      </c>
    </row>
    <row r="770" spans="1:14" ht="15" customHeight="1">
      <c r="A770" s="51">
        <v>2</v>
      </c>
      <c r="B770" s="52">
        <v>43035</v>
      </c>
      <c r="C770" s="51" t="s">
        <v>82</v>
      </c>
      <c r="D770" s="51" t="s">
        <v>21</v>
      </c>
      <c r="E770" s="51" t="s">
        <v>81</v>
      </c>
      <c r="F770" s="51">
        <v>5</v>
      </c>
      <c r="G770" s="51">
        <v>2</v>
      </c>
      <c r="H770" s="51">
        <v>10</v>
      </c>
      <c r="I770" s="51">
        <v>15</v>
      </c>
      <c r="J770" s="51">
        <v>20</v>
      </c>
      <c r="K770" s="51">
        <v>7</v>
      </c>
      <c r="L770" s="53">
        <v>1500</v>
      </c>
      <c r="M770" s="65">
        <f>IF(D770="BUY",(K770-F770)*(L770),(F770-K770)*(L770))</f>
        <v>3000</v>
      </c>
      <c r="N770" s="66">
        <f>M770/(L770)/F770%</f>
        <v>40</v>
      </c>
    </row>
    <row r="771" spans="1:14" ht="15" customHeight="1">
      <c r="A771" s="51">
        <v>3</v>
      </c>
      <c r="B771" s="52">
        <v>43035</v>
      </c>
      <c r="C771" s="51" t="s">
        <v>23</v>
      </c>
      <c r="D771" s="51" t="s">
        <v>21</v>
      </c>
      <c r="E771" s="51" t="s">
        <v>43</v>
      </c>
      <c r="F771" s="51">
        <v>548</v>
      </c>
      <c r="G771" s="51">
        <v>527</v>
      </c>
      <c r="H771" s="51">
        <v>560</v>
      </c>
      <c r="I771" s="51">
        <v>572</v>
      </c>
      <c r="J771" s="51">
        <v>584</v>
      </c>
      <c r="K771" s="51">
        <v>560</v>
      </c>
      <c r="L771" s="53">
        <v>800</v>
      </c>
      <c r="M771" s="65">
        <f>IF(D771="BUY",(K771-F771)*(L771),(F771-K771)*(L771))</f>
        <v>9600</v>
      </c>
      <c r="N771" s="66">
        <f>M771/(L771)/F771%</f>
        <v>2.18978102189781</v>
      </c>
    </row>
    <row r="772" spans="1:14" ht="15" customHeight="1">
      <c r="A772" s="51">
        <v>4</v>
      </c>
      <c r="B772" s="52">
        <v>43031</v>
      </c>
      <c r="C772" s="51" t="s">
        <v>23</v>
      </c>
      <c r="D772" s="51" t="s">
        <v>21</v>
      </c>
      <c r="E772" s="51" t="s">
        <v>80</v>
      </c>
      <c r="F772" s="51">
        <v>714</v>
      </c>
      <c r="G772" s="51">
        <v>707</v>
      </c>
      <c r="H772" s="51">
        <v>718</v>
      </c>
      <c r="I772" s="51">
        <v>722</v>
      </c>
      <c r="J772" s="51">
        <v>726</v>
      </c>
      <c r="K772" s="51">
        <v>726</v>
      </c>
      <c r="L772" s="53">
        <v>2000</v>
      </c>
      <c r="M772" s="65">
        <f>IF(D772="BUY",(K772-F772)*(L772),(F772-K772)*(L772))</f>
        <v>24000</v>
      </c>
      <c r="N772" s="66">
        <f>M772/(L772)/F772%</f>
        <v>1.680672268907563</v>
      </c>
    </row>
    <row r="773" spans="1:14" ht="15" customHeight="1">
      <c r="A773" s="51">
        <v>5</v>
      </c>
      <c r="B773" s="52">
        <v>43024</v>
      </c>
      <c r="C773" s="51" t="s">
        <v>23</v>
      </c>
      <c r="D773" s="51" t="s">
        <v>21</v>
      </c>
      <c r="E773" s="51" t="s">
        <v>71</v>
      </c>
      <c r="F773" s="51">
        <v>126</v>
      </c>
      <c r="G773" s="51">
        <v>124</v>
      </c>
      <c r="H773" s="51">
        <v>127</v>
      </c>
      <c r="I773" s="51">
        <v>128</v>
      </c>
      <c r="J773" s="51">
        <v>129</v>
      </c>
      <c r="K773" s="51">
        <v>128</v>
      </c>
      <c r="L773" s="53">
        <v>7000</v>
      </c>
      <c r="M773" s="65">
        <f aca="true" t="shared" si="51" ref="M773:M781">IF(D773="BUY",(K773-F773)*(L773),(F773-K773)*(L773))</f>
        <v>14000</v>
      </c>
      <c r="N773" s="66">
        <f aca="true" t="shared" si="52" ref="N773:N781">M773/(L773)/F773%</f>
        <v>1.5873015873015872</v>
      </c>
    </row>
    <row r="774" spans="1:14" ht="15" customHeight="1">
      <c r="A774" s="51">
        <v>6</v>
      </c>
      <c r="B774" s="52">
        <v>43021</v>
      </c>
      <c r="C774" s="51" t="s">
        <v>23</v>
      </c>
      <c r="D774" s="51" t="s">
        <v>21</v>
      </c>
      <c r="E774" s="51" t="s">
        <v>79</v>
      </c>
      <c r="F774" s="51">
        <v>1070</v>
      </c>
      <c r="G774" s="51">
        <v>1050</v>
      </c>
      <c r="H774" s="51">
        <v>1080</v>
      </c>
      <c r="I774" s="51">
        <v>1090</v>
      </c>
      <c r="J774" s="51">
        <v>1100</v>
      </c>
      <c r="K774" s="51">
        <v>1080</v>
      </c>
      <c r="L774" s="53">
        <v>800</v>
      </c>
      <c r="M774" s="65">
        <f t="shared" si="51"/>
        <v>8000</v>
      </c>
      <c r="N774" s="66">
        <f t="shared" si="52"/>
        <v>0.9345794392523366</v>
      </c>
    </row>
    <row r="775" spans="1:14" ht="15" customHeight="1">
      <c r="A775" s="51">
        <v>7</v>
      </c>
      <c r="B775" s="52">
        <v>43021</v>
      </c>
      <c r="C775" s="51" t="s">
        <v>20</v>
      </c>
      <c r="D775" s="51" t="s">
        <v>21</v>
      </c>
      <c r="E775" s="51" t="s">
        <v>78</v>
      </c>
      <c r="F775" s="51">
        <v>1300</v>
      </c>
      <c r="G775" s="51">
        <v>1250</v>
      </c>
      <c r="H775" s="51">
        <v>1325</v>
      </c>
      <c r="I775" s="51">
        <v>1350</v>
      </c>
      <c r="J775" s="51">
        <v>1375</v>
      </c>
      <c r="K775" s="51">
        <v>1325</v>
      </c>
      <c r="L775" s="53">
        <v>1500</v>
      </c>
      <c r="M775" s="65">
        <f t="shared" si="51"/>
        <v>37500</v>
      </c>
      <c r="N775" s="66">
        <f t="shared" si="52"/>
        <v>1.9230769230769231</v>
      </c>
    </row>
    <row r="776" spans="1:14" ht="15" customHeight="1">
      <c r="A776" s="51">
        <v>8</v>
      </c>
      <c r="B776" s="52">
        <v>43019</v>
      </c>
      <c r="C776" s="51" t="s">
        <v>23</v>
      </c>
      <c r="D776" s="51" t="s">
        <v>21</v>
      </c>
      <c r="E776" s="51" t="s">
        <v>64</v>
      </c>
      <c r="F776" s="51">
        <v>1100</v>
      </c>
      <c r="G776" s="51">
        <v>1074</v>
      </c>
      <c r="H776" s="51">
        <v>1114</v>
      </c>
      <c r="I776" s="51">
        <v>1128</v>
      </c>
      <c r="J776" s="51">
        <v>1142</v>
      </c>
      <c r="K776" s="51">
        <v>1114</v>
      </c>
      <c r="L776" s="53">
        <v>500</v>
      </c>
      <c r="M776" s="65">
        <f t="shared" si="51"/>
        <v>7000</v>
      </c>
      <c r="N776" s="66">
        <f t="shared" si="52"/>
        <v>1.2727272727272727</v>
      </c>
    </row>
    <row r="777" spans="1:14" ht="15" customHeight="1">
      <c r="A777" s="51">
        <v>9</v>
      </c>
      <c r="B777" s="52">
        <v>43017</v>
      </c>
      <c r="C777" s="51" t="s">
        <v>23</v>
      </c>
      <c r="D777" s="51" t="s">
        <v>21</v>
      </c>
      <c r="E777" s="51" t="s">
        <v>71</v>
      </c>
      <c r="F777" s="51">
        <v>125.7</v>
      </c>
      <c r="G777" s="51">
        <v>123.8</v>
      </c>
      <c r="H777" s="51">
        <v>127</v>
      </c>
      <c r="I777" s="51">
        <v>128</v>
      </c>
      <c r="J777" s="51">
        <v>129</v>
      </c>
      <c r="K777" s="51">
        <v>127</v>
      </c>
      <c r="L777" s="53">
        <v>7000</v>
      </c>
      <c r="M777" s="65">
        <f t="shared" si="51"/>
        <v>9099.99999999998</v>
      </c>
      <c r="N777" s="66">
        <f t="shared" si="52"/>
        <v>1.0342084327764496</v>
      </c>
    </row>
    <row r="778" spans="1:14" ht="15" customHeight="1">
      <c r="A778" s="51">
        <v>10</v>
      </c>
      <c r="B778" s="52">
        <v>43017</v>
      </c>
      <c r="C778" s="51" t="s">
        <v>23</v>
      </c>
      <c r="D778" s="51" t="s">
        <v>21</v>
      </c>
      <c r="E778" s="51" t="s">
        <v>77</v>
      </c>
      <c r="F778" s="51">
        <v>63</v>
      </c>
      <c r="G778" s="51">
        <v>59</v>
      </c>
      <c r="H778" s="51">
        <v>65</v>
      </c>
      <c r="I778" s="51">
        <v>67</v>
      </c>
      <c r="J778" s="51">
        <v>69</v>
      </c>
      <c r="K778" s="51">
        <v>65</v>
      </c>
      <c r="L778" s="53">
        <v>13200</v>
      </c>
      <c r="M778" s="65">
        <f t="shared" si="51"/>
        <v>26400</v>
      </c>
      <c r="N778" s="66">
        <f t="shared" si="52"/>
        <v>3.1746031746031744</v>
      </c>
    </row>
    <row r="779" spans="1:14" ht="15" customHeight="1">
      <c r="A779" s="51">
        <v>11</v>
      </c>
      <c r="B779" s="52">
        <v>43013</v>
      </c>
      <c r="C779" s="51" t="s">
        <v>23</v>
      </c>
      <c r="D779" s="51" t="s">
        <v>21</v>
      </c>
      <c r="E779" s="51" t="s">
        <v>76</v>
      </c>
      <c r="F779" s="51">
        <v>130</v>
      </c>
      <c r="G779" s="51">
        <v>125</v>
      </c>
      <c r="H779" s="51">
        <v>132</v>
      </c>
      <c r="I779" s="51">
        <v>134</v>
      </c>
      <c r="J779" s="51">
        <v>136</v>
      </c>
      <c r="K779" s="51">
        <v>132</v>
      </c>
      <c r="L779" s="53">
        <v>4000</v>
      </c>
      <c r="M779" s="65">
        <f t="shared" si="51"/>
        <v>8000</v>
      </c>
      <c r="N779" s="66">
        <f t="shared" si="52"/>
        <v>1.5384615384615383</v>
      </c>
    </row>
    <row r="780" spans="1:14" ht="15" customHeight="1">
      <c r="A780" s="51">
        <v>12</v>
      </c>
      <c r="B780" s="52">
        <v>43011</v>
      </c>
      <c r="C780" s="51" t="s">
        <v>23</v>
      </c>
      <c r="D780" s="51" t="s">
        <v>21</v>
      </c>
      <c r="E780" s="51" t="s">
        <v>75</v>
      </c>
      <c r="F780" s="51">
        <v>178.5</v>
      </c>
      <c r="G780" s="51">
        <v>174.5</v>
      </c>
      <c r="H780" s="51">
        <v>180.5</v>
      </c>
      <c r="I780" s="51">
        <v>182.5</v>
      </c>
      <c r="J780" s="51">
        <v>184.5</v>
      </c>
      <c r="K780" s="51">
        <v>182.5</v>
      </c>
      <c r="L780" s="53">
        <v>3500</v>
      </c>
      <c r="M780" s="65">
        <f t="shared" si="51"/>
        <v>14000</v>
      </c>
      <c r="N780" s="66">
        <f t="shared" si="52"/>
        <v>2.2408963585434174</v>
      </c>
    </row>
    <row r="781" spans="1:14" ht="15" customHeight="1">
      <c r="A781" s="51">
        <v>13</v>
      </c>
      <c r="B781" s="52">
        <v>43011</v>
      </c>
      <c r="C781" s="51" t="s">
        <v>23</v>
      </c>
      <c r="D781" s="51" t="s">
        <v>21</v>
      </c>
      <c r="E781" s="51" t="s">
        <v>71</v>
      </c>
      <c r="F781" s="51">
        <v>122.5</v>
      </c>
      <c r="G781" s="51">
        <v>119.5</v>
      </c>
      <c r="H781" s="51">
        <v>124</v>
      </c>
      <c r="I781" s="51">
        <v>125.5</v>
      </c>
      <c r="J781" s="51">
        <v>127</v>
      </c>
      <c r="K781" s="51">
        <v>124</v>
      </c>
      <c r="L781" s="53">
        <v>7000</v>
      </c>
      <c r="M781" s="65">
        <f t="shared" si="51"/>
        <v>10500</v>
      </c>
      <c r="N781" s="66">
        <f t="shared" si="52"/>
        <v>1.2244897959183672</v>
      </c>
    </row>
    <row r="783" spans="1:14" ht="15" customHeight="1">
      <c r="A783" s="9" t="s">
        <v>25</v>
      </c>
      <c r="B783" s="10"/>
      <c r="C783" s="11"/>
      <c r="D783" s="12"/>
      <c r="E783" s="13"/>
      <c r="F783" s="13"/>
      <c r="G783" s="14"/>
      <c r="H783" s="15"/>
      <c r="I783" s="15"/>
      <c r="J783" s="15"/>
      <c r="K783" s="16"/>
      <c r="L783" s="17"/>
      <c r="N783" s="18"/>
    </row>
    <row r="784" spans="1:12" ht="15" customHeight="1">
      <c r="A784" s="9" t="s">
        <v>26</v>
      </c>
      <c r="B784" s="19"/>
      <c r="C784" s="11"/>
      <c r="D784" s="12"/>
      <c r="E784" s="13"/>
      <c r="F784" s="13"/>
      <c r="G784" s="14"/>
      <c r="H784" s="13"/>
      <c r="I784" s="13"/>
      <c r="J784" s="13"/>
      <c r="K784" s="16"/>
      <c r="L784" s="17"/>
    </row>
    <row r="785" spans="1:14" ht="15" customHeight="1">
      <c r="A785" s="9" t="s">
        <v>26</v>
      </c>
      <c r="B785" s="19"/>
      <c r="C785" s="20"/>
      <c r="D785" s="21"/>
      <c r="E785" s="22"/>
      <c r="F785" s="22"/>
      <c r="G785" s="23"/>
      <c r="H785" s="22"/>
      <c r="I785" s="22"/>
      <c r="J785" s="22"/>
      <c r="K785" s="22"/>
      <c r="L785" s="17"/>
      <c r="M785" s="17"/>
      <c r="N785" s="17"/>
    </row>
    <row r="786" spans="1:14" ht="15" customHeight="1" thickBot="1">
      <c r="A786" s="24"/>
      <c r="B786" s="19"/>
      <c r="C786" s="22"/>
      <c r="D786" s="22"/>
      <c r="E786" s="22"/>
      <c r="F786" s="25"/>
      <c r="G786" s="26"/>
      <c r="H786" s="27" t="s">
        <v>27</v>
      </c>
      <c r="I786" s="27"/>
      <c r="J786" s="28"/>
      <c r="K786" s="28"/>
      <c r="L786" s="17"/>
      <c r="M786" s="63" t="s">
        <v>72</v>
      </c>
      <c r="N786" s="64" t="s">
        <v>68</v>
      </c>
    </row>
    <row r="787" spans="1:12" ht="15" customHeight="1">
      <c r="A787" s="24"/>
      <c r="B787" s="19"/>
      <c r="C787" s="196" t="s">
        <v>28</v>
      </c>
      <c r="D787" s="196"/>
      <c r="E787" s="29">
        <v>13</v>
      </c>
      <c r="F787" s="30">
        <f>F788+F789+F790+F791+F792+F793</f>
        <v>100</v>
      </c>
      <c r="G787" s="31">
        <v>13</v>
      </c>
      <c r="H787" s="32">
        <f>G788/G787%</f>
        <v>100</v>
      </c>
      <c r="I787" s="32"/>
      <c r="J787" s="32"/>
      <c r="L787" s="17"/>
    </row>
    <row r="788" spans="1:14" ht="15" customHeight="1">
      <c r="A788" s="24"/>
      <c r="B788" s="19"/>
      <c r="C788" s="197" t="s">
        <v>29</v>
      </c>
      <c r="D788" s="197"/>
      <c r="E788" s="33">
        <v>13</v>
      </c>
      <c r="F788" s="34">
        <f>(E788/E787)*100</f>
        <v>100</v>
      </c>
      <c r="G788" s="31">
        <v>13</v>
      </c>
      <c r="H788" s="28"/>
      <c r="I788" s="28"/>
      <c r="J788" s="22"/>
      <c r="K788" s="28"/>
      <c r="M788" s="22"/>
      <c r="N788" s="22"/>
    </row>
    <row r="789" spans="1:14" ht="15" customHeight="1">
      <c r="A789" s="35"/>
      <c r="B789" s="19"/>
      <c r="C789" s="197" t="s">
        <v>31</v>
      </c>
      <c r="D789" s="197"/>
      <c r="E789" s="33">
        <v>0</v>
      </c>
      <c r="F789" s="34">
        <f>(E789/E787)*100</f>
        <v>0</v>
      </c>
      <c r="G789" s="36"/>
      <c r="H789" s="31"/>
      <c r="I789" s="31"/>
      <c r="J789" s="22"/>
      <c r="K789" s="28"/>
      <c r="L789" s="17"/>
      <c r="M789" s="20"/>
      <c r="N789" s="20"/>
    </row>
    <row r="790" spans="1:14" ht="15" customHeight="1">
      <c r="A790" s="35"/>
      <c r="B790" s="19"/>
      <c r="C790" s="197" t="s">
        <v>32</v>
      </c>
      <c r="D790" s="197"/>
      <c r="E790" s="33">
        <v>0</v>
      </c>
      <c r="F790" s="34">
        <f>(E790/E787)*100</f>
        <v>0</v>
      </c>
      <c r="G790" s="36"/>
      <c r="H790" s="31"/>
      <c r="I790" s="31"/>
      <c r="J790" s="22"/>
      <c r="K790" s="28"/>
      <c r="L790" s="17"/>
      <c r="M790" s="17"/>
      <c r="N790" s="17"/>
    </row>
    <row r="791" spans="1:14" ht="15" customHeight="1">
      <c r="A791" s="35"/>
      <c r="B791" s="19"/>
      <c r="C791" s="197" t="s">
        <v>33</v>
      </c>
      <c r="D791" s="197"/>
      <c r="E791" s="33">
        <v>0</v>
      </c>
      <c r="F791" s="34">
        <f>(E791/E787)*100</f>
        <v>0</v>
      </c>
      <c r="G791" s="36"/>
      <c r="H791" s="22" t="s">
        <v>34</v>
      </c>
      <c r="I791" s="22"/>
      <c r="J791" s="37"/>
      <c r="K791" s="28"/>
      <c r="L791" s="17"/>
      <c r="M791" s="17"/>
      <c r="N791" s="17"/>
    </row>
    <row r="792" spans="1:14" ht="15" customHeight="1">
      <c r="A792" s="35"/>
      <c r="B792" s="19"/>
      <c r="C792" s="197" t="s">
        <v>35</v>
      </c>
      <c r="D792" s="197"/>
      <c r="E792" s="33">
        <v>0</v>
      </c>
      <c r="F792" s="34">
        <v>0</v>
      </c>
      <c r="G792" s="36"/>
      <c r="H792" s="22"/>
      <c r="I792" s="22"/>
      <c r="J792" s="37"/>
      <c r="K792" s="28"/>
      <c r="L792" s="17"/>
      <c r="M792" s="17"/>
      <c r="N792" s="17"/>
    </row>
    <row r="793" spans="1:14" ht="15" customHeight="1" thickBot="1">
      <c r="A793" s="35"/>
      <c r="B793" s="19"/>
      <c r="C793" s="205" t="s">
        <v>36</v>
      </c>
      <c r="D793" s="205"/>
      <c r="E793" s="38"/>
      <c r="F793" s="39">
        <f>(E793/E787)*100</f>
        <v>0</v>
      </c>
      <c r="G793" s="36"/>
      <c r="H793" s="22"/>
      <c r="I793" s="22"/>
      <c r="M793" s="17"/>
      <c r="N793" s="17"/>
    </row>
    <row r="794" spans="1:14" ht="15" customHeight="1">
      <c r="A794" s="41" t="s">
        <v>37</v>
      </c>
      <c r="B794" s="10"/>
      <c r="C794" s="11"/>
      <c r="D794" s="11"/>
      <c r="E794" s="13"/>
      <c r="F794" s="13"/>
      <c r="G794" s="42"/>
      <c r="H794" s="43"/>
      <c r="I794" s="43"/>
      <c r="J794" s="43"/>
      <c r="K794" s="13"/>
      <c r="L794" s="17"/>
      <c r="M794" s="40"/>
      <c r="N794" s="40"/>
    </row>
    <row r="795" spans="1:14" ht="15" customHeight="1">
      <c r="A795" s="12" t="s">
        <v>38</v>
      </c>
      <c r="B795" s="10"/>
      <c r="C795" s="44"/>
      <c r="D795" s="45"/>
      <c r="E795" s="46"/>
      <c r="F795" s="43"/>
      <c r="G795" s="42"/>
      <c r="H795" s="43"/>
      <c r="I795" s="43"/>
      <c r="J795" s="43"/>
      <c r="K795" s="13"/>
      <c r="L795" s="17"/>
      <c r="M795" s="24"/>
      <c r="N795" s="24"/>
    </row>
    <row r="796" spans="1:14" ht="15" customHeight="1">
      <c r="A796" s="12" t="s">
        <v>39</v>
      </c>
      <c r="B796" s="10"/>
      <c r="C796" s="11"/>
      <c r="D796" s="45"/>
      <c r="E796" s="46"/>
      <c r="F796" s="43"/>
      <c r="G796" s="42"/>
      <c r="H796" s="47"/>
      <c r="I796" s="47"/>
      <c r="J796" s="47"/>
      <c r="K796" s="13"/>
      <c r="L796" s="17"/>
      <c r="M796" s="17"/>
      <c r="N796" s="17"/>
    </row>
    <row r="797" spans="1:14" ht="15" customHeight="1">
      <c r="A797" s="12" t="s">
        <v>40</v>
      </c>
      <c r="B797" s="44"/>
      <c r="C797" s="11"/>
      <c r="D797" s="45"/>
      <c r="E797" s="46"/>
      <c r="F797" s="43"/>
      <c r="G797" s="48"/>
      <c r="H797" s="47"/>
      <c r="I797" s="47"/>
      <c r="J797" s="47"/>
      <c r="K797" s="13"/>
      <c r="L797" s="17"/>
      <c r="M797" s="17"/>
      <c r="N797" s="17"/>
    </row>
    <row r="798" spans="1:14" ht="15" customHeight="1" thickBot="1">
      <c r="A798" s="12" t="s">
        <v>41</v>
      </c>
      <c r="B798" s="35"/>
      <c r="C798" s="11"/>
      <c r="D798" s="49"/>
      <c r="E798" s="43"/>
      <c r="F798" s="43"/>
      <c r="G798" s="48"/>
      <c r="H798" s="47"/>
      <c r="I798" s="47"/>
      <c r="J798" s="47"/>
      <c r="K798" s="43"/>
      <c r="L798" s="17"/>
      <c r="M798" s="17"/>
      <c r="N798" s="17"/>
    </row>
    <row r="799" spans="1:14" ht="15" customHeight="1" thickBot="1">
      <c r="A799" s="199" t="s">
        <v>0</v>
      </c>
      <c r="B799" s="199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</row>
    <row r="800" spans="1:14" ht="15" customHeight="1" thickBot="1">
      <c r="A800" s="199"/>
      <c r="B800" s="199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</row>
    <row r="801" spans="1:14" ht="15" customHeight="1">
      <c r="A801" s="199"/>
      <c r="B801" s="199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</row>
    <row r="802" spans="1:14" ht="15" customHeight="1">
      <c r="A802" s="200" t="s">
        <v>1</v>
      </c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</row>
    <row r="803" spans="1:14" ht="15" customHeight="1">
      <c r="A803" s="200" t="s">
        <v>2</v>
      </c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</row>
    <row r="804" spans="1:14" ht="15" customHeight="1" thickBot="1">
      <c r="A804" s="201" t="s">
        <v>3</v>
      </c>
      <c r="B804" s="201"/>
      <c r="C804" s="201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</row>
    <row r="805" spans="1:14" ht="15" customHeight="1">
      <c r="A805" s="206" t="s">
        <v>56</v>
      </c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</row>
    <row r="806" spans="1:14" ht="15" customHeight="1">
      <c r="A806" s="206" t="s">
        <v>5</v>
      </c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</row>
    <row r="807" spans="1:14" ht="15" customHeight="1">
      <c r="A807" s="202" t="s">
        <v>6</v>
      </c>
      <c r="B807" s="195" t="s">
        <v>7</v>
      </c>
      <c r="C807" s="195" t="s">
        <v>8</v>
      </c>
      <c r="D807" s="202" t="s">
        <v>9</v>
      </c>
      <c r="E807" s="195" t="s">
        <v>10</v>
      </c>
      <c r="F807" s="195" t="s">
        <v>11</v>
      </c>
      <c r="G807" s="195" t="s">
        <v>12</v>
      </c>
      <c r="H807" s="195" t="s">
        <v>13</v>
      </c>
      <c r="I807" s="195" t="s">
        <v>14</v>
      </c>
      <c r="J807" s="195" t="s">
        <v>15</v>
      </c>
      <c r="K807" s="198" t="s">
        <v>16</v>
      </c>
      <c r="L807" s="195" t="s">
        <v>17</v>
      </c>
      <c r="M807" s="195" t="s">
        <v>18</v>
      </c>
      <c r="N807" s="195" t="s">
        <v>19</v>
      </c>
    </row>
    <row r="808" spans="1:14" ht="15" customHeight="1">
      <c r="A808" s="207"/>
      <c r="B808" s="203"/>
      <c r="C808" s="203"/>
      <c r="D808" s="207"/>
      <c r="E808" s="203"/>
      <c r="F808" s="203"/>
      <c r="G808" s="203"/>
      <c r="H808" s="203"/>
      <c r="I808" s="203"/>
      <c r="J808" s="203"/>
      <c r="K808" s="216"/>
      <c r="L808" s="203"/>
      <c r="M808" s="203"/>
      <c r="N808" s="203"/>
    </row>
    <row r="809" spans="1:14" ht="15" customHeight="1">
      <c r="A809" s="51">
        <v>1</v>
      </c>
      <c r="B809" s="52">
        <v>43007</v>
      </c>
      <c r="C809" s="51" t="s">
        <v>23</v>
      </c>
      <c r="D809" s="51" t="s">
        <v>21</v>
      </c>
      <c r="E809" s="51" t="s">
        <v>73</v>
      </c>
      <c r="F809" s="51">
        <v>196.5</v>
      </c>
      <c r="G809" s="51">
        <v>192.5</v>
      </c>
      <c r="H809" s="51">
        <v>198.5</v>
      </c>
      <c r="I809" s="51">
        <v>200.5</v>
      </c>
      <c r="J809" s="51">
        <v>202.5</v>
      </c>
      <c r="K809" s="51">
        <v>198.5</v>
      </c>
      <c r="L809" s="53">
        <v>4500</v>
      </c>
      <c r="M809" s="54">
        <f>IF(D809="BUY",(K809-F809)*(L809),(F809-K809)*(L809))</f>
        <v>9000</v>
      </c>
      <c r="N809" s="55">
        <f>M809/(L809)/F809%</f>
        <v>1.0178117048346056</v>
      </c>
    </row>
    <row r="810" spans="1:14" ht="15" customHeight="1">
      <c r="A810" s="51">
        <v>2</v>
      </c>
      <c r="B810" s="52">
        <v>43005</v>
      </c>
      <c r="C810" s="51" t="s">
        <v>23</v>
      </c>
      <c r="D810" s="51" t="s">
        <v>21</v>
      </c>
      <c r="E810" s="51" t="s">
        <v>64</v>
      </c>
      <c r="F810" s="51">
        <v>1068</v>
      </c>
      <c r="G810" s="51">
        <v>1035</v>
      </c>
      <c r="H810" s="51">
        <v>1088</v>
      </c>
      <c r="I810" s="51">
        <v>1108</v>
      </c>
      <c r="J810" s="51">
        <v>1128</v>
      </c>
      <c r="K810" s="51">
        <v>1035</v>
      </c>
      <c r="L810" s="53">
        <v>600</v>
      </c>
      <c r="M810" s="54">
        <f>IF(D810="BUY",(K810-F810)*(L810),(F810-K810)*(L810))</f>
        <v>-19800</v>
      </c>
      <c r="N810" s="55">
        <f>M810/(L810)/F810%</f>
        <v>-3.0898876404494384</v>
      </c>
    </row>
    <row r="811" spans="1:14" ht="15" customHeight="1">
      <c r="A811" s="51">
        <v>3</v>
      </c>
      <c r="B811" s="52">
        <v>43003</v>
      </c>
      <c r="C811" s="51" t="s">
        <v>23</v>
      </c>
      <c r="D811" s="51" t="s">
        <v>21</v>
      </c>
      <c r="E811" s="51" t="s">
        <v>71</v>
      </c>
      <c r="F811" s="51">
        <v>113</v>
      </c>
      <c r="G811" s="51">
        <v>109.5</v>
      </c>
      <c r="H811" s="51">
        <v>115</v>
      </c>
      <c r="I811" s="51">
        <v>117</v>
      </c>
      <c r="J811" s="51">
        <v>119</v>
      </c>
      <c r="K811" s="51">
        <v>117</v>
      </c>
      <c r="L811" s="53">
        <v>7000</v>
      </c>
      <c r="M811" s="54">
        <f>IF(D811="BUY",(K811-F811)*(L811),(F811-K811)*(L811))</f>
        <v>28000</v>
      </c>
      <c r="N811" s="55">
        <f>M811/(L811)/F811%</f>
        <v>3.5398230088495577</v>
      </c>
    </row>
    <row r="812" spans="1:14" ht="15" customHeight="1">
      <c r="A812" s="51">
        <v>4</v>
      </c>
      <c r="B812" s="52">
        <v>42996</v>
      </c>
      <c r="C812" s="51" t="s">
        <v>23</v>
      </c>
      <c r="D812" s="51" t="s">
        <v>21</v>
      </c>
      <c r="E812" s="51" t="s">
        <v>70</v>
      </c>
      <c r="F812" s="51">
        <v>2690</v>
      </c>
      <c r="G812" s="51">
        <v>2600</v>
      </c>
      <c r="H812" s="51">
        <v>2750</v>
      </c>
      <c r="I812" s="51">
        <v>2800</v>
      </c>
      <c r="J812" s="51">
        <v>2850</v>
      </c>
      <c r="K812" s="51">
        <v>2600</v>
      </c>
      <c r="L812" s="53">
        <v>250</v>
      </c>
      <c r="M812" s="54">
        <f>IF(D812="BUY",(K812-F812)*(L812),(F812-K812)*(L812))</f>
        <v>-22500</v>
      </c>
      <c r="N812" s="55">
        <f>M812/(L812)/F812%</f>
        <v>-3.345724907063197</v>
      </c>
    </row>
    <row r="813" spans="1:14" ht="15" customHeight="1">
      <c r="A813" s="51">
        <v>5</v>
      </c>
      <c r="B813" s="52">
        <v>42992</v>
      </c>
      <c r="C813" s="51" t="s">
        <v>23</v>
      </c>
      <c r="D813" s="51" t="s">
        <v>21</v>
      </c>
      <c r="E813" s="51" t="s">
        <v>69</v>
      </c>
      <c r="F813" s="51">
        <v>519</v>
      </c>
      <c r="G813" s="51">
        <v>505</v>
      </c>
      <c r="H813" s="51">
        <v>529</v>
      </c>
      <c r="I813" s="51">
        <v>539</v>
      </c>
      <c r="J813" s="51">
        <v>549</v>
      </c>
      <c r="K813" s="51">
        <v>523</v>
      </c>
      <c r="L813" s="53">
        <v>1200</v>
      </c>
      <c r="M813" s="54">
        <f aca="true" t="shared" si="53" ref="M813:M819">IF(D813="BUY",(K813-F813)*(L813),(F813-K813)*(L813))</f>
        <v>4800</v>
      </c>
      <c r="N813" s="55">
        <f aca="true" t="shared" si="54" ref="N813:N819">M813/(L813)/F813%</f>
        <v>0.770712909441233</v>
      </c>
    </row>
    <row r="814" spans="1:14" ht="15" customHeight="1">
      <c r="A814" s="51">
        <v>6</v>
      </c>
      <c r="B814" s="52">
        <v>42989</v>
      </c>
      <c r="C814" s="51" t="s">
        <v>23</v>
      </c>
      <c r="D814" s="51" t="s">
        <v>21</v>
      </c>
      <c r="E814" s="51" t="s">
        <v>67</v>
      </c>
      <c r="F814" s="51">
        <v>8100</v>
      </c>
      <c r="G814" s="51">
        <v>7920</v>
      </c>
      <c r="H814" s="51">
        <v>8200</v>
      </c>
      <c r="I814" s="51">
        <v>8300</v>
      </c>
      <c r="J814" s="51">
        <v>8400</v>
      </c>
      <c r="K814" s="51">
        <v>8200</v>
      </c>
      <c r="L814" s="53">
        <v>150</v>
      </c>
      <c r="M814" s="54">
        <f t="shared" si="53"/>
        <v>15000</v>
      </c>
      <c r="N814" s="55">
        <f t="shared" si="54"/>
        <v>1.2345679012345678</v>
      </c>
    </row>
    <row r="815" spans="1:14" ht="15" customHeight="1">
      <c r="A815" s="51">
        <v>7</v>
      </c>
      <c r="B815" s="52">
        <v>42986</v>
      </c>
      <c r="C815" s="51" t="s">
        <v>23</v>
      </c>
      <c r="D815" s="51" t="s">
        <v>21</v>
      </c>
      <c r="E815" s="51" t="s">
        <v>58</v>
      </c>
      <c r="F815" s="51">
        <v>116</v>
      </c>
      <c r="G815" s="51">
        <v>112</v>
      </c>
      <c r="H815" s="51">
        <v>118</v>
      </c>
      <c r="I815" s="51">
        <v>120</v>
      </c>
      <c r="J815" s="51">
        <v>122</v>
      </c>
      <c r="K815" s="51">
        <v>118</v>
      </c>
      <c r="L815" s="53">
        <v>7000</v>
      </c>
      <c r="M815" s="54">
        <f t="shared" si="53"/>
        <v>14000</v>
      </c>
      <c r="N815" s="55">
        <f t="shared" si="54"/>
        <v>1.7241379310344829</v>
      </c>
    </row>
    <row r="816" spans="1:14" ht="15" customHeight="1">
      <c r="A816" s="51">
        <v>8</v>
      </c>
      <c r="B816" s="52">
        <v>42983</v>
      </c>
      <c r="C816" s="51" t="s">
        <v>23</v>
      </c>
      <c r="D816" s="51" t="s">
        <v>21</v>
      </c>
      <c r="E816" s="51" t="s">
        <v>60</v>
      </c>
      <c r="F816" s="51">
        <v>1281</v>
      </c>
      <c r="G816" s="51">
        <v>1260</v>
      </c>
      <c r="H816" s="51">
        <v>1295</v>
      </c>
      <c r="I816" s="51">
        <v>1310</v>
      </c>
      <c r="J816" s="51">
        <v>1325</v>
      </c>
      <c r="K816" s="51">
        <v>1310</v>
      </c>
      <c r="L816" s="53">
        <v>1000</v>
      </c>
      <c r="M816" s="54">
        <f t="shared" si="53"/>
        <v>29000</v>
      </c>
      <c r="N816" s="55">
        <f t="shared" si="54"/>
        <v>2.263856362217018</v>
      </c>
    </row>
    <row r="817" spans="1:14" ht="15" customHeight="1">
      <c r="A817" s="51">
        <v>9</v>
      </c>
      <c r="B817" s="52">
        <v>42983</v>
      </c>
      <c r="C817" s="51" t="s">
        <v>23</v>
      </c>
      <c r="D817" s="51" t="s">
        <v>21</v>
      </c>
      <c r="E817" s="51" t="s">
        <v>59</v>
      </c>
      <c r="F817" s="51">
        <v>252</v>
      </c>
      <c r="G817" s="51">
        <v>248</v>
      </c>
      <c r="H817" s="51">
        <v>257</v>
      </c>
      <c r="I817" s="51">
        <v>262</v>
      </c>
      <c r="J817" s="51">
        <v>267</v>
      </c>
      <c r="K817" s="51">
        <v>257</v>
      </c>
      <c r="L817" s="53">
        <v>1700</v>
      </c>
      <c r="M817" s="54">
        <f t="shared" si="53"/>
        <v>8500</v>
      </c>
      <c r="N817" s="55">
        <f t="shared" si="54"/>
        <v>1.9841269841269842</v>
      </c>
    </row>
    <row r="818" spans="1:14" ht="15" customHeight="1">
      <c r="A818" s="51">
        <v>10</v>
      </c>
      <c r="B818" s="52">
        <v>42979</v>
      </c>
      <c r="C818" s="51" t="s">
        <v>23</v>
      </c>
      <c r="D818" s="51" t="s">
        <v>21</v>
      </c>
      <c r="E818" s="51" t="s">
        <v>57</v>
      </c>
      <c r="F818" s="51">
        <v>515</v>
      </c>
      <c r="G818" s="51">
        <v>498</v>
      </c>
      <c r="H818" s="51">
        <v>525</v>
      </c>
      <c r="I818" s="51">
        <v>535</v>
      </c>
      <c r="J818" s="51">
        <v>545</v>
      </c>
      <c r="K818" s="51">
        <v>525</v>
      </c>
      <c r="L818" s="53">
        <v>1500</v>
      </c>
      <c r="M818" s="54">
        <f t="shared" si="53"/>
        <v>15000</v>
      </c>
      <c r="N818" s="55">
        <f t="shared" si="54"/>
        <v>1.9417475728155338</v>
      </c>
    </row>
    <row r="819" spans="1:14" ht="15.75">
      <c r="A819" s="51">
        <v>11</v>
      </c>
      <c r="B819" s="52">
        <v>42979</v>
      </c>
      <c r="C819" s="57" t="s">
        <v>23</v>
      </c>
      <c r="D819" s="57" t="s">
        <v>21</v>
      </c>
      <c r="E819" s="57" t="s">
        <v>58</v>
      </c>
      <c r="F819" s="58">
        <v>113</v>
      </c>
      <c r="G819" s="58">
        <v>110</v>
      </c>
      <c r="H819" s="58">
        <v>115</v>
      </c>
      <c r="I819" s="58">
        <v>117</v>
      </c>
      <c r="J819" s="58">
        <v>119</v>
      </c>
      <c r="K819" s="58">
        <v>115</v>
      </c>
      <c r="L819" s="53">
        <v>7000</v>
      </c>
      <c r="M819" s="54">
        <f t="shared" si="53"/>
        <v>14000</v>
      </c>
      <c r="N819" s="55">
        <f t="shared" si="54"/>
        <v>1.7699115044247788</v>
      </c>
    </row>
    <row r="820" spans="1:14" ht="15" customHeight="1">
      <c r="A820" s="9" t="s">
        <v>25</v>
      </c>
      <c r="B820" s="10"/>
      <c r="C820" s="11"/>
      <c r="D820" s="12"/>
      <c r="E820" s="13"/>
      <c r="F820" s="13"/>
      <c r="G820" s="14"/>
      <c r="H820" s="15"/>
      <c r="I820" s="15"/>
      <c r="J820" s="15"/>
      <c r="K820" s="16"/>
      <c r="L820" s="17"/>
      <c r="N820" s="18"/>
    </row>
    <row r="821" spans="1:12" ht="15" customHeight="1">
      <c r="A821" s="9" t="s">
        <v>26</v>
      </c>
      <c r="B821" s="19"/>
      <c r="C821" s="11"/>
      <c r="D821" s="12"/>
      <c r="E821" s="13"/>
      <c r="F821" s="13"/>
      <c r="G821" s="14"/>
      <c r="H821" s="13"/>
      <c r="I821" s="13"/>
      <c r="J821" s="13"/>
      <c r="K821" s="16"/>
      <c r="L821" s="17"/>
    </row>
    <row r="822" spans="1:14" ht="15" customHeight="1">
      <c r="A822" s="9" t="s">
        <v>26</v>
      </c>
      <c r="B822" s="19"/>
      <c r="C822" s="20"/>
      <c r="D822" s="21"/>
      <c r="E822" s="22"/>
      <c r="F822" s="22"/>
      <c r="G822" s="23"/>
      <c r="H822" s="22"/>
      <c r="I822" s="22"/>
      <c r="J822" s="22"/>
      <c r="K822" s="22"/>
      <c r="L822" s="17"/>
      <c r="M822" s="17"/>
      <c r="N822" s="17"/>
    </row>
    <row r="823" spans="1:14" ht="15" customHeight="1" thickBot="1">
      <c r="A823" s="24"/>
      <c r="B823" s="19"/>
      <c r="C823" s="22"/>
      <c r="D823" s="22"/>
      <c r="E823" s="22"/>
      <c r="F823" s="25"/>
      <c r="G823" s="26"/>
      <c r="H823" s="27" t="s">
        <v>27</v>
      </c>
      <c r="I823" s="27"/>
      <c r="J823" s="28"/>
      <c r="K823" s="28"/>
      <c r="L823" s="17"/>
      <c r="M823" s="63" t="s">
        <v>72</v>
      </c>
      <c r="N823" s="64" t="s">
        <v>68</v>
      </c>
    </row>
    <row r="824" spans="1:12" ht="15" customHeight="1">
      <c r="A824" s="24"/>
      <c r="B824" s="19"/>
      <c r="C824" s="196" t="s">
        <v>28</v>
      </c>
      <c r="D824" s="196"/>
      <c r="E824" s="29">
        <v>11</v>
      </c>
      <c r="F824" s="30">
        <f>F825+F826+F827+F828+F829+F830</f>
        <v>100.00000000000001</v>
      </c>
      <c r="G824" s="31">
        <v>11</v>
      </c>
      <c r="H824" s="32">
        <f>G825/G824%</f>
        <v>81.81818181818181</v>
      </c>
      <c r="I824" s="32"/>
      <c r="J824" s="32"/>
      <c r="L824" s="17"/>
    </row>
    <row r="825" spans="1:14" ht="15" customHeight="1">
      <c r="A825" s="24"/>
      <c r="B825" s="19"/>
      <c r="C825" s="197" t="s">
        <v>29</v>
      </c>
      <c r="D825" s="197"/>
      <c r="E825" s="33">
        <v>9</v>
      </c>
      <c r="F825" s="34">
        <f>(E825/E824)*100</f>
        <v>81.81818181818183</v>
      </c>
      <c r="G825" s="31">
        <v>9</v>
      </c>
      <c r="H825" s="28"/>
      <c r="I825" s="28"/>
      <c r="J825" s="22"/>
      <c r="K825" s="28"/>
      <c r="M825" s="22"/>
      <c r="N825" s="22"/>
    </row>
    <row r="826" spans="1:14" ht="15" customHeight="1">
      <c r="A826" s="35"/>
      <c r="B826" s="19"/>
      <c r="C826" s="197" t="s">
        <v>31</v>
      </c>
      <c r="D826" s="197"/>
      <c r="E826" s="33">
        <v>0</v>
      </c>
      <c r="F826" s="34">
        <f>(E826/E824)*100</f>
        <v>0</v>
      </c>
      <c r="G826" s="36"/>
      <c r="H826" s="31"/>
      <c r="I826" s="31"/>
      <c r="J826" s="22"/>
      <c r="K826" s="28"/>
      <c r="L826" s="17"/>
      <c r="M826" s="20"/>
      <c r="N826" s="20"/>
    </row>
    <row r="827" spans="1:14" ht="15" customHeight="1">
      <c r="A827" s="35"/>
      <c r="B827" s="19"/>
      <c r="C827" s="197" t="s">
        <v>32</v>
      </c>
      <c r="D827" s="197"/>
      <c r="E827" s="33">
        <v>0</v>
      </c>
      <c r="F827" s="34">
        <f>(E827/E824)*100</f>
        <v>0</v>
      </c>
      <c r="G827" s="36"/>
      <c r="H827" s="31"/>
      <c r="I827" s="31"/>
      <c r="J827" s="22"/>
      <c r="K827" s="28"/>
      <c r="L827" s="17"/>
      <c r="M827" s="17"/>
      <c r="N827" s="17"/>
    </row>
    <row r="828" spans="1:14" ht="15" customHeight="1">
      <c r="A828" s="35"/>
      <c r="B828" s="19"/>
      <c r="C828" s="197" t="s">
        <v>33</v>
      </c>
      <c r="D828" s="197"/>
      <c r="E828" s="33">
        <v>2</v>
      </c>
      <c r="F828" s="34">
        <f>(E828/E824)*100</f>
        <v>18.181818181818183</v>
      </c>
      <c r="G828" s="36"/>
      <c r="H828" s="22" t="s">
        <v>34</v>
      </c>
      <c r="I828" s="22"/>
      <c r="J828" s="37"/>
      <c r="K828" s="28"/>
      <c r="L828" s="17"/>
      <c r="M828" s="17"/>
      <c r="N828" s="17"/>
    </row>
    <row r="829" spans="1:14" ht="15" customHeight="1">
      <c r="A829" s="35"/>
      <c r="B829" s="19"/>
      <c r="C829" s="197" t="s">
        <v>35</v>
      </c>
      <c r="D829" s="197"/>
      <c r="E829" s="33">
        <v>0</v>
      </c>
      <c r="F829" s="34">
        <v>0</v>
      </c>
      <c r="G829" s="36"/>
      <c r="H829" s="22"/>
      <c r="I829" s="22"/>
      <c r="J829" s="37"/>
      <c r="K829" s="28"/>
      <c r="L829" s="17"/>
      <c r="M829" s="17"/>
      <c r="N829" s="17"/>
    </row>
    <row r="830" spans="1:14" ht="15" customHeight="1" thickBot="1">
      <c r="A830" s="35"/>
      <c r="B830" s="19"/>
      <c r="C830" s="205" t="s">
        <v>36</v>
      </c>
      <c r="D830" s="205"/>
      <c r="E830" s="38"/>
      <c r="F830" s="39">
        <f>(E830/E824)*100</f>
        <v>0</v>
      </c>
      <c r="G830" s="36"/>
      <c r="H830" s="22"/>
      <c r="I830" s="22"/>
      <c r="M830" s="17"/>
      <c r="N830" s="17"/>
    </row>
    <row r="831" spans="1:14" ht="15" customHeight="1">
      <c r="A831" s="41" t="s">
        <v>37</v>
      </c>
      <c r="B831" s="10"/>
      <c r="C831" s="11"/>
      <c r="D831" s="11"/>
      <c r="E831" s="13"/>
      <c r="F831" s="13"/>
      <c r="G831" s="42"/>
      <c r="H831" s="43"/>
      <c r="I831" s="43"/>
      <c r="J831" s="43"/>
      <c r="K831" s="13"/>
      <c r="L831" s="17"/>
      <c r="M831" s="40"/>
      <c r="N831" s="40"/>
    </row>
    <row r="832" spans="1:14" ht="15" customHeight="1">
      <c r="A832" s="12" t="s">
        <v>38</v>
      </c>
      <c r="B832" s="10"/>
      <c r="C832" s="44"/>
      <c r="D832" s="45"/>
      <c r="E832" s="46"/>
      <c r="F832" s="43"/>
      <c r="G832" s="42"/>
      <c r="H832" s="43"/>
      <c r="I832" s="43"/>
      <c r="J832" s="43"/>
      <c r="K832" s="13"/>
      <c r="L832" s="17"/>
      <c r="M832" s="24"/>
      <c r="N832" s="24"/>
    </row>
    <row r="833" spans="1:14" ht="15" customHeight="1">
      <c r="A833" s="12" t="s">
        <v>39</v>
      </c>
      <c r="B833" s="10"/>
      <c r="C833" s="11"/>
      <c r="D833" s="45"/>
      <c r="E833" s="46"/>
      <c r="F833" s="43"/>
      <c r="G833" s="42"/>
      <c r="H833" s="47"/>
      <c r="I833" s="47"/>
      <c r="J833" s="47"/>
      <c r="K833" s="13"/>
      <c r="L833" s="17"/>
      <c r="M833" s="17"/>
      <c r="N833" s="17"/>
    </row>
    <row r="834" spans="1:14" ht="12.75" customHeight="1">
      <c r="A834" s="12" t="s">
        <v>40</v>
      </c>
      <c r="B834" s="44"/>
      <c r="C834" s="11"/>
      <c r="D834" s="45"/>
      <c r="E834" s="46"/>
      <c r="F834" s="43"/>
      <c r="G834" s="48"/>
      <c r="H834" s="47"/>
      <c r="I834" s="47"/>
      <c r="J834" s="47"/>
      <c r="K834" s="13"/>
      <c r="L834" s="17"/>
      <c r="M834" s="17"/>
      <c r="N834" s="17"/>
    </row>
    <row r="835" spans="1:14" ht="12.75" customHeight="1" thickBot="1">
      <c r="A835" s="12" t="s">
        <v>41</v>
      </c>
      <c r="B835" s="35"/>
      <c r="C835" s="11"/>
      <c r="D835" s="49"/>
      <c r="E835" s="43"/>
      <c r="F835" s="43"/>
      <c r="G835" s="48"/>
      <c r="H835" s="47"/>
      <c r="I835" s="47"/>
      <c r="J835" s="47"/>
      <c r="K835" s="43"/>
      <c r="L835" s="17"/>
      <c r="M835" s="17"/>
      <c r="N835" s="17"/>
    </row>
    <row r="836" spans="1:14" ht="15.75" customHeight="1" thickBot="1">
      <c r="A836" s="199" t="s">
        <v>0</v>
      </c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</row>
    <row r="837" spans="1:14" ht="15.75" customHeight="1" thickBot="1">
      <c r="A837" s="199"/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</row>
    <row r="838" spans="1:14" ht="15.75" customHeight="1">
      <c r="A838" s="199"/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</row>
    <row r="839" spans="1:14" ht="15.75" customHeight="1">
      <c r="A839" s="200" t="s">
        <v>1</v>
      </c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</row>
    <row r="840" spans="1:14" s="4" customFormat="1" ht="15.75" customHeight="1">
      <c r="A840" s="200" t="s">
        <v>2</v>
      </c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</row>
    <row r="841" spans="1:14" s="5" customFormat="1" ht="16.5" customHeight="1" thickBot="1">
      <c r="A841" s="201" t="s">
        <v>3</v>
      </c>
      <c r="B841" s="201"/>
      <c r="C841" s="201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</row>
    <row r="842" spans="1:14" s="5" customFormat="1" ht="16.5" customHeight="1">
      <c r="A842" s="206" t="s">
        <v>4</v>
      </c>
      <c r="B842" s="206"/>
      <c r="C842" s="206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</row>
    <row r="843" spans="1:14" s="6" customFormat="1" ht="15.75" customHeight="1">
      <c r="A843" s="206" t="s">
        <v>5</v>
      </c>
      <c r="B843" s="206"/>
      <c r="C843" s="206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</row>
    <row r="844" spans="1:14" s="6" customFormat="1" ht="15.75" customHeight="1">
      <c r="A844" s="202" t="s">
        <v>6</v>
      </c>
      <c r="B844" s="195" t="s">
        <v>7</v>
      </c>
      <c r="C844" s="195" t="s">
        <v>8</v>
      </c>
      <c r="D844" s="202" t="s">
        <v>9</v>
      </c>
      <c r="E844" s="195" t="s">
        <v>10</v>
      </c>
      <c r="F844" s="195" t="s">
        <v>11</v>
      </c>
      <c r="G844" s="195" t="s">
        <v>12</v>
      </c>
      <c r="H844" s="195" t="s">
        <v>13</v>
      </c>
      <c r="I844" s="195" t="s">
        <v>14</v>
      </c>
      <c r="J844" s="195" t="s">
        <v>15</v>
      </c>
      <c r="K844" s="198" t="s">
        <v>16</v>
      </c>
      <c r="L844" s="195" t="s">
        <v>17</v>
      </c>
      <c r="M844" s="195" t="s">
        <v>18</v>
      </c>
      <c r="N844" s="195" t="s">
        <v>19</v>
      </c>
    </row>
    <row r="845" spans="1:14" s="6" customFormat="1" ht="15.75" customHeight="1">
      <c r="A845" s="207"/>
      <c r="B845" s="203"/>
      <c r="C845" s="203"/>
      <c r="D845" s="207"/>
      <c r="E845" s="203"/>
      <c r="F845" s="203"/>
      <c r="G845" s="203"/>
      <c r="H845" s="203"/>
      <c r="I845" s="203"/>
      <c r="J845" s="203"/>
      <c r="K845" s="216"/>
      <c r="L845" s="203"/>
      <c r="M845" s="203"/>
      <c r="N845" s="203"/>
    </row>
    <row r="846" spans="1:14" s="6" customFormat="1" ht="15.75">
      <c r="A846" s="59">
        <v>1</v>
      </c>
      <c r="B846" s="60">
        <v>42977</v>
      </c>
      <c r="C846" s="6" t="s">
        <v>20</v>
      </c>
      <c r="D846" s="6" t="s">
        <v>21</v>
      </c>
      <c r="E846" s="6" t="s">
        <v>62</v>
      </c>
      <c r="F846" s="61">
        <v>97.5</v>
      </c>
      <c r="G846" s="61">
        <v>94.5</v>
      </c>
      <c r="H846" s="61">
        <v>99.5</v>
      </c>
      <c r="I846" s="61">
        <v>101.5</v>
      </c>
      <c r="J846" s="61">
        <v>103.5</v>
      </c>
      <c r="K846" s="61">
        <v>103.5</v>
      </c>
      <c r="L846" s="62">
        <v>1000</v>
      </c>
      <c r="M846" s="7">
        <f>IF(D846="BUY",(K846-F846)*(L846),(F846-K846)*(L846))</f>
        <v>6000</v>
      </c>
      <c r="N846" s="8">
        <f>M846/(L846)/F846%</f>
        <v>6.153846153846154</v>
      </c>
    </row>
    <row r="847" spans="1:15" s="6" customFormat="1" ht="15.75" customHeight="1">
      <c r="A847" s="59">
        <v>2</v>
      </c>
      <c r="B847" s="52">
        <v>42975</v>
      </c>
      <c r="C847" s="51" t="s">
        <v>20</v>
      </c>
      <c r="D847" s="51" t="s">
        <v>53</v>
      </c>
      <c r="E847" s="51" t="s">
        <v>64</v>
      </c>
      <c r="F847" s="51">
        <v>975</v>
      </c>
      <c r="G847" s="51">
        <v>998</v>
      </c>
      <c r="H847" s="51">
        <v>960</v>
      </c>
      <c r="I847" s="51">
        <v>945</v>
      </c>
      <c r="J847" s="51">
        <v>930</v>
      </c>
      <c r="K847" s="51">
        <v>990</v>
      </c>
      <c r="L847" s="56">
        <v>800</v>
      </c>
      <c r="M847" s="7">
        <f>IF(D847="BUY",(K847-F847)*(L847),(F847-K847)*(L847))</f>
        <v>-12000</v>
      </c>
      <c r="N847" s="8">
        <f>M847/(L847)/F847%</f>
        <v>-1.5384615384615385</v>
      </c>
      <c r="O847" s="50"/>
    </row>
    <row r="848" spans="1:14" s="6" customFormat="1" ht="15.75">
      <c r="A848" s="59">
        <v>3</v>
      </c>
      <c r="B848" s="60">
        <v>42971</v>
      </c>
      <c r="C848" s="6" t="s">
        <v>20</v>
      </c>
      <c r="D848" s="6" t="s">
        <v>21</v>
      </c>
      <c r="E848" s="6" t="s">
        <v>61</v>
      </c>
      <c r="F848" s="61">
        <v>285</v>
      </c>
      <c r="G848" s="61">
        <v>279</v>
      </c>
      <c r="H848" s="61">
        <v>288</v>
      </c>
      <c r="I848" s="61">
        <v>301</v>
      </c>
      <c r="J848" s="61">
        <v>305</v>
      </c>
      <c r="K848" s="61">
        <v>305</v>
      </c>
      <c r="L848" s="62">
        <v>1000</v>
      </c>
      <c r="M848" s="7">
        <f aca="true" t="shared" si="55" ref="M848:M859">IF(D848="BUY",(K848-F848)*(L848),(F848-K848)*(L848))</f>
        <v>20000</v>
      </c>
      <c r="N848" s="8">
        <f aca="true" t="shared" si="56" ref="N848:N859">M848/(L848)/F848%</f>
        <v>7.017543859649122</v>
      </c>
    </row>
    <row r="849" spans="1:15" s="6" customFormat="1" ht="15.75" customHeight="1">
      <c r="A849" s="59">
        <v>4</v>
      </c>
      <c r="B849" s="52">
        <v>42968</v>
      </c>
      <c r="C849" s="51" t="s">
        <v>20</v>
      </c>
      <c r="D849" s="51" t="s">
        <v>53</v>
      </c>
      <c r="E849" s="51" t="s">
        <v>54</v>
      </c>
      <c r="F849" s="51">
        <v>145.5</v>
      </c>
      <c r="G849" s="51">
        <v>152.5</v>
      </c>
      <c r="H849" s="51">
        <v>141.5</v>
      </c>
      <c r="I849" s="51">
        <v>136.5</v>
      </c>
      <c r="J849" s="51">
        <v>131.5</v>
      </c>
      <c r="K849" s="51">
        <v>141.5</v>
      </c>
      <c r="L849" s="56">
        <v>3500</v>
      </c>
      <c r="M849" s="7">
        <f t="shared" si="55"/>
        <v>14000</v>
      </c>
      <c r="N849" s="8">
        <f t="shared" si="56"/>
        <v>2.7491408934707904</v>
      </c>
      <c r="O849" s="50"/>
    </row>
    <row r="850" spans="1:15" s="6" customFormat="1" ht="15.75" customHeight="1">
      <c r="A850" s="59">
        <v>5</v>
      </c>
      <c r="B850" s="52">
        <v>42964</v>
      </c>
      <c r="C850" s="51" t="s">
        <v>23</v>
      </c>
      <c r="D850" s="51" t="s">
        <v>53</v>
      </c>
      <c r="E850" s="51" t="s">
        <v>52</v>
      </c>
      <c r="F850" s="51">
        <v>1745</v>
      </c>
      <c r="G850" s="51">
        <v>1785</v>
      </c>
      <c r="H850" s="51">
        <v>1705</v>
      </c>
      <c r="I850" s="51">
        <v>1685</v>
      </c>
      <c r="J850" s="51">
        <v>1660</v>
      </c>
      <c r="K850" s="51">
        <v>1705</v>
      </c>
      <c r="L850" s="56">
        <v>350</v>
      </c>
      <c r="M850" s="7">
        <f t="shared" si="55"/>
        <v>14000</v>
      </c>
      <c r="N850" s="8">
        <f t="shared" si="56"/>
        <v>2.2922636103151866</v>
      </c>
      <c r="O850" s="50"/>
    </row>
    <row r="851" spans="1:14" s="6" customFormat="1" ht="15.75">
      <c r="A851" s="59">
        <v>6</v>
      </c>
      <c r="B851" s="60">
        <v>42961</v>
      </c>
      <c r="C851" s="6" t="s">
        <v>20</v>
      </c>
      <c r="D851" s="6" t="s">
        <v>21</v>
      </c>
      <c r="E851" s="6" t="s">
        <v>63</v>
      </c>
      <c r="F851" s="61">
        <v>1350</v>
      </c>
      <c r="G851" s="61">
        <v>1320</v>
      </c>
      <c r="H851" s="61">
        <v>1365</v>
      </c>
      <c r="I851" s="61">
        <v>1380</v>
      </c>
      <c r="J851" s="61">
        <v>1395</v>
      </c>
      <c r="K851" s="61">
        <v>1380</v>
      </c>
      <c r="L851" s="62">
        <v>1000</v>
      </c>
      <c r="M851" s="7">
        <f>IF(D851="BUY",(K851-F851)*(L851),(F851-K851)*(L851))</f>
        <v>30000</v>
      </c>
      <c r="N851" s="8">
        <f>M851/(L851)/F851%</f>
        <v>2.2222222222222223</v>
      </c>
    </row>
    <row r="852" spans="1:15" s="6" customFormat="1" ht="15.75" customHeight="1">
      <c r="A852" s="59">
        <v>7</v>
      </c>
      <c r="B852" s="52">
        <v>42958</v>
      </c>
      <c r="C852" s="51" t="s">
        <v>20</v>
      </c>
      <c r="D852" s="51" t="s">
        <v>53</v>
      </c>
      <c r="E852" s="51" t="s">
        <v>55</v>
      </c>
      <c r="F852" s="51">
        <v>283</v>
      </c>
      <c r="G852" s="51">
        <v>293</v>
      </c>
      <c r="H852" s="51">
        <v>278</v>
      </c>
      <c r="I852" s="51">
        <v>273</v>
      </c>
      <c r="J852" s="51">
        <v>268</v>
      </c>
      <c r="K852" s="51">
        <v>278</v>
      </c>
      <c r="L852" s="56">
        <v>3500</v>
      </c>
      <c r="M852" s="7">
        <f t="shared" si="55"/>
        <v>17500</v>
      </c>
      <c r="N852" s="8">
        <f t="shared" si="56"/>
        <v>1.7667844522968197</v>
      </c>
      <c r="O852" s="50"/>
    </row>
    <row r="853" spans="1:15" s="6" customFormat="1" ht="15.75" customHeight="1">
      <c r="A853" s="59">
        <v>8</v>
      </c>
      <c r="B853" s="52">
        <v>42957</v>
      </c>
      <c r="C853" s="51" t="s">
        <v>20</v>
      </c>
      <c r="D853" s="51" t="s">
        <v>53</v>
      </c>
      <c r="E853" s="51" t="s">
        <v>54</v>
      </c>
      <c r="F853" s="51">
        <v>148</v>
      </c>
      <c r="G853" s="51">
        <v>158</v>
      </c>
      <c r="H853" s="51">
        <v>144</v>
      </c>
      <c r="I853" s="51">
        <v>140</v>
      </c>
      <c r="J853" s="51">
        <v>136</v>
      </c>
      <c r="K853" s="51">
        <v>144</v>
      </c>
      <c r="L853" s="56">
        <v>3500</v>
      </c>
      <c r="M853" s="7">
        <f t="shared" si="55"/>
        <v>14000</v>
      </c>
      <c r="N853" s="8">
        <f t="shared" si="56"/>
        <v>2.7027027027027026</v>
      </c>
      <c r="O853" s="50"/>
    </row>
    <row r="854" spans="1:15" s="6" customFormat="1" ht="15.75" customHeight="1">
      <c r="A854" s="59">
        <v>9</v>
      </c>
      <c r="B854" s="52">
        <v>42956</v>
      </c>
      <c r="C854" s="51" t="s">
        <v>23</v>
      </c>
      <c r="D854" s="51" t="s">
        <v>21</v>
      </c>
      <c r="E854" s="51" t="s">
        <v>52</v>
      </c>
      <c r="F854" s="51">
        <v>1780</v>
      </c>
      <c r="G854" s="51">
        <v>1720</v>
      </c>
      <c r="H854" s="51">
        <v>1810</v>
      </c>
      <c r="I854" s="51">
        <v>1840</v>
      </c>
      <c r="J854" s="51">
        <v>1870</v>
      </c>
      <c r="K854" s="51">
        <v>1720</v>
      </c>
      <c r="L854" s="53">
        <v>350</v>
      </c>
      <c r="M854" s="54">
        <f t="shared" si="55"/>
        <v>-21000</v>
      </c>
      <c r="N854" s="8">
        <f t="shared" si="56"/>
        <v>-3.3707865168539324</v>
      </c>
      <c r="O854" s="50"/>
    </row>
    <row r="855" spans="1:15" s="6" customFormat="1" ht="15.75" customHeight="1">
      <c r="A855" s="59">
        <v>10</v>
      </c>
      <c r="B855" s="52">
        <v>42955</v>
      </c>
      <c r="C855" s="51" t="s">
        <v>23</v>
      </c>
      <c r="D855" s="51" t="s">
        <v>21</v>
      </c>
      <c r="E855" s="51" t="s">
        <v>51</v>
      </c>
      <c r="F855" s="51">
        <v>785</v>
      </c>
      <c r="G855" s="51">
        <v>770</v>
      </c>
      <c r="H855" s="51">
        <v>798</v>
      </c>
      <c r="I855" s="51">
        <v>810</v>
      </c>
      <c r="J855" s="51">
        <v>821</v>
      </c>
      <c r="K855" s="51">
        <v>798</v>
      </c>
      <c r="L855" s="53">
        <v>1500</v>
      </c>
      <c r="M855" s="54">
        <f>IF(D855="BUY",(K855-F855)*(L855),(F855-K855)*(L855))</f>
        <v>19500</v>
      </c>
      <c r="N855" s="55">
        <f>M855/(L855)/F855%</f>
        <v>1.6560509554140128</v>
      </c>
      <c r="O855" s="50"/>
    </row>
    <row r="856" spans="1:14" s="6" customFormat="1" ht="15.75">
      <c r="A856" s="59">
        <v>11</v>
      </c>
      <c r="B856" s="60">
        <v>42950</v>
      </c>
      <c r="C856" s="6" t="s">
        <v>20</v>
      </c>
      <c r="D856" s="6" t="s">
        <v>21</v>
      </c>
      <c r="E856" s="6" t="s">
        <v>66</v>
      </c>
      <c r="F856" s="61">
        <v>963</v>
      </c>
      <c r="G856" s="61">
        <v>943</v>
      </c>
      <c r="H856" s="61">
        <v>973</v>
      </c>
      <c r="I856" s="61">
        <v>983</v>
      </c>
      <c r="J856" s="61">
        <v>993</v>
      </c>
      <c r="K856" s="61">
        <v>983</v>
      </c>
      <c r="L856" s="62">
        <v>1000</v>
      </c>
      <c r="M856" s="7">
        <f>IF(D856="BUY",(K856-F856)*(L856),(F856-K856)*(L856))</f>
        <v>20000</v>
      </c>
      <c r="N856" s="8">
        <f>M856/(L856)/F856%</f>
        <v>2.0768431983385254</v>
      </c>
    </row>
    <row r="857" spans="1:15" s="6" customFormat="1" ht="15.75" customHeight="1">
      <c r="A857" s="59">
        <v>12</v>
      </c>
      <c r="B857" s="52">
        <v>42949</v>
      </c>
      <c r="C857" s="51" t="s">
        <v>23</v>
      </c>
      <c r="D857" s="51" t="s">
        <v>21</v>
      </c>
      <c r="E857" s="51" t="s">
        <v>49</v>
      </c>
      <c r="F857" s="51">
        <v>1045</v>
      </c>
      <c r="G857" s="51">
        <v>1010</v>
      </c>
      <c r="H857" s="51">
        <v>1070</v>
      </c>
      <c r="I857" s="51">
        <v>1100</v>
      </c>
      <c r="J857" s="51">
        <v>1130</v>
      </c>
      <c r="K857" s="51">
        <v>1010</v>
      </c>
      <c r="L857" s="53">
        <v>400</v>
      </c>
      <c r="M857" s="54">
        <f t="shared" si="55"/>
        <v>-14000</v>
      </c>
      <c r="N857" s="8">
        <f>M857/(L857)/F857%</f>
        <v>-3.349282296650718</v>
      </c>
      <c r="O857" s="50"/>
    </row>
    <row r="858" spans="1:14" s="6" customFormat="1" ht="15.75">
      <c r="A858" s="59">
        <v>13</v>
      </c>
      <c r="B858" s="60">
        <v>42948</v>
      </c>
      <c r="C858" s="6" t="s">
        <v>20</v>
      </c>
      <c r="D858" s="6" t="s">
        <v>21</v>
      </c>
      <c r="E858" s="6" t="s">
        <v>65</v>
      </c>
      <c r="F858" s="61">
        <v>1890</v>
      </c>
      <c r="G858" s="61">
        <v>1850</v>
      </c>
      <c r="H858" s="61">
        <v>1910</v>
      </c>
      <c r="I858" s="61">
        <v>1930</v>
      </c>
      <c r="J858" s="61">
        <v>1950</v>
      </c>
      <c r="K858" s="61">
        <v>1930</v>
      </c>
      <c r="L858" s="62">
        <v>1000</v>
      </c>
      <c r="M858" s="7">
        <f t="shared" si="55"/>
        <v>40000</v>
      </c>
      <c r="N858" s="8">
        <f t="shared" si="56"/>
        <v>2.1164021164021167</v>
      </c>
    </row>
    <row r="859" spans="1:15" s="6" customFormat="1" ht="15.75" customHeight="1">
      <c r="A859" s="59">
        <v>14</v>
      </c>
      <c r="B859" s="52">
        <v>42948</v>
      </c>
      <c r="C859" s="51" t="s">
        <v>20</v>
      </c>
      <c r="D859" s="51" t="s">
        <v>21</v>
      </c>
      <c r="E859" s="51" t="s">
        <v>22</v>
      </c>
      <c r="F859" s="51">
        <v>533</v>
      </c>
      <c r="G859" s="51">
        <v>505</v>
      </c>
      <c r="H859" s="51">
        <v>548</v>
      </c>
      <c r="I859" s="51">
        <v>563</v>
      </c>
      <c r="J859" s="51">
        <v>578</v>
      </c>
      <c r="K859" s="51">
        <v>548</v>
      </c>
      <c r="L859" s="53">
        <v>2000</v>
      </c>
      <c r="M859" s="54">
        <f t="shared" si="55"/>
        <v>30000</v>
      </c>
      <c r="N859" s="55">
        <f t="shared" si="56"/>
        <v>2.8142589118198873</v>
      </c>
      <c r="O859" s="50"/>
    </row>
    <row r="860" spans="1:203" ht="15.75" customHeight="1">
      <c r="A860" s="9" t="s">
        <v>25</v>
      </c>
      <c r="B860" s="10"/>
      <c r="C860" s="11"/>
      <c r="D860" s="12"/>
      <c r="E860" s="13"/>
      <c r="F860" s="13"/>
      <c r="G860" s="14"/>
      <c r="H860" s="15"/>
      <c r="I860" s="15"/>
      <c r="J860" s="15"/>
      <c r="K860" s="16"/>
      <c r="L860" s="17"/>
      <c r="N860" s="18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</row>
    <row r="861" spans="1:12" ht="15.75" customHeight="1">
      <c r="A861" s="9" t="s">
        <v>26</v>
      </c>
      <c r="B861" s="19"/>
      <c r="C861" s="11"/>
      <c r="D861" s="12"/>
      <c r="E861" s="13"/>
      <c r="F861" s="13"/>
      <c r="G861" s="14"/>
      <c r="H861" s="13"/>
      <c r="I861" s="13"/>
      <c r="J861" s="13"/>
      <c r="K861" s="16"/>
      <c r="L861" s="17"/>
    </row>
    <row r="862" spans="1:14" ht="15.75" customHeight="1">
      <c r="A862" s="9" t="s">
        <v>26</v>
      </c>
      <c r="B862" s="19"/>
      <c r="C862" s="20"/>
      <c r="D862" s="21"/>
      <c r="E862" s="22"/>
      <c r="F862" s="22"/>
      <c r="G862" s="23"/>
      <c r="H862" s="22"/>
      <c r="I862" s="22"/>
      <c r="J862" s="22"/>
      <c r="K862" s="22"/>
      <c r="L862" s="17"/>
      <c r="M862" s="17"/>
      <c r="N862" s="17"/>
    </row>
    <row r="863" spans="1:14" ht="16.5" customHeight="1" thickBot="1">
      <c r="A863" s="24"/>
      <c r="B863" s="19"/>
      <c r="C863" s="22"/>
      <c r="D863" s="22"/>
      <c r="E863" s="22"/>
      <c r="F863" s="25"/>
      <c r="G863" s="26"/>
      <c r="H863" s="27" t="s">
        <v>27</v>
      </c>
      <c r="I863" s="27"/>
      <c r="J863" s="28"/>
      <c r="K863" s="28"/>
      <c r="L863" s="17"/>
      <c r="M863" s="17"/>
      <c r="N863" s="17"/>
    </row>
    <row r="864" spans="1:12" ht="15.75" customHeight="1">
      <c r="A864" s="24"/>
      <c r="B864" s="19"/>
      <c r="C864" s="196" t="s">
        <v>28</v>
      </c>
      <c r="D864" s="196"/>
      <c r="E864" s="29">
        <v>14</v>
      </c>
      <c r="F864" s="30">
        <f>F865+F866+F867+F868+F869+F870</f>
        <v>100</v>
      </c>
      <c r="G864" s="31">
        <v>14</v>
      </c>
      <c r="H864" s="32">
        <f>G865/G864%</f>
        <v>78.57142857142857</v>
      </c>
      <c r="I864" s="32"/>
      <c r="J864" s="32"/>
      <c r="L864" s="17"/>
    </row>
    <row r="865" spans="1:14" ht="15.75" customHeight="1">
      <c r="A865" s="24"/>
      <c r="B865" s="19"/>
      <c r="C865" s="197" t="s">
        <v>29</v>
      </c>
      <c r="D865" s="197"/>
      <c r="E865" s="33">
        <v>11</v>
      </c>
      <c r="F865" s="34">
        <f>(E865/E864)*100</f>
        <v>78.57142857142857</v>
      </c>
      <c r="G865" s="31">
        <v>11</v>
      </c>
      <c r="H865" s="28"/>
      <c r="I865" s="28"/>
      <c r="J865" s="22"/>
      <c r="K865" s="28"/>
      <c r="M865" s="22" t="s">
        <v>30</v>
      </c>
      <c r="N865" s="22"/>
    </row>
    <row r="866" spans="1:14" ht="15.75" customHeight="1">
      <c r="A866" s="35"/>
      <c r="B866" s="19"/>
      <c r="C866" s="197" t="s">
        <v>31</v>
      </c>
      <c r="D866" s="197"/>
      <c r="E866" s="33">
        <v>0</v>
      </c>
      <c r="F866" s="34">
        <f>(E866/E864)*100</f>
        <v>0</v>
      </c>
      <c r="G866" s="36"/>
      <c r="H866" s="31"/>
      <c r="I866" s="31"/>
      <c r="J866" s="22"/>
      <c r="K866" s="28"/>
      <c r="L866" s="17"/>
      <c r="M866" s="20"/>
      <c r="N866" s="20"/>
    </row>
    <row r="867" spans="1:14" ht="15.75" customHeight="1">
      <c r="A867" s="35"/>
      <c r="B867" s="19"/>
      <c r="C867" s="197" t="s">
        <v>32</v>
      </c>
      <c r="D867" s="197"/>
      <c r="E867" s="33">
        <v>0</v>
      </c>
      <c r="F867" s="34">
        <f>(E867/E864)*100</f>
        <v>0</v>
      </c>
      <c r="G867" s="36"/>
      <c r="H867" s="31"/>
      <c r="I867" s="31"/>
      <c r="J867" s="22"/>
      <c r="K867" s="28"/>
      <c r="L867" s="17"/>
      <c r="M867" s="17"/>
      <c r="N867" s="17"/>
    </row>
    <row r="868" spans="1:14" ht="15.75" customHeight="1">
      <c r="A868" s="35"/>
      <c r="B868" s="19"/>
      <c r="C868" s="197" t="s">
        <v>33</v>
      </c>
      <c r="D868" s="197"/>
      <c r="E868" s="33">
        <v>3</v>
      </c>
      <c r="F868" s="34">
        <f>(E868/E864)*100</f>
        <v>21.428571428571427</v>
      </c>
      <c r="G868" s="36"/>
      <c r="H868" s="22" t="s">
        <v>34</v>
      </c>
      <c r="I868" s="22"/>
      <c r="J868" s="37"/>
      <c r="K868" s="28"/>
      <c r="L868" s="17"/>
      <c r="M868" s="17"/>
      <c r="N868" s="17"/>
    </row>
    <row r="869" spans="1:14" ht="15.75" customHeight="1">
      <c r="A869" s="35"/>
      <c r="B869" s="19"/>
      <c r="C869" s="197" t="s">
        <v>35</v>
      </c>
      <c r="D869" s="197"/>
      <c r="E869" s="33">
        <v>0</v>
      </c>
      <c r="F869" s="34">
        <v>0</v>
      </c>
      <c r="G869" s="36"/>
      <c r="H869" s="22"/>
      <c r="I869" s="22"/>
      <c r="J869" s="37"/>
      <c r="K869" s="28"/>
      <c r="L869" s="17"/>
      <c r="M869" s="17"/>
      <c r="N869" s="17"/>
    </row>
    <row r="870" spans="1:14" ht="16.5" customHeight="1" thickBot="1">
      <c r="A870" s="35"/>
      <c r="B870" s="19"/>
      <c r="C870" s="205" t="s">
        <v>36</v>
      </c>
      <c r="D870" s="205"/>
      <c r="E870" s="38"/>
      <c r="F870" s="39">
        <f>(E870/E864)*100</f>
        <v>0</v>
      </c>
      <c r="G870" s="36"/>
      <c r="H870" s="22"/>
      <c r="I870" s="22"/>
      <c r="M870" s="17"/>
      <c r="N870" s="17"/>
    </row>
    <row r="871" spans="1:14" ht="15.75" customHeight="1">
      <c r="A871" s="41" t="s">
        <v>37</v>
      </c>
      <c r="B871" s="10"/>
      <c r="C871" s="11"/>
      <c r="D871" s="11"/>
      <c r="E871" s="13"/>
      <c r="F871" s="13"/>
      <c r="G871" s="42"/>
      <c r="H871" s="43"/>
      <c r="I871" s="43"/>
      <c r="J871" s="43"/>
      <c r="K871" s="13"/>
      <c r="L871" s="17"/>
      <c r="M871" s="40"/>
      <c r="N871" s="40"/>
    </row>
    <row r="872" spans="1:14" ht="15" customHeight="1">
      <c r="A872" s="12" t="s">
        <v>38</v>
      </c>
      <c r="B872" s="10"/>
      <c r="C872" s="44"/>
      <c r="D872" s="45"/>
      <c r="E872" s="46"/>
      <c r="F872" s="43"/>
      <c r="G872" s="42"/>
      <c r="H872" s="43"/>
      <c r="I872" s="43"/>
      <c r="J872" s="43"/>
      <c r="K872" s="13"/>
      <c r="L872" s="17"/>
      <c r="M872" s="24"/>
      <c r="N872" s="24"/>
    </row>
    <row r="873" spans="1:14" ht="15" customHeight="1">
      <c r="A873" s="12" t="s">
        <v>39</v>
      </c>
      <c r="B873" s="10"/>
      <c r="C873" s="11"/>
      <c r="D873" s="45"/>
      <c r="E873" s="46"/>
      <c r="F873" s="43"/>
      <c r="G873" s="42"/>
      <c r="H873" s="47"/>
      <c r="I873" s="47"/>
      <c r="J873" s="47"/>
      <c r="K873" s="13"/>
      <c r="L873" s="17"/>
      <c r="M873" s="17"/>
      <c r="N873" s="17"/>
    </row>
    <row r="874" spans="1:14" ht="15" customHeight="1">
      <c r="A874" s="12" t="s">
        <v>40</v>
      </c>
      <c r="B874" s="44"/>
      <c r="C874" s="11"/>
      <c r="D874" s="45"/>
      <c r="E874" s="46"/>
      <c r="F874" s="43"/>
      <c r="G874" s="48"/>
      <c r="H874" s="47"/>
      <c r="I874" s="47"/>
      <c r="J874" s="47"/>
      <c r="K874" s="13"/>
      <c r="L874" s="17"/>
      <c r="M874" s="17"/>
      <c r="N874" s="17"/>
    </row>
    <row r="875" spans="1:14" s="5" customFormat="1" ht="15.75" customHeight="1">
      <c r="A875" s="12" t="s">
        <v>41</v>
      </c>
      <c r="B875" s="35"/>
      <c r="C875" s="11"/>
      <c r="D875" s="49"/>
      <c r="E875" s="43"/>
      <c r="F875" s="43"/>
      <c r="G875" s="48"/>
      <c r="H875" s="47"/>
      <c r="I875" s="47"/>
      <c r="J875" s="47"/>
      <c r="K875" s="43"/>
      <c r="L875" s="17"/>
      <c r="M875" s="17"/>
      <c r="N875" s="17"/>
    </row>
    <row r="876" ht="15" customHeight="1" thickBot="1"/>
    <row r="877" spans="1:14" ht="15" customHeight="1" thickBot="1">
      <c r="A877" s="199" t="s">
        <v>0</v>
      </c>
      <c r="B877" s="199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</row>
    <row r="878" spans="1:14" ht="15" customHeight="1" thickBot="1">
      <c r="A878" s="199"/>
      <c r="B878" s="199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</row>
    <row r="879" spans="1:14" ht="15" customHeight="1">
      <c r="A879" s="199"/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</row>
    <row r="880" spans="1:14" ht="15" customHeight="1">
      <c r="A880" s="200" t="s">
        <v>1</v>
      </c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</row>
    <row r="881" spans="1:14" ht="15" customHeight="1">
      <c r="A881" s="200" t="s">
        <v>2</v>
      </c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</row>
    <row r="882" spans="1:14" ht="15" customHeight="1" thickBot="1">
      <c r="A882" s="201" t="s">
        <v>3</v>
      </c>
      <c r="B882" s="201"/>
      <c r="C882" s="201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</row>
    <row r="883" spans="1:14" ht="15" customHeight="1">
      <c r="A883" s="206" t="s">
        <v>42</v>
      </c>
      <c r="B883" s="206"/>
      <c r="C883" s="206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</row>
    <row r="884" spans="1:14" ht="15" customHeight="1">
      <c r="A884" s="206" t="s">
        <v>5</v>
      </c>
      <c r="B884" s="206"/>
      <c r="C884" s="206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</row>
    <row r="885" spans="1:14" ht="15" customHeight="1">
      <c r="A885" s="202" t="s">
        <v>6</v>
      </c>
      <c r="B885" s="195" t="s">
        <v>7</v>
      </c>
      <c r="C885" s="195" t="s">
        <v>8</v>
      </c>
      <c r="D885" s="202" t="s">
        <v>9</v>
      </c>
      <c r="E885" s="195" t="s">
        <v>10</v>
      </c>
      <c r="F885" s="195" t="s">
        <v>11</v>
      </c>
      <c r="G885" s="195" t="s">
        <v>12</v>
      </c>
      <c r="H885" s="195" t="s">
        <v>13</v>
      </c>
      <c r="I885" s="195" t="s">
        <v>14</v>
      </c>
      <c r="J885" s="195" t="s">
        <v>15</v>
      </c>
      <c r="K885" s="198" t="s">
        <v>16</v>
      </c>
      <c r="L885" s="195" t="s">
        <v>17</v>
      </c>
      <c r="M885" s="195" t="s">
        <v>18</v>
      </c>
      <c r="N885" s="195" t="s">
        <v>19</v>
      </c>
    </row>
    <row r="886" spans="1:14" ht="15" customHeight="1">
      <c r="A886" s="207"/>
      <c r="B886" s="203"/>
      <c r="C886" s="203"/>
      <c r="D886" s="207"/>
      <c r="E886" s="203"/>
      <c r="F886" s="203"/>
      <c r="G886" s="203"/>
      <c r="H886" s="203"/>
      <c r="I886" s="203"/>
      <c r="J886" s="203"/>
      <c r="K886" s="216"/>
      <c r="L886" s="195"/>
      <c r="M886" s="195"/>
      <c r="N886" s="195"/>
    </row>
    <row r="887" spans="1:14" ht="15" customHeight="1">
      <c r="A887" s="51">
        <v>1</v>
      </c>
      <c r="B887" s="52">
        <v>42944</v>
      </c>
      <c r="C887" s="51" t="s">
        <v>23</v>
      </c>
      <c r="D887" s="51" t="s">
        <v>21</v>
      </c>
      <c r="E887" s="51" t="s">
        <v>24</v>
      </c>
      <c r="F887" s="51">
        <v>159</v>
      </c>
      <c r="G887" s="51">
        <v>150</v>
      </c>
      <c r="H887" s="51">
        <v>165</v>
      </c>
      <c r="I887" s="51">
        <v>170</v>
      </c>
      <c r="J887" s="51">
        <v>175</v>
      </c>
      <c r="K887" s="51">
        <v>165</v>
      </c>
      <c r="L887" s="56">
        <v>3500</v>
      </c>
      <c r="M887" s="7">
        <f aca="true" t="shared" si="57" ref="M887:M895">IF(D887="BUY",(K887-F887)*(L887),(F887-K887)*(L887))</f>
        <v>21000</v>
      </c>
      <c r="N887" s="8">
        <f aca="true" t="shared" si="58" ref="N887:N895">M887/(L887)/F887%</f>
        <v>3.773584905660377</v>
      </c>
    </row>
    <row r="888" spans="1:14" ht="15" customHeight="1">
      <c r="A888" s="51">
        <v>2</v>
      </c>
      <c r="B888" s="52">
        <v>42942</v>
      </c>
      <c r="C888" s="51" t="s">
        <v>23</v>
      </c>
      <c r="D888" s="51" t="s">
        <v>21</v>
      </c>
      <c r="E888" s="51" t="s">
        <v>43</v>
      </c>
      <c r="F888" s="51">
        <v>578</v>
      </c>
      <c r="G888" s="51">
        <v>562</v>
      </c>
      <c r="H888" s="51">
        <v>588</v>
      </c>
      <c r="I888" s="51">
        <v>598</v>
      </c>
      <c r="J888" s="51">
        <v>608</v>
      </c>
      <c r="K888" s="51">
        <v>562</v>
      </c>
      <c r="L888" s="56">
        <v>800</v>
      </c>
      <c r="M888" s="7">
        <f t="shared" si="57"/>
        <v>-12800</v>
      </c>
      <c r="N888" s="8">
        <f t="shared" si="58"/>
        <v>-2.7681660899653977</v>
      </c>
    </row>
    <row r="889" spans="1:14" ht="15" customHeight="1">
      <c r="A889" s="51">
        <v>3</v>
      </c>
      <c r="B889" s="52">
        <v>42940</v>
      </c>
      <c r="C889" s="51" t="s">
        <v>23</v>
      </c>
      <c r="D889" s="51" t="s">
        <v>21</v>
      </c>
      <c r="E889" s="51" t="s">
        <v>44</v>
      </c>
      <c r="F889" s="51">
        <v>812</v>
      </c>
      <c r="G889" s="51">
        <v>798</v>
      </c>
      <c r="H889" s="51">
        <v>820</v>
      </c>
      <c r="I889" s="51">
        <v>828</v>
      </c>
      <c r="J889" s="51">
        <v>835</v>
      </c>
      <c r="K889" s="51">
        <v>798</v>
      </c>
      <c r="L889" s="56">
        <v>1000</v>
      </c>
      <c r="M889" s="7">
        <f t="shared" si="57"/>
        <v>-14000</v>
      </c>
      <c r="N889" s="8">
        <f t="shared" si="58"/>
        <v>-1.7241379310344829</v>
      </c>
    </row>
    <row r="890" spans="1:14" ht="15" customHeight="1">
      <c r="A890" s="51">
        <v>4</v>
      </c>
      <c r="B890" s="52">
        <v>42940</v>
      </c>
      <c r="C890" s="51" t="s">
        <v>23</v>
      </c>
      <c r="D890" s="51" t="s">
        <v>21</v>
      </c>
      <c r="E890" s="51" t="s">
        <v>45</v>
      </c>
      <c r="F890" s="51">
        <v>1630</v>
      </c>
      <c r="G890" s="51">
        <v>1570</v>
      </c>
      <c r="H890" s="51">
        <v>1660</v>
      </c>
      <c r="I890" s="51">
        <v>1690</v>
      </c>
      <c r="J890" s="51">
        <v>1720</v>
      </c>
      <c r="K890" s="51">
        <v>1660</v>
      </c>
      <c r="L890" s="56">
        <f>100000/F890</f>
        <v>61.34969325153374</v>
      </c>
      <c r="M890" s="7">
        <f t="shared" si="57"/>
        <v>1840.4907975460123</v>
      </c>
      <c r="N890" s="8">
        <f t="shared" si="58"/>
        <v>1.840490797546012</v>
      </c>
    </row>
    <row r="891" spans="1:14" ht="15" customHeight="1">
      <c r="A891" s="51">
        <v>5</v>
      </c>
      <c r="B891" s="52">
        <v>42936</v>
      </c>
      <c r="C891" s="51" t="s">
        <v>20</v>
      </c>
      <c r="D891" s="51" t="s">
        <v>21</v>
      </c>
      <c r="E891" s="51" t="s">
        <v>46</v>
      </c>
      <c r="F891" s="51">
        <v>16.6</v>
      </c>
      <c r="G891" s="51">
        <v>14.6</v>
      </c>
      <c r="H891" s="51">
        <v>17.6</v>
      </c>
      <c r="I891" s="51">
        <v>18.6</v>
      </c>
      <c r="J891" s="51">
        <v>19.6</v>
      </c>
      <c r="K891" s="51">
        <v>19.6</v>
      </c>
      <c r="L891" s="56">
        <f>100000/F891</f>
        <v>6024.096385542168</v>
      </c>
      <c r="M891" s="7">
        <f t="shared" si="57"/>
        <v>18072.289156626503</v>
      </c>
      <c r="N891" s="8">
        <f t="shared" si="58"/>
        <v>18.072289156626503</v>
      </c>
    </row>
    <row r="892" spans="1:14" ht="15" customHeight="1">
      <c r="A892" s="51">
        <v>6</v>
      </c>
      <c r="B892" s="52">
        <v>42934</v>
      </c>
      <c r="C892" s="57" t="s">
        <v>20</v>
      </c>
      <c r="D892" s="57" t="s">
        <v>21</v>
      </c>
      <c r="E892" s="57" t="s">
        <v>47</v>
      </c>
      <c r="F892" s="58">
        <v>520</v>
      </c>
      <c r="G892" s="58">
        <v>495</v>
      </c>
      <c r="H892" s="58">
        <v>535</v>
      </c>
      <c r="I892" s="58">
        <v>550</v>
      </c>
      <c r="J892" s="58">
        <v>565</v>
      </c>
      <c r="K892" s="58">
        <v>535</v>
      </c>
      <c r="L892" s="56">
        <f>100000/F892</f>
        <v>192.30769230769232</v>
      </c>
      <c r="M892" s="7">
        <f t="shared" si="57"/>
        <v>2884.6153846153848</v>
      </c>
      <c r="N892" s="8">
        <f t="shared" si="58"/>
        <v>2.8846153846153846</v>
      </c>
    </row>
    <row r="893" spans="1:14" ht="15" customHeight="1">
      <c r="A893" s="51">
        <v>7</v>
      </c>
      <c r="B893" s="52">
        <v>42929</v>
      </c>
      <c r="C893" s="57" t="s">
        <v>20</v>
      </c>
      <c r="D893" s="57" t="s">
        <v>21</v>
      </c>
      <c r="E893" s="57" t="s">
        <v>48</v>
      </c>
      <c r="F893" s="58">
        <v>440</v>
      </c>
      <c r="G893" s="58">
        <v>415</v>
      </c>
      <c r="H893" s="58">
        <v>455</v>
      </c>
      <c r="I893" s="58">
        <v>470</v>
      </c>
      <c r="J893" s="58">
        <v>485</v>
      </c>
      <c r="K893" s="58">
        <v>485</v>
      </c>
      <c r="L893" s="56">
        <f>100000/F893</f>
        <v>227.27272727272728</v>
      </c>
      <c r="M893" s="7">
        <f t="shared" si="57"/>
        <v>10227.272727272728</v>
      </c>
      <c r="N893" s="8">
        <f t="shared" si="58"/>
        <v>10.227272727272727</v>
      </c>
    </row>
    <row r="894" spans="1:14" ht="15" customHeight="1">
      <c r="A894" s="51">
        <v>8</v>
      </c>
      <c r="B894" s="52">
        <v>42923</v>
      </c>
      <c r="C894" s="57" t="s">
        <v>23</v>
      </c>
      <c r="D894" s="57" t="s">
        <v>21</v>
      </c>
      <c r="E894" s="57" t="s">
        <v>49</v>
      </c>
      <c r="F894" s="58">
        <v>1130</v>
      </c>
      <c r="G894" s="58">
        <v>1080</v>
      </c>
      <c r="H894" s="58">
        <v>1160</v>
      </c>
      <c r="I894" s="58">
        <v>1190</v>
      </c>
      <c r="J894" s="58">
        <v>1220</v>
      </c>
      <c r="K894" s="58">
        <v>1160</v>
      </c>
      <c r="L894" s="56">
        <v>400</v>
      </c>
      <c r="M894" s="7">
        <f t="shared" si="57"/>
        <v>12000</v>
      </c>
      <c r="N894" s="8">
        <f t="shared" si="58"/>
        <v>2.654867256637168</v>
      </c>
    </row>
    <row r="895" spans="1:14" ht="15" customHeight="1">
      <c r="A895" s="51">
        <v>9</v>
      </c>
      <c r="B895" s="52">
        <v>42921</v>
      </c>
      <c r="C895" s="57" t="s">
        <v>23</v>
      </c>
      <c r="D895" s="57" t="s">
        <v>21</v>
      </c>
      <c r="E895" s="57" t="s">
        <v>50</v>
      </c>
      <c r="F895" s="58">
        <v>435</v>
      </c>
      <c r="G895" s="58">
        <v>420</v>
      </c>
      <c r="H895" s="58">
        <v>445</v>
      </c>
      <c r="I895" s="58">
        <v>455</v>
      </c>
      <c r="J895" s="58">
        <v>465</v>
      </c>
      <c r="K895" s="58">
        <v>455</v>
      </c>
      <c r="L895" s="56">
        <v>1500</v>
      </c>
      <c r="M895" s="7">
        <f t="shared" si="57"/>
        <v>30000</v>
      </c>
      <c r="N895" s="8">
        <f t="shared" si="58"/>
        <v>4.597701149425288</v>
      </c>
    </row>
    <row r="896" ht="15" customHeight="1">
      <c r="B896" s="10"/>
    </row>
    <row r="897" spans="1:14" ht="15" customHeight="1">
      <c r="A897" s="9" t="s">
        <v>25</v>
      </c>
      <c r="B897" s="10"/>
      <c r="C897" s="11"/>
      <c r="D897" s="12"/>
      <c r="E897" s="13"/>
      <c r="F897" s="13"/>
      <c r="G897" s="14"/>
      <c r="H897" s="15"/>
      <c r="I897" s="15"/>
      <c r="J897" s="15"/>
      <c r="K897" s="16"/>
      <c r="L897" s="17"/>
      <c r="N897" s="18"/>
    </row>
    <row r="898" spans="1:12" ht="15" customHeight="1">
      <c r="A898" s="9" t="s">
        <v>26</v>
      </c>
      <c r="B898" s="19"/>
      <c r="C898" s="11"/>
      <c r="D898" s="12"/>
      <c r="E898" s="13"/>
      <c r="F898" s="13"/>
      <c r="G898" s="14"/>
      <c r="H898" s="13"/>
      <c r="I898" s="13"/>
      <c r="J898" s="13"/>
      <c r="K898" s="16"/>
      <c r="L898" s="17"/>
    </row>
    <row r="899" spans="1:14" ht="15" customHeight="1">
      <c r="A899" s="9" t="s">
        <v>26</v>
      </c>
      <c r="B899" s="19"/>
      <c r="C899" s="20"/>
      <c r="D899" s="21"/>
      <c r="E899" s="22"/>
      <c r="F899" s="22"/>
      <c r="G899" s="23"/>
      <c r="H899" s="22"/>
      <c r="I899" s="22"/>
      <c r="J899" s="22"/>
      <c r="K899" s="22"/>
      <c r="L899" s="17"/>
      <c r="M899" s="17"/>
      <c r="N899" s="17"/>
    </row>
    <row r="900" spans="1:14" ht="15" customHeight="1" thickBot="1">
      <c r="A900" s="24"/>
      <c r="B900" s="19"/>
      <c r="C900" s="22"/>
      <c r="D900" s="22"/>
      <c r="E900" s="22"/>
      <c r="F900" s="25"/>
      <c r="G900" s="26"/>
      <c r="H900" s="27" t="s">
        <v>27</v>
      </c>
      <c r="I900" s="27"/>
      <c r="J900" s="28"/>
      <c r="K900" s="28"/>
      <c r="L900" s="17"/>
      <c r="M900" s="17"/>
      <c r="N900" s="17"/>
    </row>
    <row r="901" spans="1:12" ht="15" customHeight="1">
      <c r="A901" s="24"/>
      <c r="B901" s="19"/>
      <c r="C901" s="196" t="s">
        <v>28</v>
      </c>
      <c r="D901" s="196"/>
      <c r="E901" s="29">
        <v>9</v>
      </c>
      <c r="F901" s="30">
        <f>F902+F903+F904+F905+F906+F907</f>
        <v>100</v>
      </c>
      <c r="G901" s="31">
        <v>9</v>
      </c>
      <c r="H901" s="32">
        <f>G902/G901%</f>
        <v>77.77777777777779</v>
      </c>
      <c r="I901" s="32"/>
      <c r="J901" s="32"/>
      <c r="L901" s="17"/>
    </row>
    <row r="902" spans="1:14" ht="15" customHeight="1">
      <c r="A902" s="24"/>
      <c r="B902" s="19"/>
      <c r="C902" s="197" t="s">
        <v>29</v>
      </c>
      <c r="D902" s="197"/>
      <c r="E902" s="33">
        <v>7</v>
      </c>
      <c r="F902" s="34">
        <f>(E902/E901)*100</f>
        <v>77.77777777777779</v>
      </c>
      <c r="G902" s="31">
        <v>7</v>
      </c>
      <c r="H902" s="28"/>
      <c r="I902" s="28"/>
      <c r="J902" s="22"/>
      <c r="K902" s="28"/>
      <c r="M902" s="22" t="s">
        <v>30</v>
      </c>
      <c r="N902" s="22"/>
    </row>
    <row r="903" spans="1:14" ht="15" customHeight="1">
      <c r="A903" s="35"/>
      <c r="B903" s="19"/>
      <c r="C903" s="197" t="s">
        <v>31</v>
      </c>
      <c r="D903" s="197"/>
      <c r="E903" s="33">
        <v>0</v>
      </c>
      <c r="F903" s="34">
        <f>(E903/E901)*100</f>
        <v>0</v>
      </c>
      <c r="G903" s="36"/>
      <c r="H903" s="31"/>
      <c r="I903" s="31"/>
      <c r="J903" s="22"/>
      <c r="K903" s="28"/>
      <c r="L903" s="17"/>
      <c r="M903" s="20"/>
      <c r="N903" s="20"/>
    </row>
    <row r="904" spans="1:14" ht="15" customHeight="1">
      <c r="A904" s="35"/>
      <c r="B904" s="19"/>
      <c r="C904" s="197" t="s">
        <v>32</v>
      </c>
      <c r="D904" s="197"/>
      <c r="E904" s="33">
        <v>0</v>
      </c>
      <c r="F904" s="34">
        <f>(E904/E901)*100</f>
        <v>0</v>
      </c>
      <c r="G904" s="36"/>
      <c r="H904" s="31"/>
      <c r="I904" s="31"/>
      <c r="J904" s="22"/>
      <c r="K904" s="28"/>
      <c r="L904" s="17"/>
      <c r="M904" s="17"/>
      <c r="N904" s="17"/>
    </row>
    <row r="905" spans="1:14" ht="15" customHeight="1">
      <c r="A905" s="35"/>
      <c r="B905" s="19"/>
      <c r="C905" s="197" t="s">
        <v>33</v>
      </c>
      <c r="D905" s="197"/>
      <c r="E905" s="33">
        <v>2</v>
      </c>
      <c r="F905" s="34">
        <f>(E905/E901)*100</f>
        <v>22.22222222222222</v>
      </c>
      <c r="G905" s="36"/>
      <c r="H905" s="22" t="s">
        <v>34</v>
      </c>
      <c r="I905" s="22"/>
      <c r="J905" s="37"/>
      <c r="K905" s="28"/>
      <c r="L905" s="17"/>
      <c r="M905" s="17"/>
      <c r="N905" s="17"/>
    </row>
    <row r="906" spans="1:14" ht="15" customHeight="1">
      <c r="A906" s="35"/>
      <c r="B906" s="19"/>
      <c r="C906" s="197" t="s">
        <v>35</v>
      </c>
      <c r="D906" s="197"/>
      <c r="E906" s="33">
        <v>0</v>
      </c>
      <c r="F906" s="34">
        <v>0</v>
      </c>
      <c r="G906" s="36"/>
      <c r="H906" s="22"/>
      <c r="I906" s="22"/>
      <c r="J906" s="37"/>
      <c r="K906" s="28"/>
      <c r="L906" s="17"/>
      <c r="M906" s="17"/>
      <c r="N906" s="17"/>
    </row>
    <row r="907" spans="1:14" ht="15" customHeight="1" thickBot="1">
      <c r="A907" s="35"/>
      <c r="B907" s="19"/>
      <c r="C907" s="205" t="s">
        <v>36</v>
      </c>
      <c r="D907" s="205"/>
      <c r="E907" s="38"/>
      <c r="F907" s="39">
        <f>(E907/E901)*100</f>
        <v>0</v>
      </c>
      <c r="G907" s="36"/>
      <c r="H907" s="22"/>
      <c r="I907" s="22"/>
      <c r="M907" s="17"/>
      <c r="N907" s="17"/>
    </row>
    <row r="908" spans="1:14" ht="15" customHeight="1">
      <c r="A908" s="41" t="s">
        <v>37</v>
      </c>
      <c r="B908" s="10"/>
      <c r="C908" s="11"/>
      <c r="D908" s="11"/>
      <c r="E908" s="13"/>
      <c r="F908" s="13"/>
      <c r="G908" s="42"/>
      <c r="H908" s="43"/>
      <c r="I908" s="43"/>
      <c r="J908" s="43"/>
      <c r="K908" s="13"/>
      <c r="L908" s="17"/>
      <c r="M908" s="40"/>
      <c r="N908" s="40"/>
    </row>
    <row r="909" spans="1:14" ht="15" customHeight="1">
      <c r="A909" s="12" t="s">
        <v>38</v>
      </c>
      <c r="B909" s="10"/>
      <c r="C909" s="44"/>
      <c r="D909" s="45"/>
      <c r="E909" s="46"/>
      <c r="F909" s="43"/>
      <c r="G909" s="42"/>
      <c r="H909" s="43"/>
      <c r="I909" s="43"/>
      <c r="J909" s="43"/>
      <c r="K909" s="13"/>
      <c r="L909" s="17"/>
      <c r="M909" s="24"/>
      <c r="N909" s="24"/>
    </row>
    <row r="910" spans="1:14" ht="15" customHeight="1">
      <c r="A910" s="12" t="s">
        <v>39</v>
      </c>
      <c r="B910" s="10"/>
      <c r="C910" s="11"/>
      <c r="D910" s="45"/>
      <c r="E910" s="46"/>
      <c r="F910" s="43"/>
      <c r="G910" s="42"/>
      <c r="H910" s="47"/>
      <c r="I910" s="47"/>
      <c r="J910" s="47"/>
      <c r="K910" s="13"/>
      <c r="L910" s="17"/>
      <c r="M910" s="17"/>
      <c r="N910" s="17"/>
    </row>
    <row r="911" spans="1:14" ht="15" customHeight="1">
      <c r="A911" s="12" t="s">
        <v>40</v>
      </c>
      <c r="B911" s="44"/>
      <c r="C911" s="11"/>
      <c r="D911" s="45"/>
      <c r="E911" s="46"/>
      <c r="F911" s="43"/>
      <c r="G911" s="48"/>
      <c r="H911" s="47"/>
      <c r="I911" s="47"/>
      <c r="J911" s="47"/>
      <c r="K911" s="13"/>
      <c r="L911" s="17"/>
      <c r="M911" s="17"/>
      <c r="N911" s="17"/>
    </row>
    <row r="912" spans="1:14" ht="15" customHeight="1">
      <c r="A912" s="12" t="s">
        <v>41</v>
      </c>
      <c r="B912" s="35"/>
      <c r="C912" s="11"/>
      <c r="D912" s="49"/>
      <c r="E912" s="43"/>
      <c r="F912" s="43"/>
      <c r="G912" s="48"/>
      <c r="H912" s="47"/>
      <c r="I912" s="47"/>
      <c r="J912" s="47"/>
      <c r="K912" s="43"/>
      <c r="L912" s="17"/>
      <c r="M912" s="17"/>
      <c r="N912" s="17"/>
    </row>
  </sheetData>
  <sheetProtection selectLockedCells="1" selectUnlockedCells="1"/>
  <mergeCells count="621">
    <mergeCell ref="M38:M39"/>
    <mergeCell ref="N38:N39"/>
    <mergeCell ref="C60:D60"/>
    <mergeCell ref="C61:D61"/>
    <mergeCell ref="C62:D62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A30:N32"/>
    <mergeCell ref="A33:N33"/>
    <mergeCell ref="A34:N34"/>
    <mergeCell ref="A35:N35"/>
    <mergeCell ref="A36:N36"/>
    <mergeCell ref="A37:N37"/>
    <mergeCell ref="N80:N81"/>
    <mergeCell ref="C101:D101"/>
    <mergeCell ref="H80:H81"/>
    <mergeCell ref="I80:I81"/>
    <mergeCell ref="J80:J81"/>
    <mergeCell ref="K80:K81"/>
    <mergeCell ref="L80:L81"/>
    <mergeCell ref="M80:M81"/>
    <mergeCell ref="A77:N77"/>
    <mergeCell ref="A78:N78"/>
    <mergeCell ref="A79:N79"/>
    <mergeCell ref="A80:A81"/>
    <mergeCell ref="B80:B81"/>
    <mergeCell ref="C80:C81"/>
    <mergeCell ref="D80:D81"/>
    <mergeCell ref="E80:E81"/>
    <mergeCell ref="F80:F81"/>
    <mergeCell ref="G80:G81"/>
    <mergeCell ref="A75:N75"/>
    <mergeCell ref="A76:N76"/>
    <mergeCell ref="C63:D63"/>
    <mergeCell ref="C64:D64"/>
    <mergeCell ref="C65:D65"/>
    <mergeCell ref="C66:D66"/>
    <mergeCell ref="M389:M390"/>
    <mergeCell ref="N389:N390"/>
    <mergeCell ref="N346:N347"/>
    <mergeCell ref="G346:G347"/>
    <mergeCell ref="H346:H347"/>
    <mergeCell ref="I346:I347"/>
    <mergeCell ref="H389:H390"/>
    <mergeCell ref="I389:I390"/>
    <mergeCell ref="J389:J390"/>
    <mergeCell ref="M346:M347"/>
    <mergeCell ref="C373:D373"/>
    <mergeCell ref="A381:N383"/>
    <mergeCell ref="A387:N387"/>
    <mergeCell ref="A388:N388"/>
    <mergeCell ref="E389:E390"/>
    <mergeCell ref="F389:F390"/>
    <mergeCell ref="J346:J347"/>
    <mergeCell ref="A343:N343"/>
    <mergeCell ref="A344:N344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J300:J301"/>
    <mergeCell ref="K300:K301"/>
    <mergeCell ref="C330:D330"/>
    <mergeCell ref="A338:N340"/>
    <mergeCell ref="A341:N341"/>
    <mergeCell ref="A342:N342"/>
    <mergeCell ref="C325:D325"/>
    <mergeCell ref="C326:D326"/>
    <mergeCell ref="C327:D327"/>
    <mergeCell ref="C328:D328"/>
    <mergeCell ref="C329:D329"/>
    <mergeCell ref="H300:H301"/>
    <mergeCell ref="A297:N297"/>
    <mergeCell ref="A298:N298"/>
    <mergeCell ref="A299:N299"/>
    <mergeCell ref="A300:A301"/>
    <mergeCell ref="B300:B301"/>
    <mergeCell ref="C300:C301"/>
    <mergeCell ref="D300:D301"/>
    <mergeCell ref="E300:E301"/>
    <mergeCell ref="N300:N301"/>
    <mergeCell ref="I300:I301"/>
    <mergeCell ref="F300:F301"/>
    <mergeCell ref="G300:G301"/>
    <mergeCell ref="C283:D283"/>
    <mergeCell ref="C284:D284"/>
    <mergeCell ref="C285:D285"/>
    <mergeCell ref="A292:N294"/>
    <mergeCell ref="A295:N295"/>
    <mergeCell ref="I257:I258"/>
    <mergeCell ref="A296:N296"/>
    <mergeCell ref="L300:L301"/>
    <mergeCell ref="M300:M301"/>
    <mergeCell ref="M257:M258"/>
    <mergeCell ref="N257:N258"/>
    <mergeCell ref="C279:D279"/>
    <mergeCell ref="C280:D280"/>
    <mergeCell ref="C281:D281"/>
    <mergeCell ref="C282:D282"/>
    <mergeCell ref="B257:B258"/>
    <mergeCell ref="C257:C258"/>
    <mergeCell ref="D257:D258"/>
    <mergeCell ref="E257:E258"/>
    <mergeCell ref="F257:F258"/>
    <mergeCell ref="H257:H258"/>
    <mergeCell ref="G257:G258"/>
    <mergeCell ref="J257:J258"/>
    <mergeCell ref="A249:N251"/>
    <mergeCell ref="A252:N252"/>
    <mergeCell ref="A253:N253"/>
    <mergeCell ref="A254:N254"/>
    <mergeCell ref="A255:N255"/>
    <mergeCell ref="A256:N256"/>
    <mergeCell ref="K257:K258"/>
    <mergeCell ref="L257:L258"/>
    <mergeCell ref="A257:A258"/>
    <mergeCell ref="C237:D237"/>
    <mergeCell ref="C238:D238"/>
    <mergeCell ref="C239:D239"/>
    <mergeCell ref="C240:D240"/>
    <mergeCell ref="C241:D241"/>
    <mergeCell ref="C242:D242"/>
    <mergeCell ref="C236:D236"/>
    <mergeCell ref="D210:D211"/>
    <mergeCell ref="E210:E211"/>
    <mergeCell ref="F210:F211"/>
    <mergeCell ref="G210:G211"/>
    <mergeCell ref="H210:H211"/>
    <mergeCell ref="A208:N208"/>
    <mergeCell ref="A209:N209"/>
    <mergeCell ref="A210:A211"/>
    <mergeCell ref="J210:J211"/>
    <mergeCell ref="B210:B211"/>
    <mergeCell ref="K210:K211"/>
    <mergeCell ref="L210:L211"/>
    <mergeCell ref="M210:M211"/>
    <mergeCell ref="N210:N211"/>
    <mergeCell ref="C191:D191"/>
    <mergeCell ref="C192:D192"/>
    <mergeCell ref="C193:D193"/>
    <mergeCell ref="C194:D194"/>
    <mergeCell ref="C195:D195"/>
    <mergeCell ref="I210:I211"/>
    <mergeCell ref="A202:N204"/>
    <mergeCell ref="A205:N205"/>
    <mergeCell ref="A206:N206"/>
    <mergeCell ref="A207:N207"/>
    <mergeCell ref="C369:D369"/>
    <mergeCell ref="C370:D370"/>
    <mergeCell ref="C371:D371"/>
    <mergeCell ref="A389:A390"/>
    <mergeCell ref="B389:B390"/>
    <mergeCell ref="C389:C390"/>
    <mergeCell ref="D389:D390"/>
    <mergeCell ref="C484:D484"/>
    <mergeCell ref="C485:D485"/>
    <mergeCell ref="C486:D486"/>
    <mergeCell ref="M462:M463"/>
    <mergeCell ref="N462:N463"/>
    <mergeCell ref="C480:D480"/>
    <mergeCell ref="C481:D481"/>
    <mergeCell ref="C482:D482"/>
    <mergeCell ref="C483:D483"/>
    <mergeCell ref="L462:L463"/>
    <mergeCell ref="A462:A463"/>
    <mergeCell ref="B462:B463"/>
    <mergeCell ref="C462:C463"/>
    <mergeCell ref="D462:D463"/>
    <mergeCell ref="E462:E463"/>
    <mergeCell ref="F462:F463"/>
    <mergeCell ref="H462:H463"/>
    <mergeCell ref="I462:I463"/>
    <mergeCell ref="J462:J463"/>
    <mergeCell ref="A454:N456"/>
    <mergeCell ref="A457:N457"/>
    <mergeCell ref="A458:N458"/>
    <mergeCell ref="A459:N459"/>
    <mergeCell ref="A460:N460"/>
    <mergeCell ref="A461:N461"/>
    <mergeCell ref="G462:G463"/>
    <mergeCell ref="K462:K463"/>
    <mergeCell ref="C529:D529"/>
    <mergeCell ref="C568:D568"/>
    <mergeCell ref="C569:D569"/>
    <mergeCell ref="C570:D570"/>
    <mergeCell ref="C564:D564"/>
    <mergeCell ref="C565:D565"/>
    <mergeCell ref="C566:D566"/>
    <mergeCell ref="C567:D567"/>
    <mergeCell ref="A541:N541"/>
    <mergeCell ref="M543:M544"/>
    <mergeCell ref="A535:N537"/>
    <mergeCell ref="A538:N538"/>
    <mergeCell ref="A539:N539"/>
    <mergeCell ref="A540:N540"/>
    <mergeCell ref="N543:N544"/>
    <mergeCell ref="L543:L544"/>
    <mergeCell ref="H543:H544"/>
    <mergeCell ref="I543:I544"/>
    <mergeCell ref="J543:J544"/>
    <mergeCell ref="A543:A544"/>
    <mergeCell ref="B543:B544"/>
    <mergeCell ref="C543:C544"/>
    <mergeCell ref="D543:D544"/>
    <mergeCell ref="E543:E544"/>
    <mergeCell ref="F543:F544"/>
    <mergeCell ref="A542:N542"/>
    <mergeCell ref="G543:G544"/>
    <mergeCell ref="K543:K544"/>
    <mergeCell ref="C643:D643"/>
    <mergeCell ref="C644:D644"/>
    <mergeCell ref="C642:D642"/>
    <mergeCell ref="L622:L623"/>
    <mergeCell ref="H622:H623"/>
    <mergeCell ref="I622:I623"/>
    <mergeCell ref="J622:J623"/>
    <mergeCell ref="C645:D645"/>
    <mergeCell ref="M622:M623"/>
    <mergeCell ref="A614:N616"/>
    <mergeCell ref="A617:N617"/>
    <mergeCell ref="A618:N618"/>
    <mergeCell ref="A619:N619"/>
    <mergeCell ref="N622:N623"/>
    <mergeCell ref="C639:D639"/>
    <mergeCell ref="C640:D640"/>
    <mergeCell ref="C641:D641"/>
    <mergeCell ref="A622:A623"/>
    <mergeCell ref="B622:B623"/>
    <mergeCell ref="C622:C623"/>
    <mergeCell ref="D622:D623"/>
    <mergeCell ref="E622:E623"/>
    <mergeCell ref="F622:F623"/>
    <mergeCell ref="A620:N620"/>
    <mergeCell ref="A621:N621"/>
    <mergeCell ref="G622:G623"/>
    <mergeCell ref="K622:K623"/>
    <mergeCell ref="M696:M697"/>
    <mergeCell ref="N696:N697"/>
    <mergeCell ref="A694:N694"/>
    <mergeCell ref="A695:N695"/>
    <mergeCell ref="G696:G697"/>
    <mergeCell ref="A658:N658"/>
    <mergeCell ref="C713:D713"/>
    <mergeCell ref="C714:D714"/>
    <mergeCell ref="A652:N654"/>
    <mergeCell ref="A655:N655"/>
    <mergeCell ref="A656:N656"/>
    <mergeCell ref="A657:N657"/>
    <mergeCell ref="B696:B697"/>
    <mergeCell ref="C696:C697"/>
    <mergeCell ref="D696:D697"/>
    <mergeCell ref="A693:N693"/>
    <mergeCell ref="C715:D715"/>
    <mergeCell ref="F696:F697"/>
    <mergeCell ref="E696:E697"/>
    <mergeCell ref="A688:N690"/>
    <mergeCell ref="A691:N691"/>
    <mergeCell ref="A692:N692"/>
    <mergeCell ref="K696:K697"/>
    <mergeCell ref="L696:L697"/>
    <mergeCell ref="H696:H697"/>
    <mergeCell ref="A696:A697"/>
    <mergeCell ref="M733:M734"/>
    <mergeCell ref="N733:N734"/>
    <mergeCell ref="C747:D747"/>
    <mergeCell ref="A733:A734"/>
    <mergeCell ref="B733:B734"/>
    <mergeCell ref="C716:D716"/>
    <mergeCell ref="L733:L734"/>
    <mergeCell ref="H733:H734"/>
    <mergeCell ref="I733:I734"/>
    <mergeCell ref="G733:G734"/>
    <mergeCell ref="D733:D734"/>
    <mergeCell ref="E733:E734"/>
    <mergeCell ref="F733:F734"/>
    <mergeCell ref="K733:K734"/>
    <mergeCell ref="C751:D751"/>
    <mergeCell ref="J696:J697"/>
    <mergeCell ref="C717:D717"/>
    <mergeCell ref="C718:D718"/>
    <mergeCell ref="C719:D719"/>
    <mergeCell ref="I696:I697"/>
    <mergeCell ref="C733:C734"/>
    <mergeCell ref="C748:D748"/>
    <mergeCell ref="C749:D749"/>
    <mergeCell ref="M767:M768"/>
    <mergeCell ref="C753:D753"/>
    <mergeCell ref="A725:N727"/>
    <mergeCell ref="A728:N728"/>
    <mergeCell ref="A729:N729"/>
    <mergeCell ref="A730:N730"/>
    <mergeCell ref="A731:N731"/>
    <mergeCell ref="A732:N732"/>
    <mergeCell ref="J733:J734"/>
    <mergeCell ref="C750:D750"/>
    <mergeCell ref="C906:D906"/>
    <mergeCell ref="C907:D907"/>
    <mergeCell ref="N885:N886"/>
    <mergeCell ref="C901:D901"/>
    <mergeCell ref="C902:D902"/>
    <mergeCell ref="C903:D903"/>
    <mergeCell ref="C904:D904"/>
    <mergeCell ref="C905:D905"/>
    <mergeCell ref="M885:M886"/>
    <mergeCell ref="F885:F886"/>
    <mergeCell ref="A885:A886"/>
    <mergeCell ref="K807:K808"/>
    <mergeCell ref="L807:L808"/>
    <mergeCell ref="A882:N882"/>
    <mergeCell ref="A883:N883"/>
    <mergeCell ref="A884:N884"/>
    <mergeCell ref="B807:B808"/>
    <mergeCell ref="C807:C808"/>
    <mergeCell ref="G807:G808"/>
    <mergeCell ref="D885:D886"/>
    <mergeCell ref="K885:K886"/>
    <mergeCell ref="L885:L886"/>
    <mergeCell ref="G885:G886"/>
    <mergeCell ref="I885:I886"/>
    <mergeCell ref="H885:H886"/>
    <mergeCell ref="J885:J886"/>
    <mergeCell ref="C866:D866"/>
    <mergeCell ref="C867:D867"/>
    <mergeCell ref="G844:G845"/>
    <mergeCell ref="C844:C845"/>
    <mergeCell ref="D844:D845"/>
    <mergeCell ref="A881:N881"/>
    <mergeCell ref="E844:E845"/>
    <mergeCell ref="F844:F845"/>
    <mergeCell ref="A880:N880"/>
    <mergeCell ref="C865:D865"/>
    <mergeCell ref="I844:I845"/>
    <mergeCell ref="B885:B886"/>
    <mergeCell ref="C885:C886"/>
    <mergeCell ref="M844:M845"/>
    <mergeCell ref="C868:D868"/>
    <mergeCell ref="C869:D869"/>
    <mergeCell ref="C870:D870"/>
    <mergeCell ref="A877:N879"/>
    <mergeCell ref="N844:N845"/>
    <mergeCell ref="C864:D864"/>
    <mergeCell ref="E885:E886"/>
    <mergeCell ref="A843:N843"/>
    <mergeCell ref="J844:J845"/>
    <mergeCell ref="K844:K845"/>
    <mergeCell ref="L844:L845"/>
    <mergeCell ref="A844:A845"/>
    <mergeCell ref="B844:B845"/>
    <mergeCell ref="H844:H845"/>
    <mergeCell ref="A840:N840"/>
    <mergeCell ref="A841:N841"/>
    <mergeCell ref="A842:N842"/>
    <mergeCell ref="J807:J808"/>
    <mergeCell ref="A836:N838"/>
    <mergeCell ref="A839:N839"/>
    <mergeCell ref="D807:D808"/>
    <mergeCell ref="E807:E808"/>
    <mergeCell ref="C824:D824"/>
    <mergeCell ref="C825:D825"/>
    <mergeCell ref="C830:D830"/>
    <mergeCell ref="I767:I768"/>
    <mergeCell ref="C791:D791"/>
    <mergeCell ref="C792:D792"/>
    <mergeCell ref="C787:D787"/>
    <mergeCell ref="C788:D788"/>
    <mergeCell ref="C789:D789"/>
    <mergeCell ref="C827:D827"/>
    <mergeCell ref="H807:H808"/>
    <mergeCell ref="A802:N802"/>
    <mergeCell ref="C828:D828"/>
    <mergeCell ref="C826:D826"/>
    <mergeCell ref="A804:N804"/>
    <mergeCell ref="C793:D793"/>
    <mergeCell ref="A799:N801"/>
    <mergeCell ref="C829:D829"/>
    <mergeCell ref="A803:N803"/>
    <mergeCell ref="I807:I808"/>
    <mergeCell ref="A805:N805"/>
    <mergeCell ref="A806:N806"/>
    <mergeCell ref="F807:F808"/>
    <mergeCell ref="M807:M808"/>
    <mergeCell ref="A807:A808"/>
    <mergeCell ref="N807:N808"/>
    <mergeCell ref="J660:J661"/>
    <mergeCell ref="C790:D790"/>
    <mergeCell ref="G767:G768"/>
    <mergeCell ref="E767:E768"/>
    <mergeCell ref="F767:F768"/>
    <mergeCell ref="C752:D752"/>
    <mergeCell ref="N767:N768"/>
    <mergeCell ref="A759:N761"/>
    <mergeCell ref="A762:N762"/>
    <mergeCell ref="B767:B768"/>
    <mergeCell ref="C767:C768"/>
    <mergeCell ref="H767:H768"/>
    <mergeCell ref="A763:N763"/>
    <mergeCell ref="A764:N764"/>
    <mergeCell ref="A765:N765"/>
    <mergeCell ref="A766:N766"/>
    <mergeCell ref="D767:D768"/>
    <mergeCell ref="J767:J768"/>
    <mergeCell ref="K767:K768"/>
    <mergeCell ref="L767:L768"/>
    <mergeCell ref="A767:A768"/>
    <mergeCell ref="A659:N659"/>
    <mergeCell ref="K660:K661"/>
    <mergeCell ref="L660:L661"/>
    <mergeCell ref="A660:A661"/>
    <mergeCell ref="B660:B661"/>
    <mergeCell ref="H660:H661"/>
    <mergeCell ref="M660:M661"/>
    <mergeCell ref="C660:C661"/>
    <mergeCell ref="D660:D661"/>
    <mergeCell ref="E660:E661"/>
    <mergeCell ref="F660:F661"/>
    <mergeCell ref="N660:N661"/>
    <mergeCell ref="J585:J586"/>
    <mergeCell ref="G660:G661"/>
    <mergeCell ref="I660:I661"/>
    <mergeCell ref="C680:D680"/>
    <mergeCell ref="K585:K586"/>
    <mergeCell ref="L585:L586"/>
    <mergeCell ref="H585:H586"/>
    <mergeCell ref="I585:I586"/>
    <mergeCell ref="C605:D605"/>
    <mergeCell ref="C681:D681"/>
    <mergeCell ref="C682:D682"/>
    <mergeCell ref="C676:D676"/>
    <mergeCell ref="C677:D677"/>
    <mergeCell ref="C678:D678"/>
    <mergeCell ref="C679:D679"/>
    <mergeCell ref="A577:N579"/>
    <mergeCell ref="A580:N580"/>
    <mergeCell ref="A581:N581"/>
    <mergeCell ref="A582:N582"/>
    <mergeCell ref="A583:N583"/>
    <mergeCell ref="A584:N584"/>
    <mergeCell ref="A585:A586"/>
    <mergeCell ref="B585:B586"/>
    <mergeCell ref="C585:C586"/>
    <mergeCell ref="D585:D586"/>
    <mergeCell ref="E585:E586"/>
    <mergeCell ref="F585:F586"/>
    <mergeCell ref="C606:D606"/>
    <mergeCell ref="C607:D607"/>
    <mergeCell ref="M585:M586"/>
    <mergeCell ref="N585:N586"/>
    <mergeCell ref="C601:D601"/>
    <mergeCell ref="C602:D602"/>
    <mergeCell ref="C603:D603"/>
    <mergeCell ref="C604:D604"/>
    <mergeCell ref="G585:G586"/>
    <mergeCell ref="A497:N497"/>
    <mergeCell ref="A498:N498"/>
    <mergeCell ref="A499:N499"/>
    <mergeCell ref="A500:N500"/>
    <mergeCell ref="K501:K502"/>
    <mergeCell ref="L501:L502"/>
    <mergeCell ref="A501:A502"/>
    <mergeCell ref="C526:D526"/>
    <mergeCell ref="C527:D527"/>
    <mergeCell ref="C528:D528"/>
    <mergeCell ref="M501:M502"/>
    <mergeCell ref="I423:I424"/>
    <mergeCell ref="C445:D445"/>
    <mergeCell ref="C446:D446"/>
    <mergeCell ref="C447:D447"/>
    <mergeCell ref="C501:C502"/>
    <mergeCell ref="D501:D502"/>
    <mergeCell ref="C524:D524"/>
    <mergeCell ref="C525:D525"/>
    <mergeCell ref="G501:G502"/>
    <mergeCell ref="A415:N417"/>
    <mergeCell ref="A418:N418"/>
    <mergeCell ref="A419:N419"/>
    <mergeCell ref="A420:N420"/>
    <mergeCell ref="A421:N421"/>
    <mergeCell ref="I501:I502"/>
    <mergeCell ref="J423:J424"/>
    <mergeCell ref="C442:D442"/>
    <mergeCell ref="N501:N502"/>
    <mergeCell ref="C523:D523"/>
    <mergeCell ref="B501:B502"/>
    <mergeCell ref="E501:E502"/>
    <mergeCell ref="F501:F502"/>
    <mergeCell ref="H501:H502"/>
    <mergeCell ref="J501:J502"/>
    <mergeCell ref="A493:N495"/>
    <mergeCell ref="A496:N496"/>
    <mergeCell ref="C443:D443"/>
    <mergeCell ref="C405:D405"/>
    <mergeCell ref="C406:D406"/>
    <mergeCell ref="C407:D407"/>
    <mergeCell ref="C444:D444"/>
    <mergeCell ref="G423:G424"/>
    <mergeCell ref="A422:N422"/>
    <mergeCell ref="K423:K424"/>
    <mergeCell ref="L423:L424"/>
    <mergeCell ref="A423:A424"/>
    <mergeCell ref="A384:N384"/>
    <mergeCell ref="E423:E424"/>
    <mergeCell ref="C331:D331"/>
    <mergeCell ref="A345:N345"/>
    <mergeCell ref="C372:D372"/>
    <mergeCell ref="C367:D367"/>
    <mergeCell ref="C368:D368"/>
    <mergeCell ref="F423:F424"/>
    <mergeCell ref="B423:B424"/>
    <mergeCell ref="A386:N386"/>
    <mergeCell ref="N423:N424"/>
    <mergeCell ref="C423:C424"/>
    <mergeCell ref="D423:D424"/>
    <mergeCell ref="C404:D404"/>
    <mergeCell ref="A385:N385"/>
    <mergeCell ref="C441:D441"/>
    <mergeCell ref="K389:K390"/>
    <mergeCell ref="L389:L390"/>
    <mergeCell ref="C408:D408"/>
    <mergeCell ref="G389:G390"/>
    <mergeCell ref="C145:D145"/>
    <mergeCell ref="C146:D146"/>
    <mergeCell ref="C147:D147"/>
    <mergeCell ref="C148:D148"/>
    <mergeCell ref="A161:N161"/>
    <mergeCell ref="M423:M424"/>
    <mergeCell ref="H423:H424"/>
    <mergeCell ref="C210:C211"/>
    <mergeCell ref="C402:D402"/>
    <mergeCell ref="C403:D403"/>
    <mergeCell ref="A160:N160"/>
    <mergeCell ref="L165:L166"/>
    <mergeCell ref="M165:M166"/>
    <mergeCell ref="C190:D190"/>
    <mergeCell ref="H165:H166"/>
    <mergeCell ref="I165:I166"/>
    <mergeCell ref="J165:J166"/>
    <mergeCell ref="K165:K166"/>
    <mergeCell ref="C189:D189"/>
    <mergeCell ref="A162:N162"/>
    <mergeCell ref="A163:N163"/>
    <mergeCell ref="A164:N164"/>
    <mergeCell ref="A165:A166"/>
    <mergeCell ref="B165:B166"/>
    <mergeCell ref="C165:C166"/>
    <mergeCell ref="D165:D166"/>
    <mergeCell ref="E165:E166"/>
    <mergeCell ref="F165:F166"/>
    <mergeCell ref="G121:G122"/>
    <mergeCell ref="A113:N115"/>
    <mergeCell ref="A116:N116"/>
    <mergeCell ref="A117:N117"/>
    <mergeCell ref="L121:L122"/>
    <mergeCell ref="N165:N166"/>
    <mergeCell ref="G165:G166"/>
    <mergeCell ref="C149:D149"/>
    <mergeCell ref="C150:D150"/>
    <mergeCell ref="A157:N159"/>
    <mergeCell ref="C144:D144"/>
    <mergeCell ref="A118:N118"/>
    <mergeCell ref="A119:N119"/>
    <mergeCell ref="A120:N120"/>
    <mergeCell ref="A121:A122"/>
    <mergeCell ref="B121:B122"/>
    <mergeCell ref="H121:H122"/>
    <mergeCell ref="I121:I122"/>
    <mergeCell ref="C121:C122"/>
    <mergeCell ref="F121:F122"/>
    <mergeCell ref="E121:E122"/>
    <mergeCell ref="M121:M122"/>
    <mergeCell ref="J121:J122"/>
    <mergeCell ref="K121:K122"/>
    <mergeCell ref="A8:N8"/>
    <mergeCell ref="A9:N9"/>
    <mergeCell ref="N121:N122"/>
    <mergeCell ref="C104:D104"/>
    <mergeCell ref="C105:D105"/>
    <mergeCell ref="C106:D106"/>
    <mergeCell ref="C21:D21"/>
    <mergeCell ref="C22:D22"/>
    <mergeCell ref="C23:D23"/>
    <mergeCell ref="C24:D24"/>
    <mergeCell ref="C20:D20"/>
    <mergeCell ref="D121:D122"/>
    <mergeCell ref="C107:D107"/>
    <mergeCell ref="C102:D102"/>
    <mergeCell ref="C103:D103"/>
    <mergeCell ref="A72:N74"/>
    <mergeCell ref="A2:N4"/>
    <mergeCell ref="A5:N5"/>
    <mergeCell ref="A6:N6"/>
    <mergeCell ref="A7:N7"/>
    <mergeCell ref="A10:A11"/>
    <mergeCell ref="B10:B11"/>
    <mergeCell ref="C10:C11"/>
    <mergeCell ref="D10:D11"/>
    <mergeCell ref="E10:E11"/>
    <mergeCell ref="F10:F11"/>
    <mergeCell ref="M10:M11"/>
    <mergeCell ref="N10:N11"/>
    <mergeCell ref="C18:D18"/>
    <mergeCell ref="C19:D19"/>
    <mergeCell ref="G10:G11"/>
    <mergeCell ref="H10:H11"/>
    <mergeCell ref="I10:I11"/>
    <mergeCell ref="J10:J11"/>
    <mergeCell ref="K10:K11"/>
    <mergeCell ref="L10:L11"/>
  </mergeCells>
  <conditionalFormatting sqref="N636 N897 N858:N860 N846 N848:N853 N855:N856 N890:N895 N887 N809:N820 N783 N769:N781 N735:N743 N698:N709 N662:N672 N624:N633 N598 N587:N596 N545:N559 N503:N519 N464:N476 N425:N437 N249:N254 N389:N397 N348:N362 N302:N326 N259:N293 N212:N244 N167:N185 N189:N200 N123:N141 N82:N100 N40:N59 N12:N19">
    <cfRule type="cellIs" priority="183" dxfId="10" operator="lessThan" stopIfTrue="1">
      <formula>0</formula>
    </cfRule>
    <cfRule type="cellIs" priority="184" dxfId="11" operator="greaterThan" stopIfTrue="1">
      <formula>0</formula>
    </cfRule>
  </conditionalFormatting>
  <conditionalFormatting sqref="N769:N781 N735:N742 N698:N708 N662:N671 N624:N633 N587:N596 N545:N559 N503:N518 N464:N475 O427 N425:N436 N389:N395">
    <cfRule type="cellIs" priority="117" dxfId="12" operator="lessThan">
      <formula>0</formula>
    </cfRule>
    <cfRule type="cellIs" priority="118" dxfId="13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3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13.421875" style="0" customWidth="1"/>
    <col min="2" max="2" width="15.28125" style="0" customWidth="1"/>
    <col min="3" max="3" width="16.140625" style="0" customWidth="1"/>
    <col min="4" max="4" width="12.57421875" style="0" customWidth="1"/>
    <col min="5" max="5" width="25.57421875" style="0" customWidth="1"/>
    <col min="6" max="6" width="12.421875" style="0" customWidth="1"/>
    <col min="7" max="7" width="11.57421875" style="0" customWidth="1"/>
    <col min="8" max="8" width="12.57421875" style="0" customWidth="1"/>
    <col min="9" max="9" width="11.57421875" style="0" customWidth="1"/>
    <col min="10" max="10" width="12.28125" style="0" customWidth="1"/>
    <col min="11" max="11" width="15.421875" style="0" customWidth="1"/>
    <col min="12" max="12" width="12.00390625" style="0" customWidth="1"/>
    <col min="13" max="13" width="17.140625" style="0" customWidth="1"/>
    <col min="14" max="14" width="11.57421875" style="0" customWidth="1"/>
  </cols>
  <sheetData>
    <row r="1" ht="15.75" thickBot="1"/>
    <row r="2" spans="1:14" ht="15.75" thickBot="1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5.75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5.75">
      <c r="A5" s="244" t="s">
        <v>136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5.75">
      <c r="A6" s="244" t="s">
        <v>137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6.5" thickBot="1">
      <c r="A7" s="245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15.75">
      <c r="A8" s="246" t="s">
        <v>311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</row>
    <row r="9" spans="1:14" ht="15.75">
      <c r="A9" s="246" t="s">
        <v>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</row>
    <row r="10" spans="1:14" ht="15">
      <c r="A10" s="242" t="s">
        <v>6</v>
      </c>
      <c r="B10" s="237" t="s">
        <v>7</v>
      </c>
      <c r="C10" s="237" t="s">
        <v>8</v>
      </c>
      <c r="D10" s="242" t="s">
        <v>161</v>
      </c>
      <c r="E10" s="242" t="s">
        <v>162</v>
      </c>
      <c r="F10" s="237" t="s">
        <v>11</v>
      </c>
      <c r="G10" s="237" t="s">
        <v>12</v>
      </c>
      <c r="H10" s="239" t="s">
        <v>13</v>
      </c>
      <c r="I10" s="239" t="s">
        <v>14</v>
      </c>
      <c r="J10" s="239" t="s">
        <v>15</v>
      </c>
      <c r="K10" s="240" t="s">
        <v>16</v>
      </c>
      <c r="L10" s="237" t="s">
        <v>17</v>
      </c>
      <c r="M10" s="237" t="s">
        <v>18</v>
      </c>
      <c r="N10" s="237" t="s">
        <v>19</v>
      </c>
    </row>
    <row r="11" spans="1:14" ht="15">
      <c r="A11" s="242"/>
      <c r="B11" s="237"/>
      <c r="C11" s="237"/>
      <c r="D11" s="242"/>
      <c r="E11" s="242"/>
      <c r="F11" s="237"/>
      <c r="G11" s="237"/>
      <c r="H11" s="237"/>
      <c r="I11" s="237"/>
      <c r="J11" s="237"/>
      <c r="K11" s="241"/>
      <c r="L11" s="237"/>
      <c r="M11" s="237"/>
      <c r="N11" s="237"/>
    </row>
    <row r="12" spans="1:14" ht="15.75">
      <c r="A12" s="192">
        <v>1</v>
      </c>
      <c r="B12" s="69">
        <v>43623</v>
      </c>
      <c r="C12" s="192" t="s">
        <v>163</v>
      </c>
      <c r="D12" s="192" t="s">
        <v>53</v>
      </c>
      <c r="E12" s="192" t="s">
        <v>206</v>
      </c>
      <c r="F12" s="192">
        <v>79</v>
      </c>
      <c r="G12" s="192">
        <v>86</v>
      </c>
      <c r="H12" s="192">
        <v>75</v>
      </c>
      <c r="I12" s="192">
        <v>71</v>
      </c>
      <c r="J12" s="192">
        <v>67</v>
      </c>
      <c r="K12" s="192">
        <v>75</v>
      </c>
      <c r="L12" s="192">
        <v>1300</v>
      </c>
      <c r="M12" s="193">
        <f>IF(D12="BUY",(K12-F12)*(L12),(F12-K12)*(L12))</f>
        <v>5200</v>
      </c>
      <c r="N12" s="194">
        <f>M12/(L12)/F12%</f>
        <v>5.063291139240506</v>
      </c>
    </row>
    <row r="13" spans="1:14" ht="15.75">
      <c r="A13" s="192">
        <v>2</v>
      </c>
      <c r="B13" s="69">
        <v>43622</v>
      </c>
      <c r="C13" s="192" t="s">
        <v>163</v>
      </c>
      <c r="D13" s="192" t="s">
        <v>21</v>
      </c>
      <c r="E13" s="192" t="s">
        <v>225</v>
      </c>
      <c r="F13" s="192">
        <v>152</v>
      </c>
      <c r="G13" s="192">
        <v>150</v>
      </c>
      <c r="H13" s="192">
        <v>153</v>
      </c>
      <c r="I13" s="192">
        <v>154</v>
      </c>
      <c r="J13" s="192">
        <v>155</v>
      </c>
      <c r="K13" s="192">
        <v>153</v>
      </c>
      <c r="L13" s="192">
        <v>6200</v>
      </c>
      <c r="M13" s="193">
        <f>IF(D13="BUY",(K13-F13)*(L13),(F13-K13)*(L13))</f>
        <v>6200</v>
      </c>
      <c r="N13" s="194">
        <f>M13/(L13)/F13%</f>
        <v>0.6578947368421053</v>
      </c>
    </row>
    <row r="14" spans="1:14" ht="15.75">
      <c r="A14" s="192">
        <v>3</v>
      </c>
      <c r="B14" s="69">
        <v>43620</v>
      </c>
      <c r="C14" s="192" t="s">
        <v>163</v>
      </c>
      <c r="D14" s="192" t="s">
        <v>21</v>
      </c>
      <c r="E14" s="192" t="s">
        <v>71</v>
      </c>
      <c r="F14" s="192">
        <v>93.5</v>
      </c>
      <c r="G14" s="192">
        <v>91</v>
      </c>
      <c r="H14" s="192">
        <v>95</v>
      </c>
      <c r="I14" s="192">
        <v>96.5</v>
      </c>
      <c r="J14" s="192">
        <v>98</v>
      </c>
      <c r="K14" s="192">
        <v>91</v>
      </c>
      <c r="L14" s="192">
        <v>4000</v>
      </c>
      <c r="M14" s="193">
        <f>IF(D14="BUY",(K14-F14)*(L14),(F14-K14)*(L14))</f>
        <v>-10000</v>
      </c>
      <c r="N14" s="194">
        <f>M14/(L14)/F14%</f>
        <v>-2.6737967914438503</v>
      </c>
    </row>
    <row r="15" spans="1:14" ht="15.75">
      <c r="A15" s="192">
        <v>4</v>
      </c>
      <c r="B15" s="69">
        <v>43619</v>
      </c>
      <c r="C15" s="192" t="s">
        <v>163</v>
      </c>
      <c r="D15" s="192" t="s">
        <v>21</v>
      </c>
      <c r="E15" s="192" t="s">
        <v>165</v>
      </c>
      <c r="F15" s="192">
        <v>126.5</v>
      </c>
      <c r="G15" s="192">
        <v>125</v>
      </c>
      <c r="H15" s="192">
        <v>127.3</v>
      </c>
      <c r="I15" s="192">
        <v>128</v>
      </c>
      <c r="J15" s="192">
        <v>128.8</v>
      </c>
      <c r="K15" s="192">
        <v>128</v>
      </c>
      <c r="L15" s="192">
        <v>6200</v>
      </c>
      <c r="M15" s="193">
        <f>IF(D15="BUY",(K15-F15)*(L15),(F15-K15)*(L15))</f>
        <v>9300</v>
      </c>
      <c r="N15" s="194">
        <f>M15/(L15)/F15%</f>
        <v>1.1857707509881423</v>
      </c>
    </row>
    <row r="16" spans="1:14" ht="15.75">
      <c r="A16" s="192">
        <v>5</v>
      </c>
      <c r="B16" s="69">
        <v>43619</v>
      </c>
      <c r="C16" s="192" t="s">
        <v>163</v>
      </c>
      <c r="D16" s="192" t="s">
        <v>21</v>
      </c>
      <c r="E16" s="192" t="s">
        <v>293</v>
      </c>
      <c r="F16" s="192">
        <v>1350</v>
      </c>
      <c r="G16" s="192">
        <v>1333</v>
      </c>
      <c r="H16" s="192">
        <v>1360</v>
      </c>
      <c r="I16" s="192">
        <v>1370</v>
      </c>
      <c r="J16" s="192">
        <v>1380</v>
      </c>
      <c r="K16" s="192">
        <v>1359</v>
      </c>
      <c r="L16" s="192">
        <v>500</v>
      </c>
      <c r="M16" s="193">
        <f>IF(D16="BUY",(K16-F16)*(L16),(F16-K16)*(L16))</f>
        <v>4500</v>
      </c>
      <c r="N16" s="194">
        <f>M16/(L16)/F16%</f>
        <v>0.6666666666666666</v>
      </c>
    </row>
    <row r="17" spans="1:14" ht="15">
      <c r="A17" s="75" t="s">
        <v>25</v>
      </c>
      <c r="B17" s="76"/>
      <c r="C17" s="77"/>
      <c r="D17" s="78"/>
      <c r="E17" s="79"/>
      <c r="F17" s="79"/>
      <c r="G17" s="80"/>
      <c r="H17" s="79"/>
      <c r="I17" s="79"/>
      <c r="J17" s="79"/>
      <c r="K17" s="81"/>
      <c r="N17" s="82"/>
    </row>
    <row r="18" spans="1:11" ht="15.75">
      <c r="A18" s="75" t="s">
        <v>26</v>
      </c>
      <c r="B18" s="83"/>
      <c r="C18" s="77"/>
      <c r="D18" s="78"/>
      <c r="E18" s="79"/>
      <c r="F18" s="79"/>
      <c r="G18" s="80"/>
      <c r="H18" s="79"/>
      <c r="I18" s="79"/>
      <c r="J18" s="79"/>
      <c r="K18" s="81"/>
    </row>
    <row r="19" spans="1:10" ht="15.75">
      <c r="A19" s="75" t="s">
        <v>26</v>
      </c>
      <c r="B19" s="83"/>
      <c r="C19" s="84"/>
      <c r="D19" s="85"/>
      <c r="E19" s="86"/>
      <c r="F19" s="86"/>
      <c r="G19" s="87"/>
      <c r="H19" s="86"/>
      <c r="I19" s="86"/>
      <c r="J19" s="86"/>
    </row>
    <row r="20" spans="1:10" ht="16.5" thickBot="1">
      <c r="A20" s="84"/>
      <c r="B20" s="83"/>
      <c r="C20" s="86"/>
      <c r="D20" s="86"/>
      <c r="E20" s="86"/>
      <c r="F20" s="90"/>
      <c r="G20" s="91"/>
      <c r="H20" s="92" t="s">
        <v>27</v>
      </c>
      <c r="I20" s="92"/>
      <c r="J20" s="93"/>
    </row>
    <row r="21" spans="1:10" ht="15.75">
      <c r="A21" s="84"/>
      <c r="B21" s="83"/>
      <c r="C21" s="238" t="s">
        <v>28</v>
      </c>
      <c r="D21" s="238"/>
      <c r="E21" s="139">
        <v>5</v>
      </c>
      <c r="F21" s="140">
        <f>F22+F23+F24+F25+F26+F27</f>
        <v>100</v>
      </c>
      <c r="G21" s="86">
        <v>5</v>
      </c>
      <c r="H21" s="94">
        <f>G22/G21%</f>
        <v>80</v>
      </c>
      <c r="I21" s="94"/>
      <c r="J21" s="94"/>
    </row>
    <row r="22" spans="1:10" ht="15.75">
      <c r="A22" s="84"/>
      <c r="B22" s="83"/>
      <c r="C22" s="235" t="s">
        <v>29</v>
      </c>
      <c r="D22" s="235"/>
      <c r="E22" s="141">
        <v>4</v>
      </c>
      <c r="F22" s="142">
        <f>(E22/E21)*100</f>
        <v>80</v>
      </c>
      <c r="G22" s="86">
        <v>4</v>
      </c>
      <c r="H22" s="93"/>
      <c r="I22" s="93"/>
      <c r="J22" s="86"/>
    </row>
    <row r="23" spans="1:9" ht="15.75">
      <c r="A23" s="96"/>
      <c r="B23" s="83"/>
      <c r="C23" s="235" t="s">
        <v>31</v>
      </c>
      <c r="D23" s="235"/>
      <c r="E23" s="141">
        <v>0</v>
      </c>
      <c r="F23" s="142">
        <f>(E23/E21)*100</f>
        <v>0</v>
      </c>
      <c r="G23" s="97"/>
      <c r="H23" s="86"/>
      <c r="I23" s="86"/>
    </row>
    <row r="24" spans="1:9" ht="15.75">
      <c r="A24" s="96"/>
      <c r="B24" s="83"/>
      <c r="C24" s="235" t="s">
        <v>32</v>
      </c>
      <c r="D24" s="235"/>
      <c r="E24" s="141">
        <v>0</v>
      </c>
      <c r="F24" s="142">
        <f>(E24/E21)*100</f>
        <v>0</v>
      </c>
      <c r="G24" s="97"/>
      <c r="H24" s="86"/>
      <c r="I24" s="86"/>
    </row>
    <row r="25" spans="1:10" ht="15.75">
      <c r="A25" s="96"/>
      <c r="B25" s="83"/>
      <c r="C25" s="235" t="s">
        <v>33</v>
      </c>
      <c r="D25" s="235"/>
      <c r="E25" s="141">
        <v>1</v>
      </c>
      <c r="F25" s="142">
        <f>(E25/E21)*100</f>
        <v>20</v>
      </c>
      <c r="G25" s="97"/>
      <c r="H25" s="86" t="s">
        <v>34</v>
      </c>
      <c r="I25" s="86"/>
      <c r="J25" s="93"/>
    </row>
    <row r="26" spans="1:9" ht="15.75">
      <c r="A26" s="96"/>
      <c r="B26" s="83"/>
      <c r="C26" s="235" t="s">
        <v>35</v>
      </c>
      <c r="D26" s="235"/>
      <c r="E26" s="141">
        <v>0</v>
      </c>
      <c r="F26" s="142">
        <f>(E26/E21)*100</f>
        <v>0</v>
      </c>
      <c r="G26" s="97"/>
      <c r="H26" s="86"/>
      <c r="I26" s="86"/>
    </row>
    <row r="27" spans="1:9" ht="16.5" thickBot="1">
      <c r="A27" s="96"/>
      <c r="B27" s="83"/>
      <c r="C27" s="236" t="s">
        <v>36</v>
      </c>
      <c r="D27" s="236"/>
      <c r="E27" s="143"/>
      <c r="F27" s="144">
        <f>(E27/E21)*100</f>
        <v>0</v>
      </c>
      <c r="G27" s="97"/>
      <c r="H27" s="86"/>
      <c r="I27" s="86"/>
    </row>
    <row r="28" spans="1:12" ht="15.75">
      <c r="A28" s="98" t="s">
        <v>37</v>
      </c>
      <c r="B28" s="76"/>
      <c r="C28" s="77"/>
      <c r="D28" s="77"/>
      <c r="E28" s="79"/>
      <c r="F28" s="79"/>
      <c r="G28" s="80"/>
      <c r="H28" s="99"/>
      <c r="I28" s="99"/>
      <c r="J28" s="99"/>
      <c r="K28" s="86"/>
      <c r="L28" s="93"/>
    </row>
    <row r="29" spans="1:13" ht="15.75">
      <c r="A29" s="78" t="s">
        <v>38</v>
      </c>
      <c r="B29" s="76"/>
      <c r="C29" s="101"/>
      <c r="D29" s="102"/>
      <c r="E29" s="77"/>
      <c r="F29" s="99"/>
      <c r="G29" s="80"/>
      <c r="H29" s="99"/>
      <c r="I29" s="99"/>
      <c r="J29" s="99"/>
      <c r="K29" s="86"/>
      <c r="M29" s="86" t="s">
        <v>30</v>
      </c>
    </row>
    <row r="30" spans="1:11" ht="15">
      <c r="A30" s="78" t="s">
        <v>39</v>
      </c>
      <c r="B30" s="76"/>
      <c r="C30" s="77"/>
      <c r="D30" s="102"/>
      <c r="E30" s="77"/>
      <c r="F30" s="99"/>
      <c r="G30" s="80"/>
      <c r="H30" s="103"/>
      <c r="I30" s="103"/>
      <c r="J30" s="103"/>
      <c r="K30" s="79"/>
    </row>
    <row r="31" spans="1:12" ht="15.75">
      <c r="A31" s="78" t="s">
        <v>40</v>
      </c>
      <c r="B31" s="101"/>
      <c r="C31" s="77"/>
      <c r="D31" s="102"/>
      <c r="E31" s="77"/>
      <c r="F31" s="99"/>
      <c r="G31" s="104"/>
      <c r="H31" s="103"/>
      <c r="I31" s="103"/>
      <c r="J31" s="103"/>
      <c r="K31" s="79"/>
      <c r="L31" s="88"/>
    </row>
    <row r="32" spans="1:14" ht="16.5" thickBot="1">
      <c r="A32" s="78" t="s">
        <v>41</v>
      </c>
      <c r="B32" s="96"/>
      <c r="C32" s="77"/>
      <c r="D32" s="105"/>
      <c r="E32" s="99"/>
      <c r="F32" s="99"/>
      <c r="G32" s="104"/>
      <c r="H32" s="103"/>
      <c r="I32" s="103"/>
      <c r="J32" s="103"/>
      <c r="K32" s="99"/>
      <c r="L32" s="88"/>
      <c r="M32" s="88"/>
      <c r="N32" s="88"/>
    </row>
    <row r="33" spans="1:14" ht="15.75" thickBot="1">
      <c r="A33" s="243" t="s">
        <v>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</row>
    <row r="34" spans="1:14" ht="15.75" thickBo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4" ht="1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 ht="15.75">
      <c r="A36" s="244" t="s">
        <v>136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15.75">
      <c r="A37" s="244" t="s">
        <v>137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ht="16.5" thickBot="1">
      <c r="A38" s="245" t="s">
        <v>3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1:14" ht="15.75">
      <c r="A39" s="246" t="s">
        <v>290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</row>
    <row r="40" spans="1:14" ht="15.75">
      <c r="A40" s="246" t="s">
        <v>5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</row>
    <row r="41" spans="1:14" ht="15">
      <c r="A41" s="242" t="s">
        <v>6</v>
      </c>
      <c r="B41" s="237" t="s">
        <v>7</v>
      </c>
      <c r="C41" s="237" t="s">
        <v>8</v>
      </c>
      <c r="D41" s="242" t="s">
        <v>161</v>
      </c>
      <c r="E41" s="242" t="s">
        <v>162</v>
      </c>
      <c r="F41" s="237" t="s">
        <v>11</v>
      </c>
      <c r="G41" s="237" t="s">
        <v>12</v>
      </c>
      <c r="H41" s="239" t="s">
        <v>13</v>
      </c>
      <c r="I41" s="239" t="s">
        <v>14</v>
      </c>
      <c r="J41" s="239" t="s">
        <v>15</v>
      </c>
      <c r="K41" s="240" t="s">
        <v>16</v>
      </c>
      <c r="L41" s="237" t="s">
        <v>17</v>
      </c>
      <c r="M41" s="237" t="s">
        <v>18</v>
      </c>
      <c r="N41" s="237" t="s">
        <v>19</v>
      </c>
    </row>
    <row r="42" spans="1:14" ht="15">
      <c r="A42" s="242"/>
      <c r="B42" s="237"/>
      <c r="C42" s="237"/>
      <c r="D42" s="242"/>
      <c r="E42" s="242"/>
      <c r="F42" s="237"/>
      <c r="G42" s="237"/>
      <c r="H42" s="237"/>
      <c r="I42" s="237"/>
      <c r="J42" s="237"/>
      <c r="K42" s="241"/>
      <c r="L42" s="237"/>
      <c r="M42" s="237"/>
      <c r="N42" s="237"/>
    </row>
    <row r="43" spans="1:14" ht="15.75">
      <c r="A43" s="183">
        <v>1</v>
      </c>
      <c r="B43" s="69">
        <v>43615</v>
      </c>
      <c r="C43" s="183" t="s">
        <v>163</v>
      </c>
      <c r="D43" s="183" t="s">
        <v>21</v>
      </c>
      <c r="E43" s="183" t="s">
        <v>121</v>
      </c>
      <c r="F43" s="183">
        <v>3475</v>
      </c>
      <c r="G43" s="183">
        <v>3439</v>
      </c>
      <c r="H43" s="183">
        <v>3495</v>
      </c>
      <c r="I43" s="183">
        <v>3515</v>
      </c>
      <c r="J43" s="183">
        <v>3535</v>
      </c>
      <c r="K43" s="183">
        <v>3515</v>
      </c>
      <c r="L43" s="183">
        <v>250</v>
      </c>
      <c r="M43" s="184">
        <f aca="true" t="shared" si="0" ref="M43:M62">IF(D43="BUY",(K43-F43)*(L43),(F43-K43)*(L43))</f>
        <v>10000</v>
      </c>
      <c r="N43" s="185">
        <f aca="true" t="shared" si="1" ref="N43:N62">M43/(L43)/F43%</f>
        <v>1.1510791366906474</v>
      </c>
    </row>
    <row r="44" spans="1:14" ht="15.75">
      <c r="A44" s="183">
        <v>2</v>
      </c>
      <c r="B44" s="69">
        <v>43614</v>
      </c>
      <c r="C44" s="183" t="s">
        <v>163</v>
      </c>
      <c r="D44" s="183" t="s">
        <v>21</v>
      </c>
      <c r="E44" s="183" t="s">
        <v>306</v>
      </c>
      <c r="F44" s="183">
        <v>267</v>
      </c>
      <c r="G44" s="183">
        <v>261</v>
      </c>
      <c r="H44" s="183">
        <v>270.5</v>
      </c>
      <c r="I44" s="183">
        <v>274</v>
      </c>
      <c r="J44" s="183">
        <v>277.5</v>
      </c>
      <c r="K44" s="183">
        <v>261</v>
      </c>
      <c r="L44" s="183">
        <v>1600</v>
      </c>
      <c r="M44" s="184">
        <f t="shared" si="0"/>
        <v>-9600</v>
      </c>
      <c r="N44" s="185">
        <f t="shared" si="1"/>
        <v>-2.247191011235955</v>
      </c>
    </row>
    <row r="45" spans="1:14" ht="15.75" customHeight="1">
      <c r="A45" s="183">
        <v>3</v>
      </c>
      <c r="B45" s="69">
        <v>43612</v>
      </c>
      <c r="C45" s="183" t="s">
        <v>163</v>
      </c>
      <c r="D45" s="183" t="s">
        <v>21</v>
      </c>
      <c r="E45" s="183" t="s">
        <v>217</v>
      </c>
      <c r="F45" s="183">
        <v>312</v>
      </c>
      <c r="G45" s="183">
        <v>307.5</v>
      </c>
      <c r="H45" s="183">
        <v>314.5</v>
      </c>
      <c r="I45" s="183">
        <v>317</v>
      </c>
      <c r="J45" s="183">
        <v>319.5</v>
      </c>
      <c r="K45" s="183">
        <v>317</v>
      </c>
      <c r="L45" s="183">
        <v>2100</v>
      </c>
      <c r="M45" s="184">
        <f t="shared" si="0"/>
        <v>10500</v>
      </c>
      <c r="N45" s="185">
        <f t="shared" si="1"/>
        <v>1.6025641025641024</v>
      </c>
    </row>
    <row r="46" spans="1:14" ht="15.75" customHeight="1">
      <c r="A46" s="183">
        <v>4</v>
      </c>
      <c r="B46" s="69">
        <v>43609</v>
      </c>
      <c r="C46" s="183" t="s">
        <v>163</v>
      </c>
      <c r="D46" s="183" t="s">
        <v>21</v>
      </c>
      <c r="E46" s="183" t="s">
        <v>187</v>
      </c>
      <c r="F46" s="183">
        <v>187</v>
      </c>
      <c r="G46" s="183">
        <v>183.5</v>
      </c>
      <c r="H46" s="183">
        <v>189</v>
      </c>
      <c r="I46" s="183">
        <v>191</v>
      </c>
      <c r="J46" s="183">
        <v>193</v>
      </c>
      <c r="K46" s="183">
        <v>193</v>
      </c>
      <c r="L46" s="183">
        <v>2600</v>
      </c>
      <c r="M46" s="184">
        <f t="shared" si="0"/>
        <v>15600</v>
      </c>
      <c r="N46" s="185">
        <f t="shared" si="1"/>
        <v>3.2085561497326203</v>
      </c>
    </row>
    <row r="47" spans="1:14" ht="15" customHeight="1">
      <c r="A47" s="183">
        <v>5</v>
      </c>
      <c r="B47" s="69">
        <v>43608</v>
      </c>
      <c r="C47" s="183" t="s">
        <v>163</v>
      </c>
      <c r="D47" s="183" t="s">
        <v>21</v>
      </c>
      <c r="E47" s="183" t="s">
        <v>307</v>
      </c>
      <c r="F47" s="183">
        <v>1545</v>
      </c>
      <c r="G47" s="183">
        <v>1515</v>
      </c>
      <c r="H47" s="183">
        <v>1560</v>
      </c>
      <c r="I47" s="183">
        <v>1575</v>
      </c>
      <c r="J47" s="183">
        <v>1590</v>
      </c>
      <c r="K47" s="183">
        <v>1560</v>
      </c>
      <c r="L47" s="183">
        <v>375</v>
      </c>
      <c r="M47" s="184">
        <f t="shared" si="0"/>
        <v>5625</v>
      </c>
      <c r="N47" s="185">
        <f t="shared" si="1"/>
        <v>0.970873786407767</v>
      </c>
    </row>
    <row r="48" spans="1:14" ht="15.75">
      <c r="A48" s="183">
        <v>6</v>
      </c>
      <c r="B48" s="69">
        <v>43607</v>
      </c>
      <c r="C48" s="183" t="s">
        <v>163</v>
      </c>
      <c r="D48" s="183" t="s">
        <v>21</v>
      </c>
      <c r="E48" s="183" t="s">
        <v>308</v>
      </c>
      <c r="F48" s="183">
        <v>128</v>
      </c>
      <c r="G48" s="183">
        <v>125.5</v>
      </c>
      <c r="H48" s="183">
        <v>129</v>
      </c>
      <c r="I48" s="183">
        <v>130</v>
      </c>
      <c r="J48" s="183">
        <v>131</v>
      </c>
      <c r="K48" s="183">
        <v>130</v>
      </c>
      <c r="L48" s="183">
        <v>6000</v>
      </c>
      <c r="M48" s="184">
        <f t="shared" si="0"/>
        <v>12000</v>
      </c>
      <c r="N48" s="185">
        <f t="shared" si="1"/>
        <v>1.5625</v>
      </c>
    </row>
    <row r="49" spans="1:14" ht="15.75">
      <c r="A49" s="183">
        <v>7</v>
      </c>
      <c r="B49" s="69">
        <v>43606</v>
      </c>
      <c r="C49" s="183" t="s">
        <v>163</v>
      </c>
      <c r="D49" s="183" t="s">
        <v>21</v>
      </c>
      <c r="E49" s="183" t="s">
        <v>130</v>
      </c>
      <c r="F49" s="183">
        <v>716</v>
      </c>
      <c r="G49" s="183">
        <v>710</v>
      </c>
      <c r="H49" s="183">
        <v>720</v>
      </c>
      <c r="I49" s="183">
        <v>724</v>
      </c>
      <c r="J49" s="183">
        <v>728</v>
      </c>
      <c r="K49" s="183">
        <v>724</v>
      </c>
      <c r="L49" s="183">
        <v>1400</v>
      </c>
      <c r="M49" s="184">
        <f t="shared" si="0"/>
        <v>11200</v>
      </c>
      <c r="N49" s="185">
        <f t="shared" si="1"/>
        <v>1.1173184357541899</v>
      </c>
    </row>
    <row r="50" spans="1:14" ht="15.75">
      <c r="A50" s="183">
        <v>8</v>
      </c>
      <c r="B50" s="69">
        <v>43606</v>
      </c>
      <c r="C50" s="183" t="s">
        <v>163</v>
      </c>
      <c r="D50" s="183" t="s">
        <v>21</v>
      </c>
      <c r="E50" s="183" t="s">
        <v>121</v>
      </c>
      <c r="F50" s="183">
        <v>3485</v>
      </c>
      <c r="G50" s="183">
        <v>3450</v>
      </c>
      <c r="H50" s="183">
        <v>3505</v>
      </c>
      <c r="I50" s="183">
        <v>3525</v>
      </c>
      <c r="J50" s="183">
        <v>3545</v>
      </c>
      <c r="K50" s="183">
        <v>3450</v>
      </c>
      <c r="L50" s="183">
        <v>250</v>
      </c>
      <c r="M50" s="184">
        <f t="shared" si="0"/>
        <v>-8750</v>
      </c>
      <c r="N50" s="185">
        <f t="shared" si="1"/>
        <v>-1.0043041606886656</v>
      </c>
    </row>
    <row r="51" spans="1:14" ht="15.75" customHeight="1">
      <c r="A51" s="183">
        <v>9</v>
      </c>
      <c r="B51" s="69">
        <v>43603</v>
      </c>
      <c r="C51" s="183" t="s">
        <v>163</v>
      </c>
      <c r="D51" s="183" t="s">
        <v>21</v>
      </c>
      <c r="E51" s="183" t="s">
        <v>84</v>
      </c>
      <c r="F51" s="183">
        <v>186.5</v>
      </c>
      <c r="G51" s="183">
        <v>182</v>
      </c>
      <c r="H51" s="183">
        <v>189</v>
      </c>
      <c r="I51" s="183">
        <v>191.5</v>
      </c>
      <c r="J51" s="183">
        <v>194</v>
      </c>
      <c r="K51" s="183">
        <v>189</v>
      </c>
      <c r="L51" s="183">
        <v>2000</v>
      </c>
      <c r="M51" s="184">
        <f t="shared" si="0"/>
        <v>5000</v>
      </c>
      <c r="N51" s="185">
        <f t="shared" si="1"/>
        <v>1.3404825737265416</v>
      </c>
    </row>
    <row r="52" spans="1:14" ht="15.75" customHeight="1">
      <c r="A52" s="183">
        <v>10</v>
      </c>
      <c r="B52" s="69">
        <v>43602</v>
      </c>
      <c r="C52" s="183" t="s">
        <v>163</v>
      </c>
      <c r="D52" s="183" t="s">
        <v>21</v>
      </c>
      <c r="E52" s="183" t="s">
        <v>303</v>
      </c>
      <c r="F52" s="183">
        <v>1200</v>
      </c>
      <c r="G52" s="183">
        <v>1185</v>
      </c>
      <c r="H52" s="183">
        <v>1208</v>
      </c>
      <c r="I52" s="183">
        <v>1216</v>
      </c>
      <c r="J52" s="183">
        <v>1224</v>
      </c>
      <c r="K52" s="183">
        <v>1224</v>
      </c>
      <c r="L52" s="183">
        <v>750</v>
      </c>
      <c r="M52" s="184">
        <f t="shared" si="0"/>
        <v>18000</v>
      </c>
      <c r="N52" s="185">
        <f t="shared" si="1"/>
        <v>2</v>
      </c>
    </row>
    <row r="53" spans="1:14" ht="15" customHeight="1">
      <c r="A53" s="183">
        <v>11</v>
      </c>
      <c r="B53" s="69">
        <v>43601</v>
      </c>
      <c r="C53" s="183" t="s">
        <v>163</v>
      </c>
      <c r="D53" s="183" t="s">
        <v>53</v>
      </c>
      <c r="E53" s="183" t="s">
        <v>43</v>
      </c>
      <c r="F53" s="183">
        <v>397</v>
      </c>
      <c r="G53" s="183">
        <v>406</v>
      </c>
      <c r="H53" s="183">
        <v>392</v>
      </c>
      <c r="I53" s="183">
        <v>387</v>
      </c>
      <c r="J53" s="183">
        <v>382</v>
      </c>
      <c r="K53" s="183">
        <v>382</v>
      </c>
      <c r="L53" s="183">
        <v>1100</v>
      </c>
      <c r="M53" s="184">
        <f t="shared" si="0"/>
        <v>16500</v>
      </c>
      <c r="N53" s="185">
        <f t="shared" si="1"/>
        <v>3.778337531486146</v>
      </c>
    </row>
    <row r="54" spans="1:14" ht="15" customHeight="1">
      <c r="A54" s="183">
        <v>12</v>
      </c>
      <c r="B54" s="69">
        <v>43600</v>
      </c>
      <c r="C54" s="183" t="s">
        <v>163</v>
      </c>
      <c r="D54" s="183" t="s">
        <v>21</v>
      </c>
      <c r="E54" s="183" t="s">
        <v>304</v>
      </c>
      <c r="F54" s="183">
        <v>2800</v>
      </c>
      <c r="G54" s="183">
        <v>2770</v>
      </c>
      <c r="H54" s="183">
        <v>2820</v>
      </c>
      <c r="I54" s="183">
        <v>2840</v>
      </c>
      <c r="J54" s="183">
        <v>2860</v>
      </c>
      <c r="K54" s="183">
        <v>2770</v>
      </c>
      <c r="L54" s="183">
        <v>250</v>
      </c>
      <c r="M54" s="184">
        <f t="shared" si="0"/>
        <v>-7500</v>
      </c>
      <c r="N54" s="185">
        <f t="shared" si="1"/>
        <v>-1.0714285714285714</v>
      </c>
    </row>
    <row r="55" spans="1:14" ht="15.75">
      <c r="A55" s="183">
        <v>13</v>
      </c>
      <c r="B55" s="69">
        <v>43599</v>
      </c>
      <c r="C55" s="183" t="s">
        <v>163</v>
      </c>
      <c r="D55" s="183" t="s">
        <v>21</v>
      </c>
      <c r="E55" s="183" t="s">
        <v>57</v>
      </c>
      <c r="F55" s="183">
        <v>114.5</v>
      </c>
      <c r="G55" s="183">
        <v>108</v>
      </c>
      <c r="H55" s="183">
        <v>118</v>
      </c>
      <c r="I55" s="183">
        <v>121.5</v>
      </c>
      <c r="J55" s="183">
        <v>125</v>
      </c>
      <c r="K55" s="183">
        <v>118</v>
      </c>
      <c r="L55" s="183">
        <v>1500</v>
      </c>
      <c r="M55" s="184">
        <f t="shared" si="0"/>
        <v>5250</v>
      </c>
      <c r="N55" s="185">
        <f t="shared" si="1"/>
        <v>3.056768558951965</v>
      </c>
    </row>
    <row r="56" spans="1:14" ht="15.75">
      <c r="A56" s="183">
        <v>14</v>
      </c>
      <c r="B56" s="69">
        <v>43598</v>
      </c>
      <c r="C56" s="183" t="s">
        <v>163</v>
      </c>
      <c r="D56" s="183" t="s">
        <v>21</v>
      </c>
      <c r="E56" s="183" t="s">
        <v>280</v>
      </c>
      <c r="F56" s="183">
        <v>1968</v>
      </c>
      <c r="G56" s="183">
        <v>1950</v>
      </c>
      <c r="H56" s="183">
        <v>1978</v>
      </c>
      <c r="I56" s="183">
        <v>1988</v>
      </c>
      <c r="J56" s="183">
        <v>1998</v>
      </c>
      <c r="K56" s="183">
        <v>1978</v>
      </c>
      <c r="L56" s="183">
        <v>500</v>
      </c>
      <c r="M56" s="184">
        <f t="shared" si="0"/>
        <v>5000</v>
      </c>
      <c r="N56" s="185">
        <f t="shared" si="1"/>
        <v>0.508130081300813</v>
      </c>
    </row>
    <row r="57" spans="1:14" ht="15.75">
      <c r="A57" s="183">
        <v>15</v>
      </c>
      <c r="B57" s="69">
        <v>43598</v>
      </c>
      <c r="C57" s="183" t="s">
        <v>163</v>
      </c>
      <c r="D57" s="183" t="s">
        <v>21</v>
      </c>
      <c r="E57" s="183" t="s">
        <v>186</v>
      </c>
      <c r="F57" s="183">
        <v>824</v>
      </c>
      <c r="G57" s="183">
        <v>814</v>
      </c>
      <c r="H57" s="183">
        <v>829</v>
      </c>
      <c r="I57" s="183">
        <v>834</v>
      </c>
      <c r="J57" s="183">
        <v>839</v>
      </c>
      <c r="K57" s="183">
        <v>814</v>
      </c>
      <c r="L57" s="183">
        <v>1200</v>
      </c>
      <c r="M57" s="184">
        <f t="shared" si="0"/>
        <v>-12000</v>
      </c>
      <c r="N57" s="185">
        <f t="shared" si="1"/>
        <v>-1.2135922330097086</v>
      </c>
    </row>
    <row r="58" spans="1:14" ht="15.75">
      <c r="A58" s="183">
        <v>16</v>
      </c>
      <c r="B58" s="69">
        <v>43595</v>
      </c>
      <c r="C58" s="183" t="s">
        <v>163</v>
      </c>
      <c r="D58" s="183" t="s">
        <v>21</v>
      </c>
      <c r="E58" s="183" t="s">
        <v>151</v>
      </c>
      <c r="F58" s="183">
        <v>704</v>
      </c>
      <c r="G58" s="183">
        <v>687</v>
      </c>
      <c r="H58" s="183">
        <v>714</v>
      </c>
      <c r="I58" s="183">
        <v>724</v>
      </c>
      <c r="J58" s="183">
        <v>734</v>
      </c>
      <c r="K58" s="183">
        <v>687</v>
      </c>
      <c r="L58" s="183">
        <v>500</v>
      </c>
      <c r="M58" s="184">
        <f t="shared" si="0"/>
        <v>-8500</v>
      </c>
      <c r="N58" s="185">
        <f t="shared" si="1"/>
        <v>-2.414772727272727</v>
      </c>
    </row>
    <row r="59" spans="1:14" ht="15" customHeight="1">
      <c r="A59" s="183">
        <v>17</v>
      </c>
      <c r="B59" s="69">
        <v>43594</v>
      </c>
      <c r="C59" s="183" t="s">
        <v>163</v>
      </c>
      <c r="D59" s="183" t="s">
        <v>21</v>
      </c>
      <c r="E59" s="183" t="s">
        <v>291</v>
      </c>
      <c r="F59" s="183">
        <v>90.5</v>
      </c>
      <c r="G59" s="183">
        <v>88.5</v>
      </c>
      <c r="H59" s="183">
        <v>91.5</v>
      </c>
      <c r="I59" s="183">
        <v>92.5</v>
      </c>
      <c r="J59" s="183">
        <v>93.5</v>
      </c>
      <c r="K59" s="183">
        <v>88.5</v>
      </c>
      <c r="L59" s="183">
        <v>6000</v>
      </c>
      <c r="M59" s="184">
        <f t="shared" si="0"/>
        <v>-12000</v>
      </c>
      <c r="N59" s="185">
        <f t="shared" si="1"/>
        <v>-2.2099447513812156</v>
      </c>
    </row>
    <row r="60" spans="1:14" ht="15" customHeight="1">
      <c r="A60" s="183">
        <v>18</v>
      </c>
      <c r="B60" s="69">
        <v>43591</v>
      </c>
      <c r="C60" s="183" t="s">
        <v>163</v>
      </c>
      <c r="D60" s="183" t="s">
        <v>53</v>
      </c>
      <c r="E60" s="183" t="s">
        <v>135</v>
      </c>
      <c r="F60" s="183">
        <v>94</v>
      </c>
      <c r="G60" s="183">
        <v>95.5</v>
      </c>
      <c r="H60" s="183">
        <v>93.3</v>
      </c>
      <c r="I60" s="183">
        <v>92.5</v>
      </c>
      <c r="J60" s="183">
        <v>91.2</v>
      </c>
      <c r="K60" s="183">
        <v>95.5</v>
      </c>
      <c r="L60" s="183">
        <v>8000</v>
      </c>
      <c r="M60" s="184">
        <f t="shared" si="0"/>
        <v>-12000</v>
      </c>
      <c r="N60" s="185">
        <f t="shared" si="1"/>
        <v>-1.595744680851064</v>
      </c>
    </row>
    <row r="61" spans="1:14" ht="15.75">
      <c r="A61" s="183">
        <v>19</v>
      </c>
      <c r="B61" s="69">
        <v>43588</v>
      </c>
      <c r="C61" s="183" t="s">
        <v>163</v>
      </c>
      <c r="D61" s="183" t="s">
        <v>21</v>
      </c>
      <c r="E61" s="183" t="s">
        <v>292</v>
      </c>
      <c r="F61" s="183">
        <v>182</v>
      </c>
      <c r="G61" s="183">
        <v>177</v>
      </c>
      <c r="H61" s="183">
        <v>184.5</v>
      </c>
      <c r="I61" s="183">
        <v>187</v>
      </c>
      <c r="J61" s="183">
        <v>189.5</v>
      </c>
      <c r="K61" s="183">
        <v>184.2</v>
      </c>
      <c r="L61" s="183">
        <v>2250</v>
      </c>
      <c r="M61" s="184">
        <f t="shared" si="0"/>
        <v>4949.9999999999745</v>
      </c>
      <c r="N61" s="185">
        <f t="shared" si="1"/>
        <v>1.2087912087912025</v>
      </c>
    </row>
    <row r="62" spans="1:14" ht="15.75">
      <c r="A62" s="183">
        <v>20</v>
      </c>
      <c r="B62" s="69">
        <v>43587</v>
      </c>
      <c r="C62" s="183" t="s">
        <v>163</v>
      </c>
      <c r="D62" s="183" t="s">
        <v>21</v>
      </c>
      <c r="E62" s="183" t="s">
        <v>118</v>
      </c>
      <c r="F62" s="183">
        <v>1400</v>
      </c>
      <c r="G62" s="183">
        <v>1379</v>
      </c>
      <c r="H62" s="183">
        <v>1414</v>
      </c>
      <c r="I62" s="183">
        <v>1426</v>
      </c>
      <c r="J62" s="183">
        <v>1438</v>
      </c>
      <c r="K62" s="183">
        <v>1414</v>
      </c>
      <c r="L62" s="183">
        <v>400</v>
      </c>
      <c r="M62" s="184">
        <f t="shared" si="0"/>
        <v>5600</v>
      </c>
      <c r="N62" s="185">
        <f t="shared" si="1"/>
        <v>1</v>
      </c>
    </row>
    <row r="63" spans="1:14" ht="15">
      <c r="A63" s="75" t="s">
        <v>25</v>
      </c>
      <c r="B63" s="76"/>
      <c r="C63" s="77"/>
      <c r="D63" s="78"/>
      <c r="E63" s="79"/>
      <c r="F63" s="79"/>
      <c r="G63" s="80"/>
      <c r="H63" s="79"/>
      <c r="I63" s="79"/>
      <c r="J63" s="79"/>
      <c r="K63" s="81"/>
      <c r="N63" s="82"/>
    </row>
    <row r="64" spans="1:11" ht="15.75">
      <c r="A64" s="75" t="s">
        <v>26</v>
      </c>
      <c r="B64" s="83"/>
      <c r="C64" s="77"/>
      <c r="D64" s="78"/>
      <c r="E64" s="79"/>
      <c r="F64" s="79"/>
      <c r="G64" s="80"/>
      <c r="H64" s="79"/>
      <c r="I64" s="79"/>
      <c r="J64" s="79"/>
      <c r="K64" s="81"/>
    </row>
    <row r="65" spans="1:10" ht="15.75">
      <c r="A65" s="75" t="s">
        <v>26</v>
      </c>
      <c r="B65" s="83"/>
      <c r="C65" s="84"/>
      <c r="D65" s="85"/>
      <c r="E65" s="86"/>
      <c r="F65" s="86"/>
      <c r="G65" s="87"/>
      <c r="H65" s="86"/>
      <c r="I65" s="86"/>
      <c r="J65" s="86"/>
    </row>
    <row r="66" spans="1:10" ht="16.5" thickBot="1">
      <c r="A66" s="84"/>
      <c r="B66" s="83"/>
      <c r="C66" s="86"/>
      <c r="D66" s="86"/>
      <c r="E66" s="86"/>
      <c r="F66" s="90"/>
      <c r="G66" s="91"/>
      <c r="H66" s="92" t="s">
        <v>27</v>
      </c>
      <c r="I66" s="92"/>
      <c r="J66" s="93"/>
    </row>
    <row r="67" spans="1:10" ht="15.75">
      <c r="A67" s="84"/>
      <c r="B67" s="83"/>
      <c r="C67" s="238" t="s">
        <v>28</v>
      </c>
      <c r="D67" s="238"/>
      <c r="E67" s="139">
        <v>20</v>
      </c>
      <c r="F67" s="140">
        <f>F68+F69+F70+F71+F72+F73</f>
        <v>100</v>
      </c>
      <c r="G67" s="86">
        <v>20</v>
      </c>
      <c r="H67" s="94">
        <f>G68/G67%</f>
        <v>65</v>
      </c>
      <c r="I67" s="94"/>
      <c r="J67" s="94"/>
    </row>
    <row r="68" spans="1:10" ht="15.75">
      <c r="A68" s="84"/>
      <c r="B68" s="83"/>
      <c r="C68" s="235" t="s">
        <v>29</v>
      </c>
      <c r="D68" s="235"/>
      <c r="E68" s="141">
        <v>13</v>
      </c>
      <c r="F68" s="142">
        <f>(E68/E67)*100</f>
        <v>65</v>
      </c>
      <c r="G68" s="86">
        <v>13</v>
      </c>
      <c r="H68" s="93"/>
      <c r="I68" s="93"/>
      <c r="J68" s="86"/>
    </row>
    <row r="69" spans="1:9" ht="15.75">
      <c r="A69" s="96"/>
      <c r="B69" s="83"/>
      <c r="C69" s="235" t="s">
        <v>31</v>
      </c>
      <c r="D69" s="235"/>
      <c r="E69" s="141">
        <v>0</v>
      </c>
      <c r="F69" s="142">
        <f>(E69/E67)*100</f>
        <v>0</v>
      </c>
      <c r="G69" s="97"/>
      <c r="H69" s="86"/>
      <c r="I69" s="86"/>
    </row>
    <row r="70" spans="1:9" ht="15.75">
      <c r="A70" s="96"/>
      <c r="B70" s="83"/>
      <c r="C70" s="235" t="s">
        <v>32</v>
      </c>
      <c r="D70" s="235"/>
      <c r="E70" s="141">
        <v>0</v>
      </c>
      <c r="F70" s="142">
        <f>(E70/E67)*100</f>
        <v>0</v>
      </c>
      <c r="G70" s="97"/>
      <c r="H70" s="86"/>
      <c r="I70" s="86"/>
    </row>
    <row r="71" spans="1:10" ht="15.75">
      <c r="A71" s="96"/>
      <c r="B71" s="83"/>
      <c r="C71" s="235" t="s">
        <v>33</v>
      </c>
      <c r="D71" s="235"/>
      <c r="E71" s="141">
        <v>7</v>
      </c>
      <c r="F71" s="142">
        <f>(E71/E67)*100</f>
        <v>35</v>
      </c>
      <c r="G71" s="97"/>
      <c r="H71" s="86" t="s">
        <v>34</v>
      </c>
      <c r="I71" s="86"/>
      <c r="J71" s="93"/>
    </row>
    <row r="72" spans="1:9" ht="15.75">
      <c r="A72" s="96"/>
      <c r="B72" s="83"/>
      <c r="C72" s="235" t="s">
        <v>35</v>
      </c>
      <c r="D72" s="235"/>
      <c r="E72" s="141">
        <v>0</v>
      </c>
      <c r="F72" s="142">
        <f>(E72/E67)*100</f>
        <v>0</v>
      </c>
      <c r="G72" s="97"/>
      <c r="H72" s="86"/>
      <c r="I72" s="86"/>
    </row>
    <row r="73" spans="1:12" ht="16.5" thickBot="1">
      <c r="A73" s="96"/>
      <c r="B73" s="83"/>
      <c r="C73" s="236" t="s">
        <v>36</v>
      </c>
      <c r="D73" s="236"/>
      <c r="E73" s="143"/>
      <c r="F73" s="144">
        <f>(E73/E67)*100</f>
        <v>0</v>
      </c>
      <c r="G73" s="97"/>
      <c r="H73" s="86"/>
      <c r="I73" s="86"/>
      <c r="K73" s="93"/>
      <c r="L73" s="88"/>
    </row>
    <row r="74" spans="1:12" ht="15.75">
      <c r="A74" s="98" t="s">
        <v>37</v>
      </c>
      <c r="B74" s="76"/>
      <c r="C74" s="77"/>
      <c r="D74" s="77"/>
      <c r="E74" s="79"/>
      <c r="F74" s="79"/>
      <c r="G74" s="80"/>
      <c r="H74" s="99"/>
      <c r="I74" s="99"/>
      <c r="J74" s="99"/>
      <c r="K74" s="86"/>
      <c r="L74" s="93"/>
    </row>
    <row r="75" spans="1:13" ht="15.75">
      <c r="A75" s="78" t="s">
        <v>38</v>
      </c>
      <c r="B75" s="76"/>
      <c r="C75" s="101"/>
      <c r="D75" s="102"/>
      <c r="E75" s="77"/>
      <c r="F75" s="99"/>
      <c r="G75" s="80"/>
      <c r="H75" s="99"/>
      <c r="I75" s="99"/>
      <c r="J75" s="99"/>
      <c r="K75" s="86"/>
      <c r="M75" s="86" t="s">
        <v>30</v>
      </c>
    </row>
    <row r="76" spans="1:11" ht="15">
      <c r="A76" s="78" t="s">
        <v>39</v>
      </c>
      <c r="B76" s="76"/>
      <c r="C76" s="77"/>
      <c r="D76" s="102"/>
      <c r="E76" s="77"/>
      <c r="F76" s="99"/>
      <c r="G76" s="80"/>
      <c r="H76" s="103"/>
      <c r="I76" s="103"/>
      <c r="J76" s="103"/>
      <c r="K76" s="79"/>
    </row>
    <row r="77" spans="1:12" ht="15.75">
      <c r="A77" s="78" t="s">
        <v>40</v>
      </c>
      <c r="B77" s="101"/>
      <c r="C77" s="77"/>
      <c r="D77" s="102"/>
      <c r="E77" s="77"/>
      <c r="F77" s="99"/>
      <c r="G77" s="104"/>
      <c r="H77" s="103"/>
      <c r="I77" s="103"/>
      <c r="J77" s="103"/>
      <c r="K77" s="79"/>
      <c r="L77" s="88"/>
    </row>
    <row r="78" spans="1:14" ht="16.5" thickBot="1">
      <c r="A78" s="78" t="s">
        <v>41</v>
      </c>
      <c r="B78" s="96"/>
      <c r="C78" s="77"/>
      <c r="D78" s="105"/>
      <c r="E78" s="99"/>
      <c r="F78" s="99"/>
      <c r="G78" s="104"/>
      <c r="H78" s="103"/>
      <c r="I78" s="103"/>
      <c r="J78" s="103"/>
      <c r="K78" s="99"/>
      <c r="L78" s="88"/>
      <c r="M78" s="88"/>
      <c r="N78" s="88"/>
    </row>
    <row r="79" spans="1:14" ht="15.75" thickBot="1">
      <c r="A79" s="243" t="s">
        <v>0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</row>
    <row r="80" spans="1:14" ht="15.75" thickBot="1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</row>
    <row r="81" spans="1:14" ht="1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</row>
    <row r="82" spans="1:14" ht="15.75">
      <c r="A82" s="244" t="s">
        <v>136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</row>
    <row r="83" spans="1:14" ht="15.75">
      <c r="A83" s="244" t="s">
        <v>137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</row>
    <row r="84" spans="1:14" ht="16.5" thickBot="1">
      <c r="A84" s="245" t="s">
        <v>3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</row>
    <row r="85" spans="1:14" ht="15.75">
      <c r="A85" s="246" t="s">
        <v>276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</row>
    <row r="86" spans="1:14" ht="15.75">
      <c r="A86" s="246" t="s">
        <v>5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</row>
    <row r="87" spans="1:14" ht="15">
      <c r="A87" s="242" t="s">
        <v>6</v>
      </c>
      <c r="B87" s="237" t="s">
        <v>7</v>
      </c>
      <c r="C87" s="237" t="s">
        <v>8</v>
      </c>
      <c r="D87" s="242" t="s">
        <v>161</v>
      </c>
      <c r="E87" s="242" t="s">
        <v>162</v>
      </c>
      <c r="F87" s="237" t="s">
        <v>11</v>
      </c>
      <c r="G87" s="237" t="s">
        <v>12</v>
      </c>
      <c r="H87" s="239" t="s">
        <v>13</v>
      </c>
      <c r="I87" s="239" t="s">
        <v>14</v>
      </c>
      <c r="J87" s="239" t="s">
        <v>15</v>
      </c>
      <c r="K87" s="240" t="s">
        <v>16</v>
      </c>
      <c r="L87" s="237" t="s">
        <v>17</v>
      </c>
      <c r="M87" s="237" t="s">
        <v>18</v>
      </c>
      <c r="N87" s="237" t="s">
        <v>19</v>
      </c>
    </row>
    <row r="88" spans="1:14" ht="15">
      <c r="A88" s="242"/>
      <c r="B88" s="237"/>
      <c r="C88" s="237"/>
      <c r="D88" s="242"/>
      <c r="E88" s="242"/>
      <c r="F88" s="237"/>
      <c r="G88" s="237"/>
      <c r="H88" s="237"/>
      <c r="I88" s="237"/>
      <c r="J88" s="237"/>
      <c r="K88" s="241"/>
      <c r="L88" s="237"/>
      <c r="M88" s="237"/>
      <c r="N88" s="237"/>
    </row>
    <row r="89" spans="1:14" ht="15.75">
      <c r="A89" s="180">
        <v>1</v>
      </c>
      <c r="B89" s="69">
        <v>43585</v>
      </c>
      <c r="C89" s="180" t="s">
        <v>163</v>
      </c>
      <c r="D89" s="180" t="s">
        <v>21</v>
      </c>
      <c r="E89" s="180" t="s">
        <v>88</v>
      </c>
      <c r="F89" s="180">
        <v>748</v>
      </c>
      <c r="G89" s="180">
        <v>738</v>
      </c>
      <c r="H89" s="180">
        <v>753</v>
      </c>
      <c r="I89" s="180">
        <v>758</v>
      </c>
      <c r="J89" s="180">
        <v>763</v>
      </c>
      <c r="K89" s="180">
        <v>753</v>
      </c>
      <c r="L89" s="180">
        <v>1200</v>
      </c>
      <c r="M89" s="181">
        <f aca="true" t="shared" si="2" ref="M89:M106">IF(D89="BUY",(K89-F89)*(L89),(F89-K89)*(L89))</f>
        <v>6000</v>
      </c>
      <c r="N89" s="182">
        <f aca="true" t="shared" si="3" ref="N89:N106">M89/(L89)/F89%</f>
        <v>0.6684491978609626</v>
      </c>
    </row>
    <row r="90" spans="1:14" ht="15.75">
      <c r="A90" s="180">
        <v>2</v>
      </c>
      <c r="B90" s="69">
        <v>43581</v>
      </c>
      <c r="C90" s="180" t="s">
        <v>163</v>
      </c>
      <c r="D90" s="180" t="s">
        <v>21</v>
      </c>
      <c r="E90" s="180" t="s">
        <v>178</v>
      </c>
      <c r="F90" s="180">
        <v>368.5</v>
      </c>
      <c r="G90" s="180">
        <v>363</v>
      </c>
      <c r="H90" s="180">
        <v>371</v>
      </c>
      <c r="I90" s="180">
        <v>374.5</v>
      </c>
      <c r="J90" s="180">
        <v>378</v>
      </c>
      <c r="K90" s="180">
        <v>374.5</v>
      </c>
      <c r="L90" s="180">
        <v>1800</v>
      </c>
      <c r="M90" s="181">
        <f t="shared" si="2"/>
        <v>10800</v>
      </c>
      <c r="N90" s="182">
        <f t="shared" si="3"/>
        <v>1.6282225237449117</v>
      </c>
    </row>
    <row r="91" spans="1:14" ht="15.75">
      <c r="A91" s="180">
        <v>3</v>
      </c>
      <c r="B91" s="69">
        <v>43580</v>
      </c>
      <c r="C91" s="180" t="s">
        <v>163</v>
      </c>
      <c r="D91" s="180" t="s">
        <v>21</v>
      </c>
      <c r="E91" s="180" t="s">
        <v>178</v>
      </c>
      <c r="F91" s="180">
        <v>359.5</v>
      </c>
      <c r="G91" s="180">
        <v>354</v>
      </c>
      <c r="H91" s="180">
        <v>362.5</v>
      </c>
      <c r="I91" s="180">
        <v>365.5</v>
      </c>
      <c r="J91" s="180">
        <v>367.5</v>
      </c>
      <c r="K91" s="180">
        <v>362.5</v>
      </c>
      <c r="L91" s="180">
        <v>1800</v>
      </c>
      <c r="M91" s="181">
        <f t="shared" si="2"/>
        <v>5400</v>
      </c>
      <c r="N91" s="182">
        <f t="shared" si="3"/>
        <v>0.8344923504867872</v>
      </c>
    </row>
    <row r="92" spans="1:14" ht="15.75" customHeight="1">
      <c r="A92" s="180">
        <v>4</v>
      </c>
      <c r="B92" s="69">
        <v>43579</v>
      </c>
      <c r="C92" s="180" t="s">
        <v>163</v>
      </c>
      <c r="D92" s="180" t="s">
        <v>21</v>
      </c>
      <c r="E92" s="180" t="s">
        <v>88</v>
      </c>
      <c r="F92" s="180">
        <v>733</v>
      </c>
      <c r="G92" s="180">
        <v>724</v>
      </c>
      <c r="H92" s="180">
        <v>738</v>
      </c>
      <c r="I92" s="180">
        <v>743</v>
      </c>
      <c r="J92" s="180">
        <v>748</v>
      </c>
      <c r="K92" s="180">
        <v>737.2</v>
      </c>
      <c r="L92" s="180">
        <v>1200</v>
      </c>
      <c r="M92" s="181">
        <f t="shared" si="2"/>
        <v>5040.000000000055</v>
      </c>
      <c r="N92" s="182">
        <f t="shared" si="3"/>
        <v>0.5729877216916842</v>
      </c>
    </row>
    <row r="93" spans="1:14" ht="15.75" customHeight="1">
      <c r="A93" s="180">
        <v>5</v>
      </c>
      <c r="B93" s="69">
        <v>43578</v>
      </c>
      <c r="C93" s="180" t="s">
        <v>163</v>
      </c>
      <c r="D93" s="180" t="s">
        <v>21</v>
      </c>
      <c r="E93" s="180" t="s">
        <v>293</v>
      </c>
      <c r="F93" s="180">
        <v>1362</v>
      </c>
      <c r="G93" s="180">
        <v>1345</v>
      </c>
      <c r="H93" s="180">
        <v>1372</v>
      </c>
      <c r="I93" s="180">
        <v>1382</v>
      </c>
      <c r="J93" s="180">
        <v>1392</v>
      </c>
      <c r="K93" s="180">
        <v>1372</v>
      </c>
      <c r="L93" s="180">
        <v>500</v>
      </c>
      <c r="M93" s="181">
        <f t="shared" si="2"/>
        <v>5000</v>
      </c>
      <c r="N93" s="182">
        <f t="shared" si="3"/>
        <v>0.7342143906020558</v>
      </c>
    </row>
    <row r="94" spans="1:14" ht="15" customHeight="1">
      <c r="A94" s="180">
        <v>6</v>
      </c>
      <c r="B94" s="69">
        <v>43577</v>
      </c>
      <c r="C94" s="180" t="s">
        <v>163</v>
      </c>
      <c r="D94" s="180" t="s">
        <v>53</v>
      </c>
      <c r="E94" s="180" t="s">
        <v>151</v>
      </c>
      <c r="F94" s="180">
        <v>760</v>
      </c>
      <c r="G94" s="180">
        <v>777</v>
      </c>
      <c r="H94" s="180">
        <v>750</v>
      </c>
      <c r="I94" s="180">
        <v>740</v>
      </c>
      <c r="J94" s="180">
        <v>730</v>
      </c>
      <c r="K94" s="180">
        <v>730</v>
      </c>
      <c r="L94" s="180">
        <v>500</v>
      </c>
      <c r="M94" s="181">
        <f t="shared" si="2"/>
        <v>15000</v>
      </c>
      <c r="N94" s="182">
        <f t="shared" si="3"/>
        <v>3.947368421052632</v>
      </c>
    </row>
    <row r="95" spans="1:14" ht="15.75">
      <c r="A95" s="180">
        <v>7</v>
      </c>
      <c r="B95" s="69">
        <v>43573</v>
      </c>
      <c r="C95" s="180" t="s">
        <v>163</v>
      </c>
      <c r="D95" s="180" t="s">
        <v>21</v>
      </c>
      <c r="E95" s="180" t="s">
        <v>84</v>
      </c>
      <c r="F95" s="180">
        <v>238</v>
      </c>
      <c r="G95" s="180">
        <v>233</v>
      </c>
      <c r="H95" s="180">
        <v>241</v>
      </c>
      <c r="I95" s="180">
        <v>244</v>
      </c>
      <c r="J95" s="180">
        <v>247</v>
      </c>
      <c r="K95" s="180">
        <v>233</v>
      </c>
      <c r="L95" s="180">
        <v>2000</v>
      </c>
      <c r="M95" s="181">
        <f t="shared" si="2"/>
        <v>-10000</v>
      </c>
      <c r="N95" s="182">
        <f t="shared" si="3"/>
        <v>-2.100840336134454</v>
      </c>
    </row>
    <row r="96" spans="1:14" ht="15.75">
      <c r="A96" s="180">
        <v>8</v>
      </c>
      <c r="B96" s="69">
        <v>43571</v>
      </c>
      <c r="C96" s="180" t="s">
        <v>163</v>
      </c>
      <c r="D96" s="180" t="s">
        <v>21</v>
      </c>
      <c r="E96" s="180" t="s">
        <v>294</v>
      </c>
      <c r="F96" s="180">
        <v>366.5</v>
      </c>
      <c r="G96" s="180">
        <v>362</v>
      </c>
      <c r="H96" s="180">
        <v>369.5</v>
      </c>
      <c r="I96" s="180">
        <v>371.5</v>
      </c>
      <c r="J96" s="180">
        <v>373.5</v>
      </c>
      <c r="K96" s="180">
        <v>369.4</v>
      </c>
      <c r="L96" s="180">
        <v>2600</v>
      </c>
      <c r="M96" s="181">
        <f t="shared" si="2"/>
        <v>7539.999999999941</v>
      </c>
      <c r="N96" s="182">
        <f t="shared" si="3"/>
        <v>0.7912687585265968</v>
      </c>
    </row>
    <row r="97" spans="1:14" ht="15.75">
      <c r="A97" s="180">
        <v>9</v>
      </c>
      <c r="B97" s="69">
        <v>43570</v>
      </c>
      <c r="C97" s="180" t="s">
        <v>163</v>
      </c>
      <c r="D97" s="180" t="s">
        <v>21</v>
      </c>
      <c r="E97" s="180" t="s">
        <v>73</v>
      </c>
      <c r="F97" s="180">
        <v>152</v>
      </c>
      <c r="G97" s="180">
        <v>149</v>
      </c>
      <c r="H97" s="180">
        <v>153.5</v>
      </c>
      <c r="I97" s="180">
        <v>155</v>
      </c>
      <c r="J97" s="180">
        <v>156.5</v>
      </c>
      <c r="K97" s="180">
        <v>149</v>
      </c>
      <c r="L97" s="180">
        <v>4500</v>
      </c>
      <c r="M97" s="181">
        <f t="shared" si="2"/>
        <v>-13500</v>
      </c>
      <c r="N97" s="182">
        <f t="shared" si="3"/>
        <v>-1.9736842105263157</v>
      </c>
    </row>
    <row r="98" spans="1:14" ht="15.75">
      <c r="A98" s="180">
        <v>10</v>
      </c>
      <c r="B98" s="69">
        <v>43567</v>
      </c>
      <c r="C98" s="180" t="s">
        <v>163</v>
      </c>
      <c r="D98" s="180" t="s">
        <v>21</v>
      </c>
      <c r="E98" s="180" t="s">
        <v>283</v>
      </c>
      <c r="F98" s="180">
        <v>301</v>
      </c>
      <c r="G98" s="180">
        <v>297.5</v>
      </c>
      <c r="H98" s="180">
        <v>303.5</v>
      </c>
      <c r="I98" s="180">
        <v>306</v>
      </c>
      <c r="J98" s="180">
        <v>308.5</v>
      </c>
      <c r="K98" s="180">
        <v>308.5</v>
      </c>
      <c r="L98" s="180">
        <v>2400</v>
      </c>
      <c r="M98" s="181">
        <f t="shared" si="2"/>
        <v>18000</v>
      </c>
      <c r="N98" s="182">
        <f t="shared" si="3"/>
        <v>2.4916943521594686</v>
      </c>
    </row>
    <row r="99" spans="1:14" ht="15.75">
      <c r="A99" s="180">
        <v>11</v>
      </c>
      <c r="B99" s="69">
        <v>43566</v>
      </c>
      <c r="C99" s="180" t="s">
        <v>163</v>
      </c>
      <c r="D99" s="180" t="s">
        <v>21</v>
      </c>
      <c r="E99" s="180" t="s">
        <v>284</v>
      </c>
      <c r="F99" s="180">
        <v>7520</v>
      </c>
      <c r="G99" s="180">
        <v>7440</v>
      </c>
      <c r="H99" s="180">
        <v>7570</v>
      </c>
      <c r="I99" s="180">
        <v>7620</v>
      </c>
      <c r="J99" s="180">
        <v>7670</v>
      </c>
      <c r="K99" s="180">
        <v>7570</v>
      </c>
      <c r="L99" s="180">
        <v>125</v>
      </c>
      <c r="M99" s="181">
        <f t="shared" si="2"/>
        <v>6250</v>
      </c>
      <c r="N99" s="182">
        <f t="shared" si="3"/>
        <v>0.6648936170212766</v>
      </c>
    </row>
    <row r="100" spans="1:14" ht="15" customHeight="1">
      <c r="A100" s="180">
        <v>12</v>
      </c>
      <c r="B100" s="69">
        <v>43565</v>
      </c>
      <c r="C100" s="180" t="s">
        <v>163</v>
      </c>
      <c r="D100" s="180" t="s">
        <v>21</v>
      </c>
      <c r="E100" s="180" t="s">
        <v>93</v>
      </c>
      <c r="F100" s="180">
        <v>400</v>
      </c>
      <c r="G100" s="180">
        <v>396.5</v>
      </c>
      <c r="H100" s="180">
        <v>402</v>
      </c>
      <c r="I100" s="180">
        <v>404</v>
      </c>
      <c r="J100" s="180">
        <v>406</v>
      </c>
      <c r="K100" s="180">
        <v>396.5</v>
      </c>
      <c r="L100" s="180">
        <v>2750</v>
      </c>
      <c r="M100" s="181">
        <f t="shared" si="2"/>
        <v>-9625</v>
      </c>
      <c r="N100" s="182">
        <f t="shared" si="3"/>
        <v>-0.875</v>
      </c>
    </row>
    <row r="101" spans="1:14" ht="15" customHeight="1">
      <c r="A101" s="180">
        <v>13</v>
      </c>
      <c r="B101" s="69">
        <v>43564</v>
      </c>
      <c r="C101" s="180" t="s">
        <v>163</v>
      </c>
      <c r="D101" s="180" t="s">
        <v>53</v>
      </c>
      <c r="E101" s="180" t="s">
        <v>151</v>
      </c>
      <c r="F101" s="180">
        <v>831</v>
      </c>
      <c r="G101" s="180">
        <v>849</v>
      </c>
      <c r="H101" s="180">
        <v>821</v>
      </c>
      <c r="I101" s="180">
        <v>811</v>
      </c>
      <c r="J101" s="180">
        <v>801</v>
      </c>
      <c r="K101" s="180">
        <v>849</v>
      </c>
      <c r="L101" s="180">
        <v>500</v>
      </c>
      <c r="M101" s="181">
        <f t="shared" si="2"/>
        <v>-9000</v>
      </c>
      <c r="N101" s="182">
        <f t="shared" si="3"/>
        <v>-2.166064981949458</v>
      </c>
    </row>
    <row r="102" spans="1:14" ht="15.75" customHeight="1">
      <c r="A102" s="180">
        <v>14</v>
      </c>
      <c r="B102" s="69">
        <v>43560</v>
      </c>
      <c r="C102" s="180" t="s">
        <v>163</v>
      </c>
      <c r="D102" s="180" t="s">
        <v>21</v>
      </c>
      <c r="E102" s="180" t="s">
        <v>267</v>
      </c>
      <c r="F102" s="180">
        <v>220.5</v>
      </c>
      <c r="G102" s="180">
        <v>215</v>
      </c>
      <c r="H102" s="180">
        <v>223.5</v>
      </c>
      <c r="I102" s="180">
        <v>226</v>
      </c>
      <c r="J102" s="180">
        <v>228.5</v>
      </c>
      <c r="K102" s="180">
        <v>223.5</v>
      </c>
      <c r="L102" s="180">
        <v>2000</v>
      </c>
      <c r="M102" s="181">
        <f t="shared" si="2"/>
        <v>6000</v>
      </c>
      <c r="N102" s="182">
        <f t="shared" si="3"/>
        <v>1.3605442176870748</v>
      </c>
    </row>
    <row r="103" spans="1:14" ht="15.75" customHeight="1">
      <c r="A103" s="180">
        <v>15</v>
      </c>
      <c r="B103" s="69">
        <v>43559</v>
      </c>
      <c r="C103" s="180" t="s">
        <v>163</v>
      </c>
      <c r="D103" s="180" t="s">
        <v>21</v>
      </c>
      <c r="E103" s="180" t="s">
        <v>67</v>
      </c>
      <c r="F103" s="180">
        <v>7200</v>
      </c>
      <c r="G103" s="180">
        <v>7070</v>
      </c>
      <c r="H103" s="180">
        <v>7270</v>
      </c>
      <c r="I103" s="180">
        <v>7330</v>
      </c>
      <c r="J103" s="180">
        <v>7400</v>
      </c>
      <c r="K103" s="180">
        <v>7270</v>
      </c>
      <c r="L103" s="180">
        <v>75</v>
      </c>
      <c r="M103" s="181">
        <f t="shared" si="2"/>
        <v>5250</v>
      </c>
      <c r="N103" s="182">
        <f t="shared" si="3"/>
        <v>0.9722222222222222</v>
      </c>
    </row>
    <row r="104" spans="1:14" ht="15" customHeight="1">
      <c r="A104" s="180">
        <v>16</v>
      </c>
      <c r="B104" s="69">
        <v>43558</v>
      </c>
      <c r="C104" s="180" t="s">
        <v>163</v>
      </c>
      <c r="D104" s="180" t="s">
        <v>21</v>
      </c>
      <c r="E104" s="180" t="s">
        <v>49</v>
      </c>
      <c r="F104" s="180">
        <v>793</v>
      </c>
      <c r="G104" s="180">
        <v>780</v>
      </c>
      <c r="H104" s="180">
        <v>800</v>
      </c>
      <c r="I104" s="180">
        <v>806</v>
      </c>
      <c r="J104" s="180">
        <v>812</v>
      </c>
      <c r="K104" s="180">
        <v>780</v>
      </c>
      <c r="L104" s="180">
        <v>700</v>
      </c>
      <c r="M104" s="181">
        <f t="shared" si="2"/>
        <v>-9100</v>
      </c>
      <c r="N104" s="182">
        <f t="shared" si="3"/>
        <v>-1.639344262295082</v>
      </c>
    </row>
    <row r="105" spans="1:14" ht="15.75">
      <c r="A105" s="180">
        <v>17</v>
      </c>
      <c r="B105" s="69">
        <v>43557</v>
      </c>
      <c r="C105" s="180" t="s">
        <v>163</v>
      </c>
      <c r="D105" s="180" t="s">
        <v>21</v>
      </c>
      <c r="E105" s="180" t="s">
        <v>189</v>
      </c>
      <c r="F105" s="180">
        <v>361</v>
      </c>
      <c r="G105" s="180">
        <v>355.5</v>
      </c>
      <c r="H105" s="180">
        <v>364</v>
      </c>
      <c r="I105" s="180">
        <v>367</v>
      </c>
      <c r="J105" s="180">
        <v>370</v>
      </c>
      <c r="K105" s="180">
        <v>364</v>
      </c>
      <c r="L105" s="180">
        <v>1700</v>
      </c>
      <c r="M105" s="181">
        <f t="shared" si="2"/>
        <v>5100</v>
      </c>
      <c r="N105" s="182">
        <f t="shared" si="3"/>
        <v>0.8310249307479225</v>
      </c>
    </row>
    <row r="106" spans="1:14" ht="15.75">
      <c r="A106" s="180">
        <v>18</v>
      </c>
      <c r="B106" s="69">
        <v>43556</v>
      </c>
      <c r="C106" s="180" t="s">
        <v>163</v>
      </c>
      <c r="D106" s="180" t="s">
        <v>21</v>
      </c>
      <c r="E106" s="180" t="s">
        <v>67</v>
      </c>
      <c r="F106" s="180">
        <v>6900</v>
      </c>
      <c r="G106" s="180">
        <v>6770</v>
      </c>
      <c r="H106" s="180">
        <v>6970</v>
      </c>
      <c r="I106" s="180">
        <v>7040</v>
      </c>
      <c r="J106" s="180">
        <v>7100</v>
      </c>
      <c r="K106" s="180">
        <v>7040</v>
      </c>
      <c r="L106" s="180">
        <v>75</v>
      </c>
      <c r="M106" s="181">
        <f t="shared" si="2"/>
        <v>10500</v>
      </c>
      <c r="N106" s="182">
        <f t="shared" si="3"/>
        <v>2.028985507246377</v>
      </c>
    </row>
    <row r="107" spans="1:14" ht="15">
      <c r="A107" s="75" t="s">
        <v>25</v>
      </c>
      <c r="B107" s="76"/>
      <c r="C107" s="77"/>
      <c r="D107" s="78"/>
      <c r="E107" s="79"/>
      <c r="F107" s="79"/>
      <c r="G107" s="80"/>
      <c r="H107" s="79"/>
      <c r="I107" s="79"/>
      <c r="J107" s="79"/>
      <c r="K107" s="81"/>
      <c r="N107" s="82"/>
    </row>
    <row r="108" spans="1:11" ht="15.75">
      <c r="A108" s="75" t="s">
        <v>26</v>
      </c>
      <c r="B108" s="83"/>
      <c r="C108" s="77"/>
      <c r="D108" s="78"/>
      <c r="E108" s="79"/>
      <c r="F108" s="79"/>
      <c r="G108" s="80"/>
      <c r="H108" s="79"/>
      <c r="I108" s="79"/>
      <c r="J108" s="79"/>
      <c r="K108" s="81"/>
    </row>
    <row r="109" spans="1:12" ht="15.75">
      <c r="A109" s="75" t="s">
        <v>26</v>
      </c>
      <c r="B109" s="83"/>
      <c r="C109" s="84"/>
      <c r="D109" s="85"/>
      <c r="E109" s="86"/>
      <c r="F109" s="86"/>
      <c r="G109" s="87"/>
      <c r="H109" s="86"/>
      <c r="I109" s="86"/>
      <c r="J109" s="86"/>
      <c r="L109" s="88"/>
    </row>
    <row r="110" spans="1:10" ht="15" customHeight="1" thickBot="1">
      <c r="A110" s="84"/>
      <c r="B110" s="83"/>
      <c r="C110" s="86"/>
      <c r="D110" s="86"/>
      <c r="E110" s="86"/>
      <c r="F110" s="90"/>
      <c r="G110" s="91"/>
      <c r="H110" s="92" t="s">
        <v>27</v>
      </c>
      <c r="I110" s="92"/>
      <c r="J110" s="93"/>
    </row>
    <row r="111" spans="1:10" ht="15" customHeight="1">
      <c r="A111" s="84"/>
      <c r="B111" s="83"/>
      <c r="C111" s="238" t="s">
        <v>28</v>
      </c>
      <c r="D111" s="238"/>
      <c r="E111" s="139">
        <v>18</v>
      </c>
      <c r="F111" s="140">
        <f>F112+F113+F114+F115+F116+F117</f>
        <v>100</v>
      </c>
      <c r="G111" s="86">
        <v>18</v>
      </c>
      <c r="H111" s="94">
        <f>G112/G111%</f>
        <v>72.22222222222223</v>
      </c>
      <c r="I111" s="94"/>
      <c r="J111" s="94"/>
    </row>
    <row r="112" spans="1:11" ht="15.75">
      <c r="A112" s="84"/>
      <c r="B112" s="83"/>
      <c r="C112" s="235" t="s">
        <v>29</v>
      </c>
      <c r="D112" s="235"/>
      <c r="E112" s="141">
        <v>13</v>
      </c>
      <c r="F112" s="142">
        <f>(E112/E111)*100</f>
        <v>72.22222222222221</v>
      </c>
      <c r="G112" s="86">
        <v>13</v>
      </c>
      <c r="H112" s="93"/>
      <c r="I112" s="93"/>
      <c r="J112" s="86"/>
      <c r="K112" s="93"/>
    </row>
    <row r="113" spans="1:11" ht="15.75">
      <c r="A113" s="96"/>
      <c r="B113" s="83"/>
      <c r="C113" s="235" t="s">
        <v>31</v>
      </c>
      <c r="D113" s="235"/>
      <c r="E113" s="141">
        <v>0</v>
      </c>
      <c r="F113" s="142">
        <f>(E113/E111)*100</f>
        <v>0</v>
      </c>
      <c r="G113" s="97"/>
      <c r="H113" s="86"/>
      <c r="I113" s="86"/>
      <c r="K113" s="95"/>
    </row>
    <row r="114" spans="1:11" ht="15.75">
      <c r="A114" s="96"/>
      <c r="B114" s="83"/>
      <c r="C114" s="235" t="s">
        <v>32</v>
      </c>
      <c r="D114" s="235"/>
      <c r="E114" s="141">
        <v>0</v>
      </c>
      <c r="F114" s="142">
        <f>(E114/E111)*100</f>
        <v>0</v>
      </c>
      <c r="G114" s="97"/>
      <c r="H114" s="86"/>
      <c r="I114" s="86"/>
      <c r="K114" s="93"/>
    </row>
    <row r="115" spans="1:11" ht="15.75">
      <c r="A115" s="96"/>
      <c r="B115" s="83"/>
      <c r="C115" s="235" t="s">
        <v>33</v>
      </c>
      <c r="D115" s="235"/>
      <c r="E115" s="141">
        <v>5</v>
      </c>
      <c r="F115" s="142">
        <f>(E115/E111)*100</f>
        <v>27.77777777777778</v>
      </c>
      <c r="G115" s="97"/>
      <c r="H115" s="86" t="s">
        <v>34</v>
      </c>
      <c r="I115" s="86"/>
      <c r="J115" s="93"/>
      <c r="K115" s="93"/>
    </row>
    <row r="116" spans="1:9" ht="15.75">
      <c r="A116" s="96"/>
      <c r="B116" s="83"/>
      <c r="C116" s="235" t="s">
        <v>35</v>
      </c>
      <c r="D116" s="235"/>
      <c r="E116" s="141">
        <v>0</v>
      </c>
      <c r="F116" s="142">
        <f>(E116/E111)*100</f>
        <v>0</v>
      </c>
      <c r="G116" s="97"/>
      <c r="H116" s="86"/>
      <c r="I116" s="86"/>
    </row>
    <row r="117" spans="1:11" ht="16.5" thickBot="1">
      <c r="A117" s="96"/>
      <c r="B117" s="83"/>
      <c r="C117" s="236" t="s">
        <v>36</v>
      </c>
      <c r="D117" s="236"/>
      <c r="E117" s="143"/>
      <c r="F117" s="144">
        <f>(E117/E111)*100</f>
        <v>0</v>
      </c>
      <c r="G117" s="97"/>
      <c r="H117" s="86"/>
      <c r="I117" s="86"/>
      <c r="K117" s="93"/>
    </row>
    <row r="118" spans="1:11" ht="15.75">
      <c r="A118" s="98" t="s">
        <v>37</v>
      </c>
      <c r="B118" s="76"/>
      <c r="C118" s="77"/>
      <c r="D118" s="77"/>
      <c r="E118" s="79"/>
      <c r="F118" s="79"/>
      <c r="G118" s="80"/>
      <c r="H118" s="99"/>
      <c r="I118" s="99"/>
      <c r="J118" s="99"/>
      <c r="K118" s="86"/>
    </row>
    <row r="119" spans="1:13" ht="15.75">
      <c r="A119" s="78" t="s">
        <v>38</v>
      </c>
      <c r="B119" s="76"/>
      <c r="C119" s="101"/>
      <c r="D119" s="102"/>
      <c r="E119" s="77"/>
      <c r="F119" s="99"/>
      <c r="G119" s="80"/>
      <c r="H119" s="99"/>
      <c r="I119" s="99"/>
      <c r="J119" s="99"/>
      <c r="K119" s="86"/>
      <c r="M119" s="86" t="s">
        <v>30</v>
      </c>
    </row>
    <row r="120" spans="1:11" ht="15">
      <c r="A120" s="78" t="s">
        <v>39</v>
      </c>
      <c r="B120" s="76"/>
      <c r="C120" s="77"/>
      <c r="D120" s="102"/>
      <c r="E120" s="77"/>
      <c r="F120" s="99"/>
      <c r="G120" s="80"/>
      <c r="H120" s="103"/>
      <c r="I120" s="103"/>
      <c r="J120" s="103"/>
      <c r="K120" s="79"/>
    </row>
    <row r="121" spans="1:12" ht="15.75">
      <c r="A121" s="78" t="s">
        <v>40</v>
      </c>
      <c r="B121" s="101"/>
      <c r="C121" s="77"/>
      <c r="D121" s="102"/>
      <c r="E121" s="77"/>
      <c r="F121" s="99"/>
      <c r="G121" s="104"/>
      <c r="H121" s="103"/>
      <c r="I121" s="103"/>
      <c r="J121" s="103"/>
      <c r="K121" s="79"/>
      <c r="L121" s="88"/>
    </row>
    <row r="122" spans="1:14" ht="16.5" thickBot="1">
      <c r="A122" s="78" t="s">
        <v>41</v>
      </c>
      <c r="B122" s="96"/>
      <c r="C122" s="77"/>
      <c r="D122" s="105"/>
      <c r="E122" s="99"/>
      <c r="F122" s="99"/>
      <c r="G122" s="104"/>
      <c r="H122" s="103"/>
      <c r="I122" s="103"/>
      <c r="J122" s="103"/>
      <c r="K122" s="99"/>
      <c r="L122" s="88"/>
      <c r="M122" s="88"/>
      <c r="N122" s="88"/>
    </row>
    <row r="123" spans="1:14" ht="15.75" thickBot="1">
      <c r="A123" s="243" t="s">
        <v>0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</row>
    <row r="124" spans="1:14" ht="15.75" thickBot="1">
      <c r="A124" s="243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</row>
    <row r="125" spans="1:14" ht="15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</row>
    <row r="126" spans="1:14" ht="15.75">
      <c r="A126" s="244" t="s">
        <v>136</v>
      </c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</row>
    <row r="127" spans="1:14" ht="15.75">
      <c r="A127" s="244" t="s">
        <v>137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</row>
    <row r="128" spans="1:14" ht="16.5" thickBot="1">
      <c r="A128" s="245" t="s">
        <v>3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</row>
    <row r="129" spans="1:14" ht="15.75">
      <c r="A129" s="246" t="s">
        <v>277</v>
      </c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</row>
    <row r="130" spans="1:14" ht="15.75">
      <c r="A130" s="246" t="s">
        <v>5</v>
      </c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</row>
    <row r="131" spans="1:14" ht="15">
      <c r="A131" s="242" t="s">
        <v>6</v>
      </c>
      <c r="B131" s="237" t="s">
        <v>7</v>
      </c>
      <c r="C131" s="237" t="s">
        <v>8</v>
      </c>
      <c r="D131" s="242" t="s">
        <v>161</v>
      </c>
      <c r="E131" s="242" t="s">
        <v>162</v>
      </c>
      <c r="F131" s="237" t="s">
        <v>11</v>
      </c>
      <c r="G131" s="237" t="s">
        <v>12</v>
      </c>
      <c r="H131" s="239" t="s">
        <v>13</v>
      </c>
      <c r="I131" s="239" t="s">
        <v>14</v>
      </c>
      <c r="J131" s="239" t="s">
        <v>15</v>
      </c>
      <c r="K131" s="240" t="s">
        <v>16</v>
      </c>
      <c r="L131" s="237" t="s">
        <v>17</v>
      </c>
      <c r="M131" s="237" t="s">
        <v>18</v>
      </c>
      <c r="N131" s="237" t="s">
        <v>19</v>
      </c>
    </row>
    <row r="132" spans="1:14" ht="15">
      <c r="A132" s="242"/>
      <c r="B132" s="237"/>
      <c r="C132" s="237"/>
      <c r="D132" s="242"/>
      <c r="E132" s="242"/>
      <c r="F132" s="237"/>
      <c r="G132" s="237"/>
      <c r="H132" s="237"/>
      <c r="I132" s="237"/>
      <c r="J132" s="237"/>
      <c r="K132" s="241"/>
      <c r="L132" s="237"/>
      <c r="M132" s="237"/>
      <c r="N132" s="237"/>
    </row>
    <row r="133" spans="1:14" ht="15.75">
      <c r="A133" s="177">
        <v>1</v>
      </c>
      <c r="B133" s="69">
        <v>43553</v>
      </c>
      <c r="C133" s="177" t="s">
        <v>163</v>
      </c>
      <c r="D133" s="177" t="s">
        <v>21</v>
      </c>
      <c r="E133" s="177" t="s">
        <v>55</v>
      </c>
      <c r="F133" s="177">
        <v>185.5</v>
      </c>
      <c r="G133" s="177">
        <v>180.5</v>
      </c>
      <c r="H133" s="177">
        <v>188</v>
      </c>
      <c r="I133" s="177">
        <v>190.5</v>
      </c>
      <c r="J133" s="177">
        <v>193</v>
      </c>
      <c r="K133" s="177">
        <v>193</v>
      </c>
      <c r="L133" s="177">
        <v>2300</v>
      </c>
      <c r="M133" s="178">
        <f aca="true" t="shared" si="4" ref="M133:M151">IF(D133="BUY",(K133-F133)*(L133),(F133-K133)*(L133))</f>
        <v>17250</v>
      </c>
      <c r="N133" s="179">
        <f aca="true" t="shared" si="5" ref="N133:N151">M133/(L133)/F133%</f>
        <v>4.0431266846361185</v>
      </c>
    </row>
    <row r="134" spans="1:14" ht="15.75">
      <c r="A134" s="177">
        <v>2</v>
      </c>
      <c r="B134" s="69">
        <v>43552</v>
      </c>
      <c r="C134" s="177" t="s">
        <v>163</v>
      </c>
      <c r="D134" s="177" t="s">
        <v>21</v>
      </c>
      <c r="E134" s="177" t="s">
        <v>181</v>
      </c>
      <c r="F134" s="177">
        <v>105</v>
      </c>
      <c r="G134" s="177">
        <v>103.8</v>
      </c>
      <c r="H134" s="177">
        <v>105.8</v>
      </c>
      <c r="I134" s="177">
        <v>106.6</v>
      </c>
      <c r="J134" s="177">
        <v>107.4</v>
      </c>
      <c r="K134" s="177">
        <v>106.6</v>
      </c>
      <c r="L134" s="177">
        <v>6000</v>
      </c>
      <c r="M134" s="178">
        <f t="shared" si="4"/>
        <v>9599.999999999965</v>
      </c>
      <c r="N134" s="179">
        <f t="shared" si="5"/>
        <v>1.5238095238095184</v>
      </c>
    </row>
    <row r="135" spans="1:14" ht="15.75">
      <c r="A135" s="177">
        <v>3</v>
      </c>
      <c r="B135" s="69">
        <v>43550</v>
      </c>
      <c r="C135" s="177" t="s">
        <v>163</v>
      </c>
      <c r="D135" s="177" t="s">
        <v>21</v>
      </c>
      <c r="E135" s="177" t="s">
        <v>52</v>
      </c>
      <c r="F135" s="177">
        <v>263</v>
      </c>
      <c r="G135" s="177">
        <v>257</v>
      </c>
      <c r="H135" s="177">
        <v>266</v>
      </c>
      <c r="I135" s="177">
        <v>269</v>
      </c>
      <c r="J135" s="177">
        <v>272</v>
      </c>
      <c r="K135" s="177">
        <v>269</v>
      </c>
      <c r="L135" s="177">
        <v>1750</v>
      </c>
      <c r="M135" s="178">
        <f t="shared" si="4"/>
        <v>10500</v>
      </c>
      <c r="N135" s="179">
        <f t="shared" si="5"/>
        <v>2.2813688212927756</v>
      </c>
    </row>
    <row r="136" spans="1:14" ht="15.75">
      <c r="A136" s="177">
        <v>4</v>
      </c>
      <c r="B136" s="69">
        <v>43550</v>
      </c>
      <c r="C136" s="177" t="s">
        <v>163</v>
      </c>
      <c r="D136" s="177" t="s">
        <v>21</v>
      </c>
      <c r="E136" s="177" t="s">
        <v>225</v>
      </c>
      <c r="F136" s="177">
        <v>156</v>
      </c>
      <c r="G136" s="177">
        <v>154.5</v>
      </c>
      <c r="H136" s="177">
        <v>156.8</v>
      </c>
      <c r="I136" s="177">
        <v>157.6</v>
      </c>
      <c r="J136" s="177">
        <v>158.4</v>
      </c>
      <c r="K136" s="177">
        <v>156.8</v>
      </c>
      <c r="L136" s="177">
        <v>6000</v>
      </c>
      <c r="M136" s="178">
        <f t="shared" si="4"/>
        <v>4800.000000000068</v>
      </c>
      <c r="N136" s="179">
        <f t="shared" si="5"/>
        <v>0.5128205128205201</v>
      </c>
    </row>
    <row r="137" spans="1:14" ht="15.75">
      <c r="A137" s="177">
        <v>5</v>
      </c>
      <c r="B137" s="69">
        <v>43549</v>
      </c>
      <c r="C137" s="177" t="s">
        <v>163</v>
      </c>
      <c r="D137" s="177" t="s">
        <v>21</v>
      </c>
      <c r="E137" s="177" t="s">
        <v>165</v>
      </c>
      <c r="F137" s="177">
        <v>118.7</v>
      </c>
      <c r="G137" s="177">
        <v>117</v>
      </c>
      <c r="H137" s="177">
        <v>119.5</v>
      </c>
      <c r="I137" s="177">
        <v>120.3</v>
      </c>
      <c r="J137" s="177">
        <v>121</v>
      </c>
      <c r="K137" s="177">
        <v>120.3</v>
      </c>
      <c r="L137" s="177">
        <v>6200</v>
      </c>
      <c r="M137" s="178">
        <f t="shared" si="4"/>
        <v>9919.999999999965</v>
      </c>
      <c r="N137" s="179">
        <f t="shared" si="5"/>
        <v>1.3479359730412757</v>
      </c>
    </row>
    <row r="138" spans="1:14" ht="15.75">
      <c r="A138" s="177">
        <v>6</v>
      </c>
      <c r="B138" s="69">
        <v>43546</v>
      </c>
      <c r="C138" s="177" t="s">
        <v>163</v>
      </c>
      <c r="D138" s="177" t="s">
        <v>21</v>
      </c>
      <c r="E138" s="177" t="s">
        <v>135</v>
      </c>
      <c r="F138" s="177">
        <v>112.5</v>
      </c>
      <c r="G138" s="177">
        <v>111</v>
      </c>
      <c r="H138" s="177">
        <v>113.3</v>
      </c>
      <c r="I138" s="177">
        <v>114</v>
      </c>
      <c r="J138" s="177">
        <v>114.7</v>
      </c>
      <c r="K138" s="177">
        <v>113.2</v>
      </c>
      <c r="L138" s="177">
        <v>8000</v>
      </c>
      <c r="M138" s="178">
        <f t="shared" si="4"/>
        <v>5600.000000000023</v>
      </c>
      <c r="N138" s="179">
        <f t="shared" si="5"/>
        <v>0.6222222222222248</v>
      </c>
    </row>
    <row r="139" spans="1:14" ht="15.75">
      <c r="A139" s="177">
        <v>7</v>
      </c>
      <c r="B139" s="69">
        <v>43544</v>
      </c>
      <c r="C139" s="177" t="s">
        <v>163</v>
      </c>
      <c r="D139" s="177" t="s">
        <v>21</v>
      </c>
      <c r="E139" s="177" t="s">
        <v>225</v>
      </c>
      <c r="F139" s="177">
        <v>149</v>
      </c>
      <c r="G139" s="177">
        <v>147.3</v>
      </c>
      <c r="H139" s="177">
        <v>150</v>
      </c>
      <c r="I139" s="177">
        <v>150.7</v>
      </c>
      <c r="J139" s="177">
        <v>151.4</v>
      </c>
      <c r="K139" s="177">
        <v>147.3</v>
      </c>
      <c r="L139" s="177">
        <v>6000</v>
      </c>
      <c r="M139" s="178">
        <f t="shared" si="4"/>
        <v>-10199.99999999993</v>
      </c>
      <c r="N139" s="179">
        <f t="shared" si="5"/>
        <v>-1.1409395973154284</v>
      </c>
    </row>
    <row r="140" spans="1:14" ht="15" customHeight="1">
      <c r="A140" s="177">
        <v>8</v>
      </c>
      <c r="B140" s="69">
        <v>43544</v>
      </c>
      <c r="C140" s="177" t="s">
        <v>163</v>
      </c>
      <c r="D140" s="177" t="s">
        <v>21</v>
      </c>
      <c r="E140" s="177" t="s">
        <v>52</v>
      </c>
      <c r="F140" s="177">
        <v>254</v>
      </c>
      <c r="G140" s="177">
        <v>248</v>
      </c>
      <c r="H140" s="177">
        <v>257</v>
      </c>
      <c r="I140" s="177">
        <v>260</v>
      </c>
      <c r="J140" s="177">
        <v>263</v>
      </c>
      <c r="K140" s="177">
        <v>257</v>
      </c>
      <c r="L140" s="177">
        <v>1750</v>
      </c>
      <c r="M140" s="178">
        <f t="shared" si="4"/>
        <v>5250</v>
      </c>
      <c r="N140" s="179">
        <f t="shared" si="5"/>
        <v>1.1811023622047243</v>
      </c>
    </row>
    <row r="141" spans="1:14" ht="15" customHeight="1">
      <c r="A141" s="177">
        <v>9</v>
      </c>
      <c r="B141" s="69">
        <v>43543</v>
      </c>
      <c r="C141" s="177" t="s">
        <v>163</v>
      </c>
      <c r="D141" s="177" t="s">
        <v>21</v>
      </c>
      <c r="E141" s="177" t="s">
        <v>225</v>
      </c>
      <c r="F141" s="177">
        <v>149.3</v>
      </c>
      <c r="G141" s="177">
        <v>147.8</v>
      </c>
      <c r="H141" s="177">
        <v>150.1</v>
      </c>
      <c r="I141" s="177">
        <v>151</v>
      </c>
      <c r="J141" s="177">
        <v>151.8</v>
      </c>
      <c r="K141" s="177">
        <v>150.1</v>
      </c>
      <c r="L141" s="177">
        <v>6000</v>
      </c>
      <c r="M141" s="178">
        <f t="shared" si="4"/>
        <v>4799.999999999898</v>
      </c>
      <c r="N141" s="179">
        <f t="shared" si="5"/>
        <v>0.5358338914936256</v>
      </c>
    </row>
    <row r="142" spans="1:14" ht="15" customHeight="1">
      <c r="A142" s="177">
        <v>10</v>
      </c>
      <c r="B142" s="69">
        <v>43542</v>
      </c>
      <c r="C142" s="177" t="s">
        <v>163</v>
      </c>
      <c r="D142" s="177" t="s">
        <v>21</v>
      </c>
      <c r="E142" s="177" t="s">
        <v>278</v>
      </c>
      <c r="F142" s="177">
        <v>263.6</v>
      </c>
      <c r="G142" s="177">
        <v>260</v>
      </c>
      <c r="H142" s="177">
        <v>265.5</v>
      </c>
      <c r="I142" s="177">
        <v>267.5</v>
      </c>
      <c r="J142" s="177">
        <v>269.5</v>
      </c>
      <c r="K142" s="177">
        <v>267.5</v>
      </c>
      <c r="L142" s="177">
        <v>3000</v>
      </c>
      <c r="M142" s="178">
        <f t="shared" si="4"/>
        <v>11699.99999999993</v>
      </c>
      <c r="N142" s="179">
        <f t="shared" si="5"/>
        <v>1.4795144157814781</v>
      </c>
    </row>
    <row r="143" spans="1:14" ht="15.75">
      <c r="A143" s="177">
        <v>11</v>
      </c>
      <c r="B143" s="69">
        <v>43539</v>
      </c>
      <c r="C143" s="177" t="s">
        <v>163</v>
      </c>
      <c r="D143" s="177" t="s">
        <v>21</v>
      </c>
      <c r="E143" s="177" t="s">
        <v>225</v>
      </c>
      <c r="F143" s="177">
        <v>140</v>
      </c>
      <c r="G143" s="177">
        <v>138.5</v>
      </c>
      <c r="H143" s="177">
        <v>140.8</v>
      </c>
      <c r="I143" s="177">
        <v>141.6</v>
      </c>
      <c r="J143" s="177">
        <v>142.4</v>
      </c>
      <c r="K143" s="177">
        <v>142.4</v>
      </c>
      <c r="L143" s="177">
        <v>6000</v>
      </c>
      <c r="M143" s="178">
        <f t="shared" si="4"/>
        <v>14400.000000000035</v>
      </c>
      <c r="N143" s="179">
        <f t="shared" si="5"/>
        <v>1.7142857142857184</v>
      </c>
    </row>
    <row r="144" spans="1:14" ht="15.75">
      <c r="A144" s="177">
        <v>12</v>
      </c>
      <c r="B144" s="69">
        <v>43538</v>
      </c>
      <c r="C144" s="177" t="s">
        <v>163</v>
      </c>
      <c r="D144" s="177" t="s">
        <v>21</v>
      </c>
      <c r="E144" s="177" t="s">
        <v>266</v>
      </c>
      <c r="F144" s="177">
        <v>1050</v>
      </c>
      <c r="G144" s="177">
        <v>1032</v>
      </c>
      <c r="H144" s="177">
        <v>1060</v>
      </c>
      <c r="I144" s="177">
        <v>1070</v>
      </c>
      <c r="J144" s="177">
        <v>1080</v>
      </c>
      <c r="K144" s="177">
        <v>1060</v>
      </c>
      <c r="L144" s="177">
        <v>500</v>
      </c>
      <c r="M144" s="178">
        <f t="shared" si="4"/>
        <v>5000</v>
      </c>
      <c r="N144" s="179">
        <f t="shared" si="5"/>
        <v>0.9523809523809523</v>
      </c>
    </row>
    <row r="145" spans="1:14" ht="15.75">
      <c r="A145" s="177">
        <v>13</v>
      </c>
      <c r="B145" s="69">
        <v>43536</v>
      </c>
      <c r="C145" s="177" t="s">
        <v>163</v>
      </c>
      <c r="D145" s="177" t="s">
        <v>21</v>
      </c>
      <c r="E145" s="177" t="s">
        <v>80</v>
      </c>
      <c r="F145" s="177">
        <v>527.5</v>
      </c>
      <c r="G145" s="177">
        <v>518</v>
      </c>
      <c r="H145" s="177">
        <v>533</v>
      </c>
      <c r="I145" s="177">
        <v>538</v>
      </c>
      <c r="J145" s="177">
        <v>543</v>
      </c>
      <c r="K145" s="177">
        <v>518</v>
      </c>
      <c r="L145" s="177">
        <v>1061</v>
      </c>
      <c r="M145" s="178">
        <f t="shared" si="4"/>
        <v>-10079.5</v>
      </c>
      <c r="N145" s="179">
        <f t="shared" si="5"/>
        <v>-1.8009478672985781</v>
      </c>
    </row>
    <row r="146" spans="1:14" ht="15.75">
      <c r="A146" s="177">
        <v>14</v>
      </c>
      <c r="B146" s="69">
        <v>43535</v>
      </c>
      <c r="C146" s="177" t="s">
        <v>163</v>
      </c>
      <c r="D146" s="177" t="s">
        <v>21</v>
      </c>
      <c r="E146" s="177" t="s">
        <v>22</v>
      </c>
      <c r="F146" s="177">
        <v>609</v>
      </c>
      <c r="G146" s="177">
        <v>599.5</v>
      </c>
      <c r="H146" s="177">
        <v>614</v>
      </c>
      <c r="I146" s="177">
        <v>619</v>
      </c>
      <c r="J146" s="177">
        <v>624</v>
      </c>
      <c r="K146" s="177">
        <v>624</v>
      </c>
      <c r="L146" s="177">
        <v>1000</v>
      </c>
      <c r="M146" s="178">
        <f t="shared" si="4"/>
        <v>15000</v>
      </c>
      <c r="N146" s="179">
        <f t="shared" si="5"/>
        <v>2.4630541871921183</v>
      </c>
    </row>
    <row r="147" spans="1:14" ht="15.75">
      <c r="A147" s="177">
        <v>15</v>
      </c>
      <c r="B147" s="69">
        <v>43532</v>
      </c>
      <c r="C147" s="177" t="s">
        <v>163</v>
      </c>
      <c r="D147" s="177" t="s">
        <v>21</v>
      </c>
      <c r="E147" s="177" t="s">
        <v>270</v>
      </c>
      <c r="F147" s="177">
        <v>106.5</v>
      </c>
      <c r="G147" s="177">
        <v>105</v>
      </c>
      <c r="H147" s="177">
        <v>107.3</v>
      </c>
      <c r="I147" s="177">
        <v>108</v>
      </c>
      <c r="J147" s="177">
        <v>108.8</v>
      </c>
      <c r="K147" s="177">
        <v>107.3</v>
      </c>
      <c r="L147" s="177">
        <v>6000</v>
      </c>
      <c r="M147" s="178">
        <f t="shared" si="4"/>
        <v>4799.999999999983</v>
      </c>
      <c r="N147" s="179">
        <f t="shared" si="5"/>
        <v>0.7511737089201852</v>
      </c>
    </row>
    <row r="148" spans="1:14" ht="15.75">
      <c r="A148" s="177">
        <v>16</v>
      </c>
      <c r="B148" s="69">
        <v>43531</v>
      </c>
      <c r="C148" s="177" t="s">
        <v>163</v>
      </c>
      <c r="D148" s="177" t="s">
        <v>21</v>
      </c>
      <c r="E148" s="177" t="s">
        <v>24</v>
      </c>
      <c r="F148" s="177">
        <v>86.2</v>
      </c>
      <c r="G148" s="177">
        <v>84.2</v>
      </c>
      <c r="H148" s="177">
        <v>87.2</v>
      </c>
      <c r="I148" s="177">
        <v>88.2</v>
      </c>
      <c r="J148" s="177">
        <v>89.2</v>
      </c>
      <c r="K148" s="177">
        <v>87.2</v>
      </c>
      <c r="L148" s="177">
        <v>7000</v>
      </c>
      <c r="M148" s="178">
        <f t="shared" si="4"/>
        <v>7000</v>
      </c>
      <c r="N148" s="179">
        <f t="shared" si="5"/>
        <v>1.160092807424594</v>
      </c>
    </row>
    <row r="149" spans="1:14" ht="15.75">
      <c r="A149" s="177">
        <v>17</v>
      </c>
      <c r="B149" s="69">
        <v>43530</v>
      </c>
      <c r="C149" s="177" t="s">
        <v>163</v>
      </c>
      <c r="D149" s="177" t="s">
        <v>21</v>
      </c>
      <c r="E149" s="177" t="s">
        <v>121</v>
      </c>
      <c r="F149" s="177">
        <v>2755</v>
      </c>
      <c r="G149" s="177">
        <v>2719</v>
      </c>
      <c r="H149" s="177">
        <v>2775</v>
      </c>
      <c r="I149" s="177">
        <v>2795</v>
      </c>
      <c r="J149" s="177">
        <v>2815</v>
      </c>
      <c r="K149" s="177">
        <v>2775</v>
      </c>
      <c r="L149" s="177">
        <v>250</v>
      </c>
      <c r="M149" s="178">
        <f t="shared" si="4"/>
        <v>5000</v>
      </c>
      <c r="N149" s="179">
        <f t="shared" si="5"/>
        <v>0.7259528130671506</v>
      </c>
    </row>
    <row r="150" spans="1:14" ht="15.75">
      <c r="A150" s="177">
        <v>18</v>
      </c>
      <c r="B150" s="69">
        <v>43529</v>
      </c>
      <c r="C150" s="177" t="s">
        <v>163</v>
      </c>
      <c r="D150" s="177" t="s">
        <v>21</v>
      </c>
      <c r="E150" s="177" t="s">
        <v>220</v>
      </c>
      <c r="F150" s="177">
        <v>168</v>
      </c>
      <c r="G150" s="177">
        <v>164</v>
      </c>
      <c r="H150" s="177">
        <v>170.5</v>
      </c>
      <c r="I150" s="177">
        <v>173</v>
      </c>
      <c r="J150" s="177">
        <v>175.5</v>
      </c>
      <c r="K150" s="177">
        <v>170.5</v>
      </c>
      <c r="L150" s="177">
        <v>2250</v>
      </c>
      <c r="M150" s="178">
        <f t="shared" si="4"/>
        <v>5625</v>
      </c>
      <c r="N150" s="179">
        <f t="shared" si="5"/>
        <v>1.4880952380952381</v>
      </c>
    </row>
    <row r="151" spans="1:14" ht="15.75">
      <c r="A151" s="177">
        <v>19</v>
      </c>
      <c r="B151" s="69">
        <v>43525</v>
      </c>
      <c r="C151" s="177" t="s">
        <v>163</v>
      </c>
      <c r="D151" s="177" t="s">
        <v>21</v>
      </c>
      <c r="E151" s="177" t="s">
        <v>181</v>
      </c>
      <c r="F151" s="177">
        <v>87</v>
      </c>
      <c r="G151" s="177">
        <v>85</v>
      </c>
      <c r="H151" s="177">
        <v>88</v>
      </c>
      <c r="I151" s="177">
        <v>89</v>
      </c>
      <c r="J151" s="177">
        <v>90</v>
      </c>
      <c r="K151" s="177">
        <v>88</v>
      </c>
      <c r="L151" s="177">
        <v>6000</v>
      </c>
      <c r="M151" s="178">
        <f t="shared" si="4"/>
        <v>6000</v>
      </c>
      <c r="N151" s="179">
        <f t="shared" si="5"/>
        <v>1.1494252873563218</v>
      </c>
    </row>
    <row r="152" spans="1:14" ht="15">
      <c r="A152" s="75" t="s">
        <v>25</v>
      </c>
      <c r="B152" s="76"/>
      <c r="C152" s="77"/>
      <c r="D152" s="78"/>
      <c r="E152" s="79"/>
      <c r="F152" s="79"/>
      <c r="G152" s="80"/>
      <c r="H152" s="79"/>
      <c r="I152" s="79"/>
      <c r="J152" s="79"/>
      <c r="K152" s="81"/>
      <c r="N152" s="82"/>
    </row>
    <row r="153" spans="1:11" ht="15.75">
      <c r="A153" s="75" t="s">
        <v>26</v>
      </c>
      <c r="B153" s="83"/>
      <c r="C153" s="77"/>
      <c r="D153" s="78"/>
      <c r="E153" s="79"/>
      <c r="F153" s="79"/>
      <c r="G153" s="80"/>
      <c r="H153" s="79"/>
      <c r="I153" s="79"/>
      <c r="J153" s="79"/>
      <c r="K153" s="81"/>
    </row>
    <row r="154" spans="1:12" ht="15.75">
      <c r="A154" s="75" t="s">
        <v>26</v>
      </c>
      <c r="B154" s="83"/>
      <c r="C154" s="84"/>
      <c r="D154" s="85"/>
      <c r="E154" s="86"/>
      <c r="F154" s="86"/>
      <c r="G154" s="87"/>
      <c r="H154" s="86"/>
      <c r="I154" s="86"/>
      <c r="J154" s="86"/>
      <c r="L154" s="88"/>
    </row>
    <row r="155" spans="1:11" ht="16.5" thickBot="1">
      <c r="A155" s="84"/>
      <c r="B155" s="83"/>
      <c r="C155" s="86"/>
      <c r="D155" s="86"/>
      <c r="E155" s="86"/>
      <c r="F155" s="90"/>
      <c r="G155" s="91"/>
      <c r="H155" s="92" t="s">
        <v>27</v>
      </c>
      <c r="I155" s="92"/>
      <c r="J155" s="93"/>
      <c r="K155" s="93"/>
    </row>
    <row r="156" spans="1:11" ht="15.75">
      <c r="A156" s="84"/>
      <c r="B156" s="83"/>
      <c r="C156" s="238" t="s">
        <v>28</v>
      </c>
      <c r="D156" s="238"/>
      <c r="E156" s="139">
        <v>19</v>
      </c>
      <c r="F156" s="140">
        <f>F157+F158+F159+F160+F161+F162</f>
        <v>100</v>
      </c>
      <c r="G156" s="86">
        <v>19</v>
      </c>
      <c r="H156" s="94">
        <f>G157/G156%</f>
        <v>89.47368421052632</v>
      </c>
      <c r="I156" s="94"/>
      <c r="J156" s="94"/>
      <c r="K156" s="95"/>
    </row>
    <row r="157" spans="1:11" ht="15.75">
      <c r="A157" s="84"/>
      <c r="B157" s="83"/>
      <c r="C157" s="235" t="s">
        <v>29</v>
      </c>
      <c r="D157" s="235"/>
      <c r="E157" s="141">
        <v>17</v>
      </c>
      <c r="F157" s="142">
        <f>(E157/E156)*100</f>
        <v>89.47368421052632</v>
      </c>
      <c r="G157" s="86">
        <v>17</v>
      </c>
      <c r="H157" s="93"/>
      <c r="I157" s="93"/>
      <c r="J157" s="86"/>
      <c r="K157" s="93"/>
    </row>
    <row r="158" spans="1:11" ht="15.75">
      <c r="A158" s="96"/>
      <c r="B158" s="83"/>
      <c r="C158" s="235" t="s">
        <v>31</v>
      </c>
      <c r="D158" s="235"/>
      <c r="E158" s="141">
        <v>0</v>
      </c>
      <c r="F158" s="142">
        <f>(E158/E156)*100</f>
        <v>0</v>
      </c>
      <c r="G158" s="97"/>
      <c r="H158" s="86"/>
      <c r="I158" s="86"/>
      <c r="K158" s="93"/>
    </row>
    <row r="159" spans="1:9" ht="15.75">
      <c r="A159" s="96"/>
      <c r="B159" s="83"/>
      <c r="C159" s="235" t="s">
        <v>32</v>
      </c>
      <c r="D159" s="235"/>
      <c r="E159" s="141">
        <v>0</v>
      </c>
      <c r="F159" s="142">
        <f>(E159/E156)*100</f>
        <v>0</v>
      </c>
      <c r="G159" s="97"/>
      <c r="H159" s="86"/>
      <c r="I159" s="86"/>
    </row>
    <row r="160" spans="1:11" ht="15.75">
      <c r="A160" s="96"/>
      <c r="B160" s="83"/>
      <c r="C160" s="235" t="s">
        <v>33</v>
      </c>
      <c r="D160" s="235"/>
      <c r="E160" s="141">
        <v>2</v>
      </c>
      <c r="F160" s="142">
        <f>(E160/E156)*100</f>
        <v>10.526315789473683</v>
      </c>
      <c r="G160" s="97"/>
      <c r="H160" s="86" t="s">
        <v>34</v>
      </c>
      <c r="I160" s="86"/>
      <c r="J160" s="93"/>
      <c r="K160" s="93"/>
    </row>
    <row r="161" spans="1:11" ht="15.75">
      <c r="A161" s="96"/>
      <c r="B161" s="83"/>
      <c r="C161" s="235" t="s">
        <v>35</v>
      </c>
      <c r="D161" s="235"/>
      <c r="E161" s="141">
        <v>0</v>
      </c>
      <c r="F161" s="142">
        <f>(E161/E156)*100</f>
        <v>0</v>
      </c>
      <c r="G161" s="97"/>
      <c r="H161" s="86"/>
      <c r="I161" s="86"/>
      <c r="K161" s="93"/>
    </row>
    <row r="162" spans="1:12" ht="16.5" thickBot="1">
      <c r="A162" s="96"/>
      <c r="B162" s="83"/>
      <c r="C162" s="236" t="s">
        <v>36</v>
      </c>
      <c r="D162" s="236"/>
      <c r="E162" s="143"/>
      <c r="F162" s="144">
        <f>(E162/E156)*100</f>
        <v>0</v>
      </c>
      <c r="G162" s="97"/>
      <c r="H162" s="86"/>
      <c r="I162" s="86"/>
      <c r="L162" s="88"/>
    </row>
    <row r="163" spans="1:12" ht="15.75">
      <c r="A163" s="98" t="s">
        <v>37</v>
      </c>
      <c r="B163" s="76"/>
      <c r="C163" s="77"/>
      <c r="D163" s="77"/>
      <c r="E163" s="79"/>
      <c r="F163" s="79"/>
      <c r="G163" s="80"/>
      <c r="H163" s="99"/>
      <c r="I163" s="99"/>
      <c r="J163" s="99"/>
      <c r="K163" s="86"/>
      <c r="L163" s="93"/>
    </row>
    <row r="164" spans="1:13" ht="15.75">
      <c r="A164" s="78" t="s">
        <v>38</v>
      </c>
      <c r="B164" s="76"/>
      <c r="C164" s="101"/>
      <c r="D164" s="102"/>
      <c r="E164" s="77"/>
      <c r="F164" s="99"/>
      <c r="G164" s="80"/>
      <c r="H164" s="99"/>
      <c r="I164" s="99"/>
      <c r="J164" s="99"/>
      <c r="K164" s="86"/>
      <c r="M164" s="86" t="s">
        <v>30</v>
      </c>
    </row>
    <row r="165" spans="1:11" ht="15">
      <c r="A165" s="78" t="s">
        <v>39</v>
      </c>
      <c r="B165" s="76"/>
      <c r="C165" s="77"/>
      <c r="D165" s="102"/>
      <c r="E165" s="77"/>
      <c r="F165" s="99"/>
      <c r="G165" s="80"/>
      <c r="H165" s="103"/>
      <c r="I165" s="103"/>
      <c r="J165" s="103"/>
      <c r="K165" s="79"/>
    </row>
    <row r="166" spans="1:12" ht="15.75">
      <c r="A166" s="78" t="s">
        <v>40</v>
      </c>
      <c r="B166" s="101"/>
      <c r="C166" s="77"/>
      <c r="D166" s="102"/>
      <c r="E166" s="77"/>
      <c r="F166" s="99"/>
      <c r="G166" s="104"/>
      <c r="H166" s="103"/>
      <c r="I166" s="103"/>
      <c r="J166" s="103"/>
      <c r="K166" s="79"/>
      <c r="L166" s="88"/>
    </row>
    <row r="167" spans="1:14" ht="16.5" thickBot="1">
      <c r="A167" s="78" t="s">
        <v>41</v>
      </c>
      <c r="B167" s="96"/>
      <c r="C167" s="77"/>
      <c r="D167" s="105"/>
      <c r="E167" s="99"/>
      <c r="F167" s="99"/>
      <c r="G167" s="104"/>
      <c r="H167" s="103"/>
      <c r="I167" s="103"/>
      <c r="J167" s="103"/>
      <c r="K167" s="99"/>
      <c r="L167" s="88"/>
      <c r="M167" s="88"/>
      <c r="N167" s="88"/>
    </row>
    <row r="168" spans="1:14" ht="15">
      <c r="A168" s="264" t="s">
        <v>0</v>
      </c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6"/>
    </row>
    <row r="169" spans="1:14" ht="15">
      <c r="A169" s="267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9"/>
    </row>
    <row r="170" spans="1:14" ht="15">
      <c r="A170" s="267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9"/>
    </row>
    <row r="171" spans="1:14" ht="15">
      <c r="A171" s="270" t="s">
        <v>136</v>
      </c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2"/>
    </row>
    <row r="172" spans="1:14" ht="15">
      <c r="A172" s="270" t="s">
        <v>137</v>
      </c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2"/>
    </row>
    <row r="173" spans="1:14" ht="15.75" thickBot="1">
      <c r="A173" s="249" t="s">
        <v>3</v>
      </c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1"/>
    </row>
    <row r="174" spans="1:14" ht="15">
      <c r="A174" s="252" t="s">
        <v>258</v>
      </c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4"/>
    </row>
    <row r="175" spans="1:14" ht="15">
      <c r="A175" s="255" t="s">
        <v>5</v>
      </c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7"/>
    </row>
    <row r="176" spans="1:14" ht="15">
      <c r="A176" s="258" t="s">
        <v>6</v>
      </c>
      <c r="B176" s="262" t="s">
        <v>7</v>
      </c>
      <c r="C176" s="262" t="s">
        <v>8</v>
      </c>
      <c r="D176" s="258" t="s">
        <v>161</v>
      </c>
      <c r="E176" s="258" t="s">
        <v>162</v>
      </c>
      <c r="F176" s="262" t="s">
        <v>11</v>
      </c>
      <c r="G176" s="262" t="s">
        <v>12</v>
      </c>
      <c r="H176" s="262" t="s">
        <v>13</v>
      </c>
      <c r="I176" s="262" t="s">
        <v>14</v>
      </c>
      <c r="J176" s="262" t="s">
        <v>15</v>
      </c>
      <c r="K176" s="273" t="s">
        <v>16</v>
      </c>
      <c r="L176" s="262" t="s">
        <v>17</v>
      </c>
      <c r="M176" s="262" t="s">
        <v>18</v>
      </c>
      <c r="N176" s="262" t="s">
        <v>19</v>
      </c>
    </row>
    <row r="177" spans="1:14" ht="15.75" customHeight="1">
      <c r="A177" s="259"/>
      <c r="B177" s="263"/>
      <c r="C177" s="263"/>
      <c r="D177" s="259"/>
      <c r="E177" s="259"/>
      <c r="F177" s="263"/>
      <c r="G177" s="263"/>
      <c r="H177" s="263"/>
      <c r="I177" s="263"/>
      <c r="J177" s="263"/>
      <c r="K177" s="274"/>
      <c r="L177" s="263"/>
      <c r="M177" s="263"/>
      <c r="N177" s="263"/>
    </row>
    <row r="178" spans="1:14" ht="15.75" customHeight="1">
      <c r="A178" s="146">
        <v>1</v>
      </c>
      <c r="B178" s="147">
        <v>43524</v>
      </c>
      <c r="C178" s="146" t="s">
        <v>259</v>
      </c>
      <c r="D178" s="146" t="s">
        <v>21</v>
      </c>
      <c r="E178" s="146" t="s">
        <v>124</v>
      </c>
      <c r="F178" s="146">
        <v>479</v>
      </c>
      <c r="G178" s="146">
        <v>471</v>
      </c>
      <c r="H178" s="146">
        <v>484</v>
      </c>
      <c r="I178" s="146">
        <v>488</v>
      </c>
      <c r="J178" s="146">
        <v>492</v>
      </c>
      <c r="K178" s="146" t="s">
        <v>116</v>
      </c>
      <c r="L178" s="146">
        <v>1000</v>
      </c>
      <c r="M178" s="148">
        <v>0</v>
      </c>
      <c r="N178" s="149">
        <v>0</v>
      </c>
    </row>
    <row r="179" spans="1:14" ht="15" customHeight="1">
      <c r="A179" s="146">
        <v>1</v>
      </c>
      <c r="B179" s="147">
        <v>43521</v>
      </c>
      <c r="C179" s="146" t="s">
        <v>259</v>
      </c>
      <c r="D179" s="146" t="s">
        <v>21</v>
      </c>
      <c r="E179" s="146" t="s">
        <v>84</v>
      </c>
      <c r="F179" s="146">
        <v>182</v>
      </c>
      <c r="G179" s="146">
        <v>179</v>
      </c>
      <c r="H179" s="146">
        <v>183.7</v>
      </c>
      <c r="I179" s="146">
        <v>185.4</v>
      </c>
      <c r="J179" s="146">
        <v>187</v>
      </c>
      <c r="K179" s="146">
        <v>185.4</v>
      </c>
      <c r="L179" s="146">
        <v>2000</v>
      </c>
      <c r="M179" s="148">
        <f aca="true" t="shared" si="6" ref="M179:M186">IF(D179="BUY",(K179-F179)*(L179),(F179-K179)*(L179))</f>
        <v>6800.000000000011</v>
      </c>
      <c r="N179" s="149">
        <f aca="true" t="shared" si="7" ref="N179:N186">M179/(L179)/F179%</f>
        <v>1.868131868131871</v>
      </c>
    </row>
    <row r="180" spans="1:14" ht="15">
      <c r="A180" s="146">
        <v>2</v>
      </c>
      <c r="B180" s="147">
        <v>43521</v>
      </c>
      <c r="C180" s="146" t="s">
        <v>259</v>
      </c>
      <c r="D180" s="146" t="s">
        <v>21</v>
      </c>
      <c r="E180" s="146" t="s">
        <v>52</v>
      </c>
      <c r="F180" s="146">
        <v>230</v>
      </c>
      <c r="G180" s="146">
        <v>225.5</v>
      </c>
      <c r="H180" s="146">
        <v>232.5</v>
      </c>
      <c r="I180" s="146">
        <v>23.5</v>
      </c>
      <c r="J180" s="146">
        <v>237.5</v>
      </c>
      <c r="K180" s="146">
        <v>225.5</v>
      </c>
      <c r="L180" s="146">
        <v>1750</v>
      </c>
      <c r="M180" s="148">
        <f t="shared" si="6"/>
        <v>-7875</v>
      </c>
      <c r="N180" s="149">
        <f t="shared" si="7"/>
        <v>-1.956521739130435</v>
      </c>
    </row>
    <row r="181" spans="1:14" ht="15">
      <c r="A181" s="146">
        <v>3</v>
      </c>
      <c r="B181" s="147">
        <v>43518</v>
      </c>
      <c r="C181" s="146" t="s">
        <v>259</v>
      </c>
      <c r="D181" s="146" t="s">
        <v>21</v>
      </c>
      <c r="E181" s="146" t="s">
        <v>84</v>
      </c>
      <c r="F181" s="146">
        <v>173</v>
      </c>
      <c r="G181" s="146">
        <v>169</v>
      </c>
      <c r="H181" s="146">
        <v>175</v>
      </c>
      <c r="I181" s="146">
        <v>177</v>
      </c>
      <c r="J181" s="146">
        <v>179</v>
      </c>
      <c r="K181" s="146">
        <v>175</v>
      </c>
      <c r="L181" s="146">
        <v>2000</v>
      </c>
      <c r="M181" s="148">
        <f t="shared" si="6"/>
        <v>4000</v>
      </c>
      <c r="N181" s="149">
        <f t="shared" si="7"/>
        <v>1.1560693641618498</v>
      </c>
    </row>
    <row r="182" spans="1:14" ht="15">
      <c r="A182" s="146">
        <v>4</v>
      </c>
      <c r="B182" s="147">
        <v>43515</v>
      </c>
      <c r="C182" s="146" t="s">
        <v>260</v>
      </c>
      <c r="D182" s="146" t="s">
        <v>53</v>
      </c>
      <c r="E182" s="146" t="s">
        <v>128</v>
      </c>
      <c r="F182" s="146">
        <v>415</v>
      </c>
      <c r="G182" s="146">
        <v>422</v>
      </c>
      <c r="H182" s="146">
        <v>411</v>
      </c>
      <c r="I182" s="146">
        <v>407</v>
      </c>
      <c r="J182" s="146">
        <v>403</v>
      </c>
      <c r="K182" s="146">
        <v>422</v>
      </c>
      <c r="L182" s="146">
        <v>1100</v>
      </c>
      <c r="M182" s="148">
        <f t="shared" si="6"/>
        <v>-7700</v>
      </c>
      <c r="N182" s="149">
        <f t="shared" si="7"/>
        <v>-1.686746987951807</v>
      </c>
    </row>
    <row r="183" spans="1:14" ht="15">
      <c r="A183" s="146">
        <v>5</v>
      </c>
      <c r="B183" s="147">
        <v>43514</v>
      </c>
      <c r="C183" s="146" t="s">
        <v>260</v>
      </c>
      <c r="D183" s="146" t="s">
        <v>53</v>
      </c>
      <c r="E183" s="146" t="s">
        <v>92</v>
      </c>
      <c r="F183" s="146">
        <v>261</v>
      </c>
      <c r="G183" s="146">
        <v>264</v>
      </c>
      <c r="H183" s="146">
        <v>259.5</v>
      </c>
      <c r="I183" s="146">
        <v>258</v>
      </c>
      <c r="J183" s="146">
        <v>256.5</v>
      </c>
      <c r="K183" s="146">
        <v>264</v>
      </c>
      <c r="L183" s="146">
        <v>3000</v>
      </c>
      <c r="M183" s="148">
        <f t="shared" si="6"/>
        <v>-9000</v>
      </c>
      <c r="N183" s="149">
        <f t="shared" si="7"/>
        <v>-1.149425287356322</v>
      </c>
    </row>
    <row r="184" spans="1:14" ht="15">
      <c r="A184" s="146">
        <v>6</v>
      </c>
      <c r="B184" s="147">
        <v>43509</v>
      </c>
      <c r="C184" s="146" t="s">
        <v>260</v>
      </c>
      <c r="D184" s="146" t="s">
        <v>53</v>
      </c>
      <c r="E184" s="146" t="s">
        <v>92</v>
      </c>
      <c r="F184" s="146">
        <v>269</v>
      </c>
      <c r="G184" s="146">
        <v>272</v>
      </c>
      <c r="H184" s="146">
        <v>267.5</v>
      </c>
      <c r="I184" s="146">
        <v>266</v>
      </c>
      <c r="J184" s="146">
        <v>264.5</v>
      </c>
      <c r="K184" s="146">
        <v>267.5</v>
      </c>
      <c r="L184" s="146">
        <v>3000</v>
      </c>
      <c r="M184" s="148">
        <f t="shared" si="6"/>
        <v>4500</v>
      </c>
      <c r="N184" s="149">
        <f t="shared" si="7"/>
        <v>0.5576208178438662</v>
      </c>
    </row>
    <row r="185" spans="1:14" ht="15" customHeight="1">
      <c r="A185" s="146">
        <v>7</v>
      </c>
      <c r="B185" s="147">
        <v>43502</v>
      </c>
      <c r="C185" s="146" t="s">
        <v>259</v>
      </c>
      <c r="D185" s="146" t="s">
        <v>21</v>
      </c>
      <c r="E185" s="146" t="s">
        <v>80</v>
      </c>
      <c r="F185" s="146">
        <v>485</v>
      </c>
      <c r="G185" s="146">
        <v>478</v>
      </c>
      <c r="H185" s="146">
        <v>488.5</v>
      </c>
      <c r="I185" s="146">
        <v>492</v>
      </c>
      <c r="J185" s="146">
        <v>495</v>
      </c>
      <c r="K185" s="146">
        <v>488.5</v>
      </c>
      <c r="L185" s="146">
        <v>1061</v>
      </c>
      <c r="M185" s="148">
        <f t="shared" si="6"/>
        <v>3713.5</v>
      </c>
      <c r="N185" s="149">
        <f t="shared" si="7"/>
        <v>0.7216494845360826</v>
      </c>
    </row>
    <row r="186" spans="1:14" ht="15" customHeight="1">
      <c r="A186" s="146">
        <v>8</v>
      </c>
      <c r="B186" s="147">
        <v>43501</v>
      </c>
      <c r="C186" s="146" t="s">
        <v>260</v>
      </c>
      <c r="D186" s="146" t="s">
        <v>21</v>
      </c>
      <c r="E186" s="146" t="s">
        <v>248</v>
      </c>
      <c r="F186" s="146">
        <v>955</v>
      </c>
      <c r="G186" s="146">
        <v>942</v>
      </c>
      <c r="H186" s="146">
        <v>962</v>
      </c>
      <c r="I186" s="146">
        <v>969</v>
      </c>
      <c r="J186" s="146">
        <v>975</v>
      </c>
      <c r="K186" s="146">
        <v>962</v>
      </c>
      <c r="L186" s="146">
        <v>600</v>
      </c>
      <c r="M186" s="148">
        <f t="shared" si="6"/>
        <v>4200</v>
      </c>
      <c r="N186" s="149">
        <f t="shared" si="7"/>
        <v>0.7329842931937173</v>
      </c>
    </row>
    <row r="187" spans="1:14" ht="15">
      <c r="A187" s="150" t="s">
        <v>26</v>
      </c>
      <c r="B187" s="151"/>
      <c r="C187" s="152"/>
      <c r="D187" s="153"/>
      <c r="E187" s="81"/>
      <c r="F187" s="81"/>
      <c r="G187" s="154"/>
      <c r="H187" s="81"/>
      <c r="I187" s="81"/>
      <c r="J187" s="81"/>
      <c r="K187" s="81"/>
      <c r="L187" s="155"/>
      <c r="M187" s="156"/>
      <c r="N187" s="155"/>
    </row>
    <row r="188" spans="1:14" ht="15">
      <c r="A188" s="150" t="s">
        <v>26</v>
      </c>
      <c r="B188" s="151"/>
      <c r="C188" s="152"/>
      <c r="D188" s="153"/>
      <c r="E188" s="81"/>
      <c r="F188" s="81"/>
      <c r="G188" s="154"/>
      <c r="H188" s="81"/>
      <c r="I188" s="81"/>
      <c r="J188" s="81"/>
      <c r="K188" s="81"/>
      <c r="L188" s="155"/>
      <c r="M188" s="155"/>
      <c r="N188" s="155"/>
    </row>
    <row r="189" spans="1:14" ht="15.75" thickBot="1">
      <c r="A189" s="152"/>
      <c r="B189" s="151"/>
      <c r="C189" s="81"/>
      <c r="D189" s="81"/>
      <c r="E189" s="81"/>
      <c r="F189" s="157"/>
      <c r="G189" s="158"/>
      <c r="H189" s="159" t="s">
        <v>27</v>
      </c>
      <c r="I189" s="159"/>
      <c r="J189" s="160"/>
      <c r="K189" s="160"/>
      <c r="L189" s="155"/>
      <c r="M189" s="155"/>
      <c r="N189" s="155"/>
    </row>
    <row r="190" spans="1:14" ht="15">
      <c r="A190" s="152"/>
      <c r="B190" s="151"/>
      <c r="C190" s="275" t="s">
        <v>28</v>
      </c>
      <c r="D190" s="276"/>
      <c r="E190" s="161">
        <v>6</v>
      </c>
      <c r="F190" s="162">
        <f>F191+F192+F193+F194+F195+F196</f>
        <v>99.99999999999999</v>
      </c>
      <c r="G190" s="81">
        <v>6</v>
      </c>
      <c r="H190" s="163">
        <f>G191/G190%</f>
        <v>66.66666666666667</v>
      </c>
      <c r="I190" s="163"/>
      <c r="J190" s="163"/>
      <c r="K190" s="164"/>
      <c r="L190" s="155"/>
      <c r="M190" s="155"/>
      <c r="N190" s="155"/>
    </row>
    <row r="191" spans="1:14" ht="15">
      <c r="A191" s="152"/>
      <c r="B191" s="151"/>
      <c r="C191" s="247" t="s">
        <v>29</v>
      </c>
      <c r="D191" s="248"/>
      <c r="E191" s="165">
        <v>4</v>
      </c>
      <c r="F191" s="166">
        <f>(E191/E190)*100</f>
        <v>66.66666666666666</v>
      </c>
      <c r="G191" s="81">
        <v>4</v>
      </c>
      <c r="H191" s="160"/>
      <c r="I191" s="160"/>
      <c r="J191" s="81"/>
      <c r="K191" s="160"/>
      <c r="L191" s="156"/>
      <c r="M191" s="155"/>
      <c r="N191" s="155"/>
    </row>
    <row r="192" spans="1:14" ht="15.75" customHeight="1">
      <c r="A192" s="167"/>
      <c r="B192" s="151"/>
      <c r="C192" s="247" t="s">
        <v>31</v>
      </c>
      <c r="D192" s="248"/>
      <c r="E192" s="165">
        <v>0</v>
      </c>
      <c r="F192" s="166">
        <f>(E192/E190)*100</f>
        <v>0</v>
      </c>
      <c r="G192" s="168"/>
      <c r="H192" s="81"/>
      <c r="I192" s="81"/>
      <c r="J192" s="81"/>
      <c r="K192" s="160"/>
      <c r="L192" s="155"/>
      <c r="M192" s="155"/>
      <c r="N192" s="155"/>
    </row>
    <row r="193" spans="1:14" ht="15.75" customHeight="1">
      <c r="A193" s="167"/>
      <c r="B193" s="151"/>
      <c r="C193" s="247" t="s">
        <v>32</v>
      </c>
      <c r="D193" s="248"/>
      <c r="E193" s="165">
        <v>0</v>
      </c>
      <c r="F193" s="166">
        <f>(E193/E190)*100</f>
        <v>0</v>
      </c>
      <c r="G193" s="168"/>
      <c r="H193" s="81"/>
      <c r="I193" s="81"/>
      <c r="J193" s="81"/>
      <c r="K193" s="160"/>
      <c r="L193" s="155"/>
      <c r="M193" s="155"/>
      <c r="N193" s="155"/>
    </row>
    <row r="194" spans="1:14" ht="15" customHeight="1">
      <c r="A194" s="167"/>
      <c r="B194" s="151"/>
      <c r="C194" s="247" t="s">
        <v>33</v>
      </c>
      <c r="D194" s="248"/>
      <c r="E194" s="165">
        <v>2</v>
      </c>
      <c r="F194" s="166">
        <f>(E194/E190)*100</f>
        <v>33.33333333333333</v>
      </c>
      <c r="G194" s="168"/>
      <c r="H194" s="81" t="s">
        <v>34</v>
      </c>
      <c r="I194" s="81"/>
      <c r="J194" s="160"/>
      <c r="K194" s="160"/>
      <c r="M194" s="155"/>
      <c r="N194" s="155"/>
    </row>
    <row r="195" spans="1:14" ht="15">
      <c r="A195" s="167"/>
      <c r="B195" s="151"/>
      <c r="C195" s="247" t="s">
        <v>35</v>
      </c>
      <c r="D195" s="248"/>
      <c r="E195" s="165">
        <v>0</v>
      </c>
      <c r="F195" s="166">
        <f>(E195/E190)*100</f>
        <v>0</v>
      </c>
      <c r="G195" s="168"/>
      <c r="H195" s="81"/>
      <c r="I195" s="81"/>
      <c r="J195" s="160"/>
      <c r="K195" s="160"/>
      <c r="L195" s="155"/>
      <c r="M195" s="155"/>
      <c r="N195" s="155"/>
    </row>
    <row r="196" spans="1:14" ht="15.75" thickBot="1">
      <c r="A196" s="167"/>
      <c r="B196" s="151"/>
      <c r="C196" s="260" t="s">
        <v>36</v>
      </c>
      <c r="D196" s="261"/>
      <c r="E196" s="169"/>
      <c r="F196" s="170">
        <f>(E196/E190)*100</f>
        <v>0</v>
      </c>
      <c r="G196" s="168"/>
      <c r="H196" s="81"/>
      <c r="I196" s="81"/>
      <c r="J196" s="164"/>
      <c r="K196" s="164"/>
      <c r="L196" s="155"/>
      <c r="M196" s="155"/>
      <c r="N196" s="155"/>
    </row>
    <row r="197" spans="1:14" ht="15">
      <c r="A197" s="171" t="s">
        <v>37</v>
      </c>
      <c r="B197" s="151"/>
      <c r="C197" s="152"/>
      <c r="D197" s="152"/>
      <c r="E197" s="81"/>
      <c r="F197" s="81"/>
      <c r="G197" s="154"/>
      <c r="H197" s="172"/>
      <c r="I197" s="172"/>
      <c r="J197" s="172"/>
      <c r="K197" s="81"/>
      <c r="L197" s="156"/>
      <c r="M197" s="155"/>
      <c r="N197" s="175"/>
    </row>
    <row r="198" spans="1:14" ht="15">
      <c r="A198" s="153" t="s">
        <v>38</v>
      </c>
      <c r="B198" s="151"/>
      <c r="C198" s="173"/>
      <c r="D198" s="174"/>
      <c r="E198" s="152"/>
      <c r="F198" s="172"/>
      <c r="G198" s="154"/>
      <c r="H198" s="172"/>
      <c r="I198" s="172"/>
      <c r="J198" s="172"/>
      <c r="K198" s="81"/>
      <c r="L198" s="155"/>
      <c r="M198" s="175"/>
      <c r="N198" s="155"/>
    </row>
    <row r="199" spans="1:14" ht="15.75" customHeight="1">
      <c r="A199" s="153" t="s">
        <v>39</v>
      </c>
      <c r="B199" s="151"/>
      <c r="C199" s="152"/>
      <c r="D199" s="174"/>
      <c r="E199" s="152"/>
      <c r="F199" s="172"/>
      <c r="G199" s="154"/>
      <c r="H199" s="160"/>
      <c r="I199" s="160"/>
      <c r="J199" s="160"/>
      <c r="K199" s="81"/>
      <c r="L199" s="155"/>
      <c r="M199" s="152"/>
      <c r="N199" s="155"/>
    </row>
    <row r="200" spans="1:14" ht="15.75" customHeight="1">
      <c r="A200" s="153" t="s">
        <v>40</v>
      </c>
      <c r="B200" s="173"/>
      <c r="C200" s="152"/>
      <c r="D200" s="174"/>
      <c r="E200" s="152"/>
      <c r="F200" s="172"/>
      <c r="G200" s="158"/>
      <c r="H200" s="160"/>
      <c r="I200" s="160"/>
      <c r="J200" s="160"/>
      <c r="K200" s="81"/>
      <c r="L200" s="155"/>
      <c r="M200" s="155"/>
      <c r="N200" s="152"/>
    </row>
    <row r="201" spans="1:14" ht="15" customHeight="1" thickBot="1">
      <c r="A201" s="153" t="s">
        <v>41</v>
      </c>
      <c r="B201" s="167"/>
      <c r="C201" s="152"/>
      <c r="D201" s="176"/>
      <c r="E201" s="172"/>
      <c r="F201" s="172"/>
      <c r="G201" s="158"/>
      <c r="H201" s="160"/>
      <c r="I201" s="160"/>
      <c r="J201" s="160"/>
      <c r="K201" s="172"/>
      <c r="L201" s="155"/>
      <c r="M201" s="155"/>
      <c r="N201" s="155"/>
    </row>
    <row r="202" spans="1:14" ht="15.75" thickBot="1">
      <c r="A202" s="243" t="s">
        <v>0</v>
      </c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</row>
    <row r="203" spans="1:14" ht="15.75" thickBot="1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</row>
    <row r="204" spans="1:14" ht="15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</row>
    <row r="205" spans="1:14" ht="15.75">
      <c r="A205" s="244" t="s">
        <v>136</v>
      </c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</row>
    <row r="206" spans="1:14" ht="15.75">
      <c r="A206" s="244" t="s">
        <v>137</v>
      </c>
      <c r="B206" s="244"/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</row>
    <row r="207" spans="1:14" ht="16.5" thickBot="1">
      <c r="A207" s="245" t="s">
        <v>3</v>
      </c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</row>
    <row r="208" spans="1:14" ht="15.75">
      <c r="A208" s="246" t="s">
        <v>214</v>
      </c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</row>
    <row r="209" spans="1:14" ht="15.75">
      <c r="A209" s="246" t="s">
        <v>5</v>
      </c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</row>
    <row r="210" spans="1:14" ht="15">
      <c r="A210" s="242" t="s">
        <v>6</v>
      </c>
      <c r="B210" s="237" t="s">
        <v>7</v>
      </c>
      <c r="C210" s="237" t="s">
        <v>8</v>
      </c>
      <c r="D210" s="242" t="s">
        <v>161</v>
      </c>
      <c r="E210" s="242" t="s">
        <v>162</v>
      </c>
      <c r="F210" s="237" t="s">
        <v>11</v>
      </c>
      <c r="G210" s="237" t="s">
        <v>12</v>
      </c>
      <c r="H210" s="239" t="s">
        <v>13</v>
      </c>
      <c r="I210" s="239" t="s">
        <v>14</v>
      </c>
      <c r="J210" s="239" t="s">
        <v>15</v>
      </c>
      <c r="K210" s="240" t="s">
        <v>16</v>
      </c>
      <c r="L210" s="237" t="s">
        <v>17</v>
      </c>
      <c r="M210" s="237" t="s">
        <v>18</v>
      </c>
      <c r="N210" s="237" t="s">
        <v>19</v>
      </c>
    </row>
    <row r="211" spans="1:14" ht="15.75" customHeight="1">
      <c r="A211" s="242"/>
      <c r="B211" s="237"/>
      <c r="C211" s="237"/>
      <c r="D211" s="242"/>
      <c r="E211" s="242"/>
      <c r="F211" s="237"/>
      <c r="G211" s="237"/>
      <c r="H211" s="237"/>
      <c r="I211" s="237"/>
      <c r="J211" s="237"/>
      <c r="K211" s="241"/>
      <c r="L211" s="237"/>
      <c r="M211" s="237"/>
      <c r="N211" s="237"/>
    </row>
    <row r="212" spans="1:14" ht="15.75" customHeight="1">
      <c r="A212" s="135">
        <v>1</v>
      </c>
      <c r="B212" s="136">
        <v>43496</v>
      </c>
      <c r="C212" s="135" t="s">
        <v>163</v>
      </c>
      <c r="D212" s="135" t="s">
        <v>21</v>
      </c>
      <c r="E212" s="135" t="s">
        <v>88</v>
      </c>
      <c r="F212" s="135">
        <v>738</v>
      </c>
      <c r="G212" s="135">
        <v>730</v>
      </c>
      <c r="H212" s="135">
        <v>743</v>
      </c>
      <c r="I212" s="135">
        <v>748</v>
      </c>
      <c r="J212" s="135">
        <v>753</v>
      </c>
      <c r="K212" s="135">
        <v>748</v>
      </c>
      <c r="L212" s="135">
        <v>1200</v>
      </c>
      <c r="M212" s="137">
        <f aca="true" t="shared" si="8" ref="M212:M230">IF(D212="BUY",(K212-F212)*(L212),(F212-K212)*(L212))</f>
        <v>12000</v>
      </c>
      <c r="N212" s="138">
        <f aca="true" t="shared" si="9" ref="N212:N230">M212/(L212)/F212%</f>
        <v>1.3550135501355014</v>
      </c>
    </row>
    <row r="213" spans="1:14" ht="15" customHeight="1">
      <c r="A213" s="135">
        <v>2</v>
      </c>
      <c r="B213" s="136">
        <v>43495</v>
      </c>
      <c r="C213" s="135" t="s">
        <v>163</v>
      </c>
      <c r="D213" s="135" t="s">
        <v>21</v>
      </c>
      <c r="E213" s="135" t="s">
        <v>69</v>
      </c>
      <c r="F213" s="135">
        <v>692</v>
      </c>
      <c r="G213" s="135">
        <v>687</v>
      </c>
      <c r="H213" s="135">
        <v>695</v>
      </c>
      <c r="I213" s="135">
        <v>698</v>
      </c>
      <c r="J213" s="135">
        <v>701</v>
      </c>
      <c r="K213" s="135">
        <v>698</v>
      </c>
      <c r="L213" s="135">
        <v>1750</v>
      </c>
      <c r="M213" s="137">
        <f t="shared" si="8"/>
        <v>10500</v>
      </c>
      <c r="N213" s="138">
        <f t="shared" si="9"/>
        <v>0.8670520231213873</v>
      </c>
    </row>
    <row r="214" spans="1:14" ht="15.75">
      <c r="A214" s="135">
        <v>3</v>
      </c>
      <c r="B214" s="136">
        <v>43494</v>
      </c>
      <c r="C214" s="135" t="s">
        <v>163</v>
      </c>
      <c r="D214" s="135" t="s">
        <v>21</v>
      </c>
      <c r="E214" s="135" t="s">
        <v>94</v>
      </c>
      <c r="F214" s="135">
        <v>1970</v>
      </c>
      <c r="G214" s="135">
        <v>1935</v>
      </c>
      <c r="H214" s="135">
        <v>1990</v>
      </c>
      <c r="I214" s="135">
        <v>2010</v>
      </c>
      <c r="J214" s="135">
        <v>2020</v>
      </c>
      <c r="K214" s="135">
        <v>1990</v>
      </c>
      <c r="L214" s="135">
        <v>250</v>
      </c>
      <c r="M214" s="137">
        <f t="shared" si="8"/>
        <v>5000</v>
      </c>
      <c r="N214" s="138">
        <f t="shared" si="9"/>
        <v>1.015228426395939</v>
      </c>
    </row>
    <row r="215" spans="1:14" ht="15.75">
      <c r="A215" s="135">
        <v>4</v>
      </c>
      <c r="B215" s="136">
        <v>43493</v>
      </c>
      <c r="C215" s="135" t="s">
        <v>163</v>
      </c>
      <c r="D215" s="135" t="s">
        <v>53</v>
      </c>
      <c r="E215" s="135" t="s">
        <v>52</v>
      </c>
      <c r="F215" s="135">
        <v>210</v>
      </c>
      <c r="G215" s="135">
        <v>215</v>
      </c>
      <c r="H215" s="135">
        <v>207</v>
      </c>
      <c r="I215" s="135">
        <v>204</v>
      </c>
      <c r="J215" s="135">
        <v>201</v>
      </c>
      <c r="K215" s="135">
        <v>207</v>
      </c>
      <c r="L215" s="135">
        <v>1750</v>
      </c>
      <c r="M215" s="137">
        <f t="shared" si="8"/>
        <v>5250</v>
      </c>
      <c r="N215" s="145">
        <f t="shared" si="9"/>
        <v>1.4285714285714286</v>
      </c>
    </row>
    <row r="216" spans="1:14" ht="15.75">
      <c r="A216" s="135">
        <v>5</v>
      </c>
      <c r="B216" s="136">
        <v>43490</v>
      </c>
      <c r="C216" s="135" t="s">
        <v>163</v>
      </c>
      <c r="D216" s="135" t="s">
        <v>21</v>
      </c>
      <c r="E216" s="135" t="s">
        <v>49</v>
      </c>
      <c r="F216" s="135">
        <v>870</v>
      </c>
      <c r="G216" s="135">
        <v>855</v>
      </c>
      <c r="H216" s="135">
        <v>878</v>
      </c>
      <c r="I216" s="135">
        <v>886</v>
      </c>
      <c r="J216" s="135">
        <v>894</v>
      </c>
      <c r="K216" s="135">
        <v>878</v>
      </c>
      <c r="L216" s="135">
        <v>700</v>
      </c>
      <c r="M216" s="137">
        <f t="shared" si="8"/>
        <v>5600</v>
      </c>
      <c r="N216" s="145">
        <f t="shared" si="9"/>
        <v>0.9195402298850576</v>
      </c>
    </row>
    <row r="217" spans="1:14" ht="15.75">
      <c r="A217" s="135">
        <v>6</v>
      </c>
      <c r="B217" s="136">
        <v>43487</v>
      </c>
      <c r="C217" s="135" t="s">
        <v>163</v>
      </c>
      <c r="D217" s="135" t="s">
        <v>53</v>
      </c>
      <c r="E217" s="135" t="s">
        <v>57</v>
      </c>
      <c r="F217" s="135">
        <v>206</v>
      </c>
      <c r="G217" s="135">
        <v>213</v>
      </c>
      <c r="H217" s="135">
        <v>202</v>
      </c>
      <c r="I217" s="135">
        <v>198</v>
      </c>
      <c r="J217" s="135">
        <v>194</v>
      </c>
      <c r="K217" s="135">
        <v>213</v>
      </c>
      <c r="L217" s="135">
        <v>1500</v>
      </c>
      <c r="M217" s="137">
        <f t="shared" si="8"/>
        <v>-10500</v>
      </c>
      <c r="N217" s="145">
        <f t="shared" si="9"/>
        <v>-3.3980582524271843</v>
      </c>
    </row>
    <row r="218" spans="1:14" ht="15.75">
      <c r="A218" s="135">
        <v>7</v>
      </c>
      <c r="B218" s="136">
        <v>43486</v>
      </c>
      <c r="C218" s="135" t="s">
        <v>163</v>
      </c>
      <c r="D218" s="135" t="s">
        <v>21</v>
      </c>
      <c r="E218" s="135" t="s">
        <v>234</v>
      </c>
      <c r="F218" s="135">
        <v>1224</v>
      </c>
      <c r="G218" s="135">
        <v>1207</v>
      </c>
      <c r="H218" s="135">
        <v>1234</v>
      </c>
      <c r="I218" s="135">
        <v>1244</v>
      </c>
      <c r="J218" s="135">
        <v>1254</v>
      </c>
      <c r="K218" s="135">
        <v>1234</v>
      </c>
      <c r="L218" s="135">
        <v>500</v>
      </c>
      <c r="M218" s="137">
        <f t="shared" si="8"/>
        <v>5000</v>
      </c>
      <c r="N218" s="145">
        <f t="shared" si="9"/>
        <v>0.8169934640522876</v>
      </c>
    </row>
    <row r="219" spans="1:14" ht="15" customHeight="1">
      <c r="A219" s="135">
        <v>8</v>
      </c>
      <c r="B219" s="136">
        <v>43483</v>
      </c>
      <c r="C219" s="135" t="s">
        <v>163</v>
      </c>
      <c r="D219" s="135" t="s">
        <v>53</v>
      </c>
      <c r="E219" s="135" t="s">
        <v>235</v>
      </c>
      <c r="F219" s="135">
        <v>514</v>
      </c>
      <c r="G219" s="135">
        <v>524</v>
      </c>
      <c r="H219" s="135">
        <v>509</v>
      </c>
      <c r="I219" s="135">
        <v>504</v>
      </c>
      <c r="J219" s="135">
        <v>499</v>
      </c>
      <c r="K219" s="135">
        <v>509</v>
      </c>
      <c r="L219" s="135">
        <v>1100</v>
      </c>
      <c r="M219" s="137">
        <f t="shared" si="8"/>
        <v>5500</v>
      </c>
      <c r="N219" s="145">
        <f t="shared" si="9"/>
        <v>0.972762645914397</v>
      </c>
    </row>
    <row r="220" spans="1:14" ht="15" customHeight="1">
      <c r="A220" s="135">
        <v>9</v>
      </c>
      <c r="B220" s="136">
        <v>43482</v>
      </c>
      <c r="C220" s="135" t="s">
        <v>163</v>
      </c>
      <c r="D220" s="135" t="s">
        <v>53</v>
      </c>
      <c r="E220" s="135" t="s">
        <v>132</v>
      </c>
      <c r="F220" s="135">
        <v>88.9</v>
      </c>
      <c r="G220" s="135">
        <v>87.5</v>
      </c>
      <c r="H220" s="135">
        <v>88.2</v>
      </c>
      <c r="I220" s="135">
        <v>87.5</v>
      </c>
      <c r="J220" s="135">
        <v>86.8</v>
      </c>
      <c r="K220" s="135">
        <v>86.8</v>
      </c>
      <c r="L220" s="135">
        <v>7000</v>
      </c>
      <c r="M220" s="137">
        <f t="shared" si="8"/>
        <v>14700.00000000006</v>
      </c>
      <c r="N220" s="145">
        <f t="shared" si="9"/>
        <v>2.3622047244094584</v>
      </c>
    </row>
    <row r="221" spans="1:14" ht="15.75">
      <c r="A221" s="135">
        <v>10</v>
      </c>
      <c r="B221" s="136">
        <v>43481</v>
      </c>
      <c r="C221" s="135" t="s">
        <v>163</v>
      </c>
      <c r="D221" s="135" t="s">
        <v>53</v>
      </c>
      <c r="E221" s="135" t="s">
        <v>156</v>
      </c>
      <c r="F221" s="135">
        <v>762</v>
      </c>
      <c r="G221" s="135">
        <v>770</v>
      </c>
      <c r="H221" s="135">
        <v>758</v>
      </c>
      <c r="I221" s="135">
        <v>754</v>
      </c>
      <c r="J221" s="135">
        <v>750</v>
      </c>
      <c r="K221" s="135">
        <v>758</v>
      </c>
      <c r="L221" s="135">
        <v>1200</v>
      </c>
      <c r="M221" s="137">
        <f t="shared" si="8"/>
        <v>4800</v>
      </c>
      <c r="N221" s="145">
        <f t="shared" si="9"/>
        <v>0.5249343832020997</v>
      </c>
    </row>
    <row r="222" spans="1:14" ht="15.75">
      <c r="A222" s="135">
        <v>11</v>
      </c>
      <c r="B222" s="136">
        <v>43476</v>
      </c>
      <c r="C222" s="135" t="s">
        <v>163</v>
      </c>
      <c r="D222" s="135" t="s">
        <v>21</v>
      </c>
      <c r="E222" s="135" t="s">
        <v>229</v>
      </c>
      <c r="F222" s="135">
        <v>353</v>
      </c>
      <c r="G222" s="135">
        <v>346</v>
      </c>
      <c r="H222" s="135">
        <v>356.5</v>
      </c>
      <c r="I222" s="135">
        <v>360</v>
      </c>
      <c r="J222" s="135">
        <v>363.5</v>
      </c>
      <c r="K222" s="135">
        <v>356.5</v>
      </c>
      <c r="L222" s="135">
        <v>1500</v>
      </c>
      <c r="M222" s="137">
        <f t="shared" si="8"/>
        <v>5250</v>
      </c>
      <c r="N222" s="145">
        <f t="shared" si="9"/>
        <v>0.991501416430595</v>
      </c>
    </row>
    <row r="223" spans="1:14" ht="15.75">
      <c r="A223" s="135">
        <v>12</v>
      </c>
      <c r="B223" s="136">
        <v>43474</v>
      </c>
      <c r="C223" s="135" t="s">
        <v>163</v>
      </c>
      <c r="D223" s="135" t="s">
        <v>21</v>
      </c>
      <c r="E223" s="135" t="s">
        <v>69</v>
      </c>
      <c r="F223" s="135">
        <v>664</v>
      </c>
      <c r="G223" s="135">
        <v>656</v>
      </c>
      <c r="H223" s="135">
        <v>668</v>
      </c>
      <c r="I223" s="135">
        <v>672</v>
      </c>
      <c r="J223" s="135">
        <v>676</v>
      </c>
      <c r="K223" s="135">
        <v>672</v>
      </c>
      <c r="L223" s="135">
        <v>1200</v>
      </c>
      <c r="M223" s="137">
        <f t="shared" si="8"/>
        <v>9600</v>
      </c>
      <c r="N223" s="145">
        <f t="shared" si="9"/>
        <v>1.2048192771084338</v>
      </c>
    </row>
    <row r="224" spans="1:14" ht="15.75" customHeight="1">
      <c r="A224" s="135">
        <v>13</v>
      </c>
      <c r="B224" s="136">
        <v>43473</v>
      </c>
      <c r="C224" s="135" t="s">
        <v>163</v>
      </c>
      <c r="D224" s="135" t="s">
        <v>21</v>
      </c>
      <c r="E224" s="135" t="s">
        <v>93</v>
      </c>
      <c r="F224" s="135">
        <v>379</v>
      </c>
      <c r="G224" s="135">
        <v>375</v>
      </c>
      <c r="H224" s="135">
        <v>381</v>
      </c>
      <c r="I224" s="135">
        <v>383</v>
      </c>
      <c r="J224" s="135">
        <v>385</v>
      </c>
      <c r="K224" s="135">
        <v>381</v>
      </c>
      <c r="L224" s="135">
        <v>2750</v>
      </c>
      <c r="M224" s="137">
        <f t="shared" si="8"/>
        <v>5500</v>
      </c>
      <c r="N224" s="145">
        <f t="shared" si="9"/>
        <v>0.5277044854881267</v>
      </c>
    </row>
    <row r="225" spans="1:14" ht="15.75" customHeight="1">
      <c r="A225" s="135">
        <v>14</v>
      </c>
      <c r="B225" s="136">
        <v>43472</v>
      </c>
      <c r="C225" s="135" t="s">
        <v>163</v>
      </c>
      <c r="D225" s="135" t="s">
        <v>53</v>
      </c>
      <c r="E225" s="135" t="s">
        <v>215</v>
      </c>
      <c r="F225" s="135">
        <v>794</v>
      </c>
      <c r="G225" s="135">
        <v>814</v>
      </c>
      <c r="H225" s="135">
        <v>784</v>
      </c>
      <c r="I225" s="135">
        <v>774</v>
      </c>
      <c r="J225" s="135">
        <v>764</v>
      </c>
      <c r="K225" s="135">
        <v>784</v>
      </c>
      <c r="L225" s="135">
        <v>500</v>
      </c>
      <c r="M225" s="137">
        <f t="shared" si="8"/>
        <v>5000</v>
      </c>
      <c r="N225" s="145">
        <f t="shared" si="9"/>
        <v>1.2594458438287153</v>
      </c>
    </row>
    <row r="226" spans="1:14" ht="15" customHeight="1">
      <c r="A226" s="135">
        <v>15</v>
      </c>
      <c r="B226" s="136">
        <v>43469</v>
      </c>
      <c r="C226" s="135" t="s">
        <v>163</v>
      </c>
      <c r="D226" s="135" t="s">
        <v>53</v>
      </c>
      <c r="E226" s="135" t="s">
        <v>186</v>
      </c>
      <c r="F226" s="135">
        <v>691</v>
      </c>
      <c r="G226" s="135">
        <v>701</v>
      </c>
      <c r="H226" s="135">
        <v>686</v>
      </c>
      <c r="I226" s="135">
        <v>681</v>
      </c>
      <c r="J226" s="135">
        <v>676</v>
      </c>
      <c r="K226" s="135">
        <v>676</v>
      </c>
      <c r="L226" s="135">
        <v>1200</v>
      </c>
      <c r="M226" s="137">
        <f t="shared" si="8"/>
        <v>18000</v>
      </c>
      <c r="N226" s="145">
        <f t="shared" si="9"/>
        <v>2.170767004341534</v>
      </c>
    </row>
    <row r="227" spans="1:14" ht="15.75">
      <c r="A227" s="135">
        <v>16</v>
      </c>
      <c r="B227" s="136">
        <v>43468</v>
      </c>
      <c r="C227" s="135" t="s">
        <v>163</v>
      </c>
      <c r="D227" s="135" t="s">
        <v>53</v>
      </c>
      <c r="E227" s="135" t="s">
        <v>216</v>
      </c>
      <c r="F227" s="135">
        <v>734</v>
      </c>
      <c r="G227" s="135">
        <v>744</v>
      </c>
      <c r="H227" s="135">
        <v>729</v>
      </c>
      <c r="I227" s="135">
        <v>724</v>
      </c>
      <c r="J227" s="135">
        <v>719</v>
      </c>
      <c r="K227" s="135">
        <v>719</v>
      </c>
      <c r="L227" s="135">
        <v>1000</v>
      </c>
      <c r="M227" s="137">
        <f t="shared" si="8"/>
        <v>15000</v>
      </c>
      <c r="N227" s="145">
        <f t="shared" si="9"/>
        <v>2.043596730245232</v>
      </c>
    </row>
    <row r="228" spans="1:14" ht="15.75">
      <c r="A228" s="135">
        <v>17</v>
      </c>
      <c r="B228" s="136">
        <v>43467</v>
      </c>
      <c r="C228" s="135" t="s">
        <v>163</v>
      </c>
      <c r="D228" s="135" t="s">
        <v>21</v>
      </c>
      <c r="E228" s="135" t="s">
        <v>217</v>
      </c>
      <c r="F228" s="135">
        <v>254</v>
      </c>
      <c r="G228" s="135">
        <v>249</v>
      </c>
      <c r="H228" s="135">
        <v>256.5</v>
      </c>
      <c r="I228" s="135">
        <v>259</v>
      </c>
      <c r="J228" s="135">
        <v>261.5</v>
      </c>
      <c r="K228" s="135">
        <v>249</v>
      </c>
      <c r="L228" s="135">
        <v>2100</v>
      </c>
      <c r="M228" s="137">
        <f t="shared" si="8"/>
        <v>-10500</v>
      </c>
      <c r="N228" s="145">
        <f t="shared" si="9"/>
        <v>-1.968503937007874</v>
      </c>
    </row>
    <row r="229" spans="1:14" ht="15.75">
      <c r="A229" s="135">
        <v>18</v>
      </c>
      <c r="B229" s="136">
        <v>43467</v>
      </c>
      <c r="C229" s="135" t="s">
        <v>163</v>
      </c>
      <c r="D229" s="135" t="s">
        <v>53</v>
      </c>
      <c r="E229" s="135" t="s">
        <v>91</v>
      </c>
      <c r="F229" s="135">
        <v>545</v>
      </c>
      <c r="G229" s="135">
        <v>555</v>
      </c>
      <c r="H229" s="135">
        <v>540</v>
      </c>
      <c r="I229" s="135">
        <v>535</v>
      </c>
      <c r="J229" s="135">
        <v>530</v>
      </c>
      <c r="K229" s="135">
        <v>535</v>
      </c>
      <c r="L229" s="135">
        <v>1000</v>
      </c>
      <c r="M229" s="137">
        <f t="shared" si="8"/>
        <v>10000</v>
      </c>
      <c r="N229" s="145">
        <f t="shared" si="9"/>
        <v>1.8348623853211008</v>
      </c>
    </row>
    <row r="230" spans="1:14" ht="15.75">
      <c r="A230" s="135">
        <v>19</v>
      </c>
      <c r="B230" s="136">
        <v>43466</v>
      </c>
      <c r="C230" s="135" t="s">
        <v>163</v>
      </c>
      <c r="D230" s="135" t="s">
        <v>21</v>
      </c>
      <c r="E230" s="135" t="s">
        <v>43</v>
      </c>
      <c r="F230" s="135">
        <v>438</v>
      </c>
      <c r="G230" s="135">
        <v>430</v>
      </c>
      <c r="H230" s="135">
        <v>442</v>
      </c>
      <c r="I230" s="135">
        <v>446</v>
      </c>
      <c r="J230" s="135">
        <v>450</v>
      </c>
      <c r="K230" s="135">
        <v>430</v>
      </c>
      <c r="L230" s="135">
        <v>1100</v>
      </c>
      <c r="M230" s="137">
        <f t="shared" si="8"/>
        <v>-8800</v>
      </c>
      <c r="N230" s="145">
        <f t="shared" si="9"/>
        <v>-1.8264840182648403</v>
      </c>
    </row>
    <row r="231" spans="1:14" ht="15.75" customHeight="1">
      <c r="A231" s="75" t="s">
        <v>25</v>
      </c>
      <c r="B231" s="76"/>
      <c r="C231" s="77"/>
      <c r="D231" s="78"/>
      <c r="E231" s="79"/>
      <c r="F231" s="79"/>
      <c r="G231" s="80"/>
      <c r="H231" s="79"/>
      <c r="I231" s="79"/>
      <c r="J231" s="79"/>
      <c r="K231" s="81"/>
      <c r="N231" s="82"/>
    </row>
    <row r="232" spans="1:11" ht="15.75" customHeight="1">
      <c r="A232" s="75" t="s">
        <v>26</v>
      </c>
      <c r="B232" s="83"/>
      <c r="C232" s="77"/>
      <c r="D232" s="78"/>
      <c r="E232" s="79"/>
      <c r="F232" s="79"/>
      <c r="G232" s="80"/>
      <c r="H232" s="79"/>
      <c r="I232" s="79"/>
      <c r="J232" s="79"/>
      <c r="K232" s="81"/>
    </row>
    <row r="233" spans="1:13" ht="15" customHeight="1">
      <c r="A233" s="75" t="s">
        <v>26</v>
      </c>
      <c r="B233" s="83"/>
      <c r="C233" s="84"/>
      <c r="D233" s="85"/>
      <c r="E233" s="86"/>
      <c r="F233" s="86"/>
      <c r="G233" s="87"/>
      <c r="H233" s="86"/>
      <c r="I233" s="86"/>
      <c r="J233" s="86"/>
      <c r="L233" s="88"/>
      <c r="M233" s="89"/>
    </row>
    <row r="234" spans="1:13" ht="16.5" thickBot="1">
      <c r="A234" s="84"/>
      <c r="B234" s="83"/>
      <c r="C234" s="86"/>
      <c r="D234" s="86"/>
      <c r="E234" s="86"/>
      <c r="F234" s="90"/>
      <c r="G234" s="91"/>
      <c r="H234" s="92" t="s">
        <v>27</v>
      </c>
      <c r="I234" s="92"/>
      <c r="J234" s="93"/>
      <c r="K234" s="93"/>
      <c r="M234" s="89"/>
    </row>
    <row r="235" spans="1:13" ht="15.75">
      <c r="A235" s="84"/>
      <c r="B235" s="83"/>
      <c r="C235" s="238" t="s">
        <v>28</v>
      </c>
      <c r="D235" s="238"/>
      <c r="E235" s="139">
        <v>15</v>
      </c>
      <c r="F235" s="140">
        <f>F236+F237+F238+F239+F240+F241</f>
        <v>100</v>
      </c>
      <c r="G235" s="86">
        <v>15</v>
      </c>
      <c r="H235" s="94">
        <f>G236/G235%</f>
        <v>80</v>
      </c>
      <c r="I235" s="94"/>
      <c r="J235" s="94"/>
      <c r="K235" s="95"/>
      <c r="M235" s="88"/>
    </row>
    <row r="236" spans="1:11" ht="15.75">
      <c r="A236" s="84"/>
      <c r="B236" s="83"/>
      <c r="C236" s="235" t="s">
        <v>29</v>
      </c>
      <c r="D236" s="235"/>
      <c r="E236" s="141">
        <v>12</v>
      </c>
      <c r="F236" s="142">
        <f>(E236/E235)*100</f>
        <v>80</v>
      </c>
      <c r="G236" s="86">
        <v>12</v>
      </c>
      <c r="H236" s="93"/>
      <c r="I236" s="93"/>
      <c r="J236" s="86"/>
      <c r="K236" s="93"/>
    </row>
    <row r="237" spans="1:11" ht="15.75">
      <c r="A237" s="96"/>
      <c r="B237" s="83"/>
      <c r="C237" s="235" t="s">
        <v>31</v>
      </c>
      <c r="D237" s="235"/>
      <c r="E237" s="141">
        <v>0</v>
      </c>
      <c r="F237" s="142">
        <f>(E237/E235)*100</f>
        <v>0</v>
      </c>
      <c r="G237" s="97"/>
      <c r="H237" s="86"/>
      <c r="I237" s="86"/>
      <c r="K237" s="93"/>
    </row>
    <row r="238" spans="1:13" ht="15.75" customHeight="1">
      <c r="A238" s="96"/>
      <c r="B238" s="83"/>
      <c r="C238" s="235" t="s">
        <v>32</v>
      </c>
      <c r="D238" s="235"/>
      <c r="E238" s="141">
        <v>0</v>
      </c>
      <c r="F238" s="142">
        <f>(E238/E235)*100</f>
        <v>0</v>
      </c>
      <c r="G238" s="97"/>
      <c r="H238" s="86"/>
      <c r="I238" s="86"/>
      <c r="M238" s="89"/>
    </row>
    <row r="239" spans="1:13" ht="15.75" customHeight="1">
      <c r="A239" s="96"/>
      <c r="B239" s="83"/>
      <c r="C239" s="235" t="s">
        <v>33</v>
      </c>
      <c r="D239" s="235"/>
      <c r="E239" s="141">
        <v>3</v>
      </c>
      <c r="F239" s="142">
        <f>(E239/E235)*100</f>
        <v>20</v>
      </c>
      <c r="G239" s="97"/>
      <c r="H239" s="86" t="s">
        <v>34</v>
      </c>
      <c r="I239" s="86"/>
      <c r="J239" s="93"/>
      <c r="K239" s="93"/>
      <c r="L239" s="88"/>
      <c r="M239" s="86" t="s">
        <v>30</v>
      </c>
    </row>
    <row r="240" spans="1:9" ht="15" customHeight="1">
      <c r="A240" s="96"/>
      <c r="B240" s="83"/>
      <c r="C240" s="235" t="s">
        <v>35</v>
      </c>
      <c r="D240" s="235"/>
      <c r="E240" s="141">
        <v>0</v>
      </c>
      <c r="F240" s="142">
        <f>(E240/E235)*100</f>
        <v>0</v>
      </c>
      <c r="G240" s="97"/>
      <c r="H240" s="86"/>
      <c r="I240" s="86"/>
    </row>
    <row r="241" spans="1:12" ht="16.5" thickBot="1">
      <c r="A241" s="96"/>
      <c r="B241" s="83"/>
      <c r="C241" s="236" t="s">
        <v>36</v>
      </c>
      <c r="D241" s="236"/>
      <c r="E241" s="143"/>
      <c r="F241" s="144">
        <f>(E241/E235)*100</f>
        <v>0</v>
      </c>
      <c r="G241" s="97"/>
      <c r="H241" s="86"/>
      <c r="I241" s="86"/>
      <c r="L241" s="88"/>
    </row>
    <row r="242" spans="1:12" ht="15.75">
      <c r="A242" s="98" t="s">
        <v>37</v>
      </c>
      <c r="B242" s="76"/>
      <c r="C242" s="77"/>
      <c r="D242" s="77"/>
      <c r="E242" s="79"/>
      <c r="F242" s="79"/>
      <c r="G242" s="80"/>
      <c r="H242" s="99"/>
      <c r="I242" s="99"/>
      <c r="J242" s="99"/>
      <c r="K242" s="86"/>
      <c r="L242" s="93"/>
    </row>
    <row r="243" spans="1:11" ht="15.75">
      <c r="A243" s="78" t="s">
        <v>38</v>
      </c>
      <c r="B243" s="76"/>
      <c r="C243" s="101"/>
      <c r="D243" s="102"/>
      <c r="E243" s="77"/>
      <c r="F243" s="99"/>
      <c r="G243" s="80"/>
      <c r="H243" s="99"/>
      <c r="I243" s="99"/>
      <c r="J243" s="99"/>
      <c r="K243" s="86"/>
    </row>
    <row r="244" spans="1:13" ht="15.75">
      <c r="A244" s="78" t="s">
        <v>39</v>
      </c>
      <c r="B244" s="76"/>
      <c r="C244" s="77"/>
      <c r="D244" s="102"/>
      <c r="E244" s="77"/>
      <c r="F244" s="99"/>
      <c r="G244" s="80"/>
      <c r="H244" s="103"/>
      <c r="I244" s="103"/>
      <c r="J244" s="103"/>
      <c r="K244" s="79"/>
      <c r="M244" s="88"/>
    </row>
    <row r="245" spans="1:12" ht="15.75">
      <c r="A245" s="78" t="s">
        <v>40</v>
      </c>
      <c r="B245" s="101"/>
      <c r="C245" s="77"/>
      <c r="D245" s="102"/>
      <c r="E245" s="77"/>
      <c r="F245" s="99"/>
      <c r="G245" s="104"/>
      <c r="H245" s="103"/>
      <c r="I245" s="103"/>
      <c r="J245" s="103"/>
      <c r="K245" s="79"/>
      <c r="L245" s="88"/>
    </row>
    <row r="246" spans="1:14" ht="15" customHeight="1" thickBot="1">
      <c r="A246" s="78" t="s">
        <v>41</v>
      </c>
      <c r="B246" s="96"/>
      <c r="C246" s="77"/>
      <c r="D246" s="105"/>
      <c r="E246" s="99"/>
      <c r="F246" s="99"/>
      <c r="G246" s="104"/>
      <c r="H246" s="103"/>
      <c r="I246" s="103"/>
      <c r="J246" s="103"/>
      <c r="K246" s="99"/>
      <c r="L246" s="88"/>
      <c r="M246" s="88"/>
      <c r="N246" s="88"/>
    </row>
    <row r="247" spans="1:14" ht="15" customHeight="1" thickBot="1">
      <c r="A247" s="243" t="s">
        <v>0</v>
      </c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</row>
    <row r="248" spans="1:14" ht="15.75" thickBot="1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</row>
    <row r="249" spans="1:14" ht="1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</row>
    <row r="250" spans="1:14" ht="15.75">
      <c r="A250" s="244" t="s">
        <v>136</v>
      </c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</row>
    <row r="251" spans="1:14" ht="15.75">
      <c r="A251" s="244" t="s">
        <v>137</v>
      </c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</row>
    <row r="252" spans="1:14" ht="15.75" customHeight="1" thickBot="1">
      <c r="A252" s="245" t="s">
        <v>3</v>
      </c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</row>
    <row r="253" spans="1:14" ht="15.75" customHeight="1">
      <c r="A253" s="246" t="s">
        <v>198</v>
      </c>
      <c r="B253" s="246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</row>
    <row r="254" spans="1:14" ht="15" customHeight="1">
      <c r="A254" s="246" t="s">
        <v>5</v>
      </c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</row>
    <row r="255" spans="1:14" ht="15">
      <c r="A255" s="242" t="s">
        <v>6</v>
      </c>
      <c r="B255" s="237" t="s">
        <v>7</v>
      </c>
      <c r="C255" s="237" t="s">
        <v>8</v>
      </c>
      <c r="D255" s="242" t="s">
        <v>161</v>
      </c>
      <c r="E255" s="242" t="s">
        <v>162</v>
      </c>
      <c r="F255" s="237" t="s">
        <v>11</v>
      </c>
      <c r="G255" s="237" t="s">
        <v>12</v>
      </c>
      <c r="H255" s="239" t="s">
        <v>13</v>
      </c>
      <c r="I255" s="239" t="s">
        <v>14</v>
      </c>
      <c r="J255" s="239" t="s">
        <v>15</v>
      </c>
      <c r="K255" s="240" t="s">
        <v>16</v>
      </c>
      <c r="L255" s="237" t="s">
        <v>17</v>
      </c>
      <c r="M255" s="237" t="s">
        <v>18</v>
      </c>
      <c r="N255" s="237" t="s">
        <v>19</v>
      </c>
    </row>
    <row r="256" spans="1:14" ht="15">
      <c r="A256" s="242"/>
      <c r="B256" s="237"/>
      <c r="C256" s="237"/>
      <c r="D256" s="242"/>
      <c r="E256" s="242"/>
      <c r="F256" s="237"/>
      <c r="G256" s="237"/>
      <c r="H256" s="237"/>
      <c r="I256" s="237"/>
      <c r="J256" s="237"/>
      <c r="K256" s="241"/>
      <c r="L256" s="237"/>
      <c r="M256" s="237"/>
      <c r="N256" s="237"/>
    </row>
    <row r="257" spans="1:14" ht="15.75">
      <c r="A257" s="51">
        <v>1</v>
      </c>
      <c r="B257" s="136">
        <v>43465</v>
      </c>
      <c r="C257" s="135" t="s">
        <v>163</v>
      </c>
      <c r="D257" s="51" t="s">
        <v>21</v>
      </c>
      <c r="E257" s="51" t="s">
        <v>218</v>
      </c>
      <c r="F257" s="51">
        <v>477</v>
      </c>
      <c r="G257" s="51">
        <v>469</v>
      </c>
      <c r="H257" s="51">
        <v>481</v>
      </c>
      <c r="I257" s="51">
        <v>485</v>
      </c>
      <c r="J257" s="51">
        <v>489</v>
      </c>
      <c r="K257" s="51">
        <v>481</v>
      </c>
      <c r="L257" s="51">
        <v>1300</v>
      </c>
      <c r="M257" s="137">
        <f aca="true" t="shared" si="10" ref="M257:M271">IF(D257="BUY",(K257-F257)*(L257),(F257-K257)*(L257))</f>
        <v>5200</v>
      </c>
      <c r="N257" s="145">
        <f aca="true" t="shared" si="11" ref="N257:N271">M257/(L257)/F257%</f>
        <v>0.8385744234800839</v>
      </c>
    </row>
    <row r="258" spans="1:14" ht="15.75">
      <c r="A258" s="51">
        <v>2</v>
      </c>
      <c r="B258" s="136">
        <v>43462</v>
      </c>
      <c r="C258" s="135" t="s">
        <v>163</v>
      </c>
      <c r="D258" s="51" t="s">
        <v>21</v>
      </c>
      <c r="E258" s="51" t="s">
        <v>219</v>
      </c>
      <c r="F258" s="51">
        <v>925</v>
      </c>
      <c r="G258" s="51">
        <v>906</v>
      </c>
      <c r="H258" s="51">
        <v>935</v>
      </c>
      <c r="I258" s="51">
        <v>945</v>
      </c>
      <c r="J258" s="51">
        <v>955</v>
      </c>
      <c r="K258" s="51">
        <v>935</v>
      </c>
      <c r="L258" s="51">
        <v>750</v>
      </c>
      <c r="M258" s="137">
        <f t="shared" si="10"/>
        <v>7500</v>
      </c>
      <c r="N258" s="145">
        <f t="shared" si="11"/>
        <v>1.0810810810810811</v>
      </c>
    </row>
    <row r="259" spans="1:14" ht="15.75">
      <c r="A259" s="51">
        <v>3</v>
      </c>
      <c r="B259" s="136">
        <v>43461</v>
      </c>
      <c r="C259" s="135" t="s">
        <v>163</v>
      </c>
      <c r="D259" s="51" t="s">
        <v>21</v>
      </c>
      <c r="E259" s="51" t="s">
        <v>165</v>
      </c>
      <c r="F259" s="51">
        <v>102</v>
      </c>
      <c r="G259" s="51">
        <v>100.5</v>
      </c>
      <c r="H259" s="51">
        <v>102.8</v>
      </c>
      <c r="I259" s="51">
        <v>103.6</v>
      </c>
      <c r="J259" s="51">
        <v>104.4</v>
      </c>
      <c r="K259" s="51">
        <v>102.8</v>
      </c>
      <c r="L259" s="51">
        <v>6000</v>
      </c>
      <c r="M259" s="137">
        <f t="shared" si="10"/>
        <v>4799.999999999983</v>
      </c>
      <c r="N259" s="145">
        <f t="shared" si="11"/>
        <v>0.7843137254901933</v>
      </c>
    </row>
    <row r="260" spans="1:14" ht="15" customHeight="1">
      <c r="A260" s="51">
        <v>4</v>
      </c>
      <c r="B260" s="136">
        <v>43460</v>
      </c>
      <c r="C260" s="135" t="s">
        <v>163</v>
      </c>
      <c r="D260" s="51" t="s">
        <v>53</v>
      </c>
      <c r="E260" s="51" t="s">
        <v>65</v>
      </c>
      <c r="F260" s="51">
        <v>1227</v>
      </c>
      <c r="G260" s="51">
        <v>1257</v>
      </c>
      <c r="H260" s="51">
        <v>1210</v>
      </c>
      <c r="I260" s="51">
        <v>1195</v>
      </c>
      <c r="J260" s="51">
        <v>1180</v>
      </c>
      <c r="K260" s="51">
        <v>1257</v>
      </c>
      <c r="L260" s="51">
        <v>350</v>
      </c>
      <c r="M260" s="137">
        <f t="shared" si="10"/>
        <v>-10500</v>
      </c>
      <c r="N260" s="145">
        <f t="shared" si="11"/>
        <v>-2.444987775061125</v>
      </c>
    </row>
    <row r="261" spans="1:14" ht="15" customHeight="1">
      <c r="A261" s="51">
        <v>5</v>
      </c>
      <c r="B261" s="136">
        <v>43458</v>
      </c>
      <c r="C261" s="135" t="s">
        <v>163</v>
      </c>
      <c r="D261" s="51" t="s">
        <v>53</v>
      </c>
      <c r="E261" s="51" t="s">
        <v>220</v>
      </c>
      <c r="F261" s="51">
        <v>162</v>
      </c>
      <c r="G261" s="51">
        <v>168</v>
      </c>
      <c r="H261" s="51">
        <v>159</v>
      </c>
      <c r="I261" s="51">
        <v>156</v>
      </c>
      <c r="J261" s="51">
        <v>153</v>
      </c>
      <c r="K261" s="51">
        <v>159</v>
      </c>
      <c r="L261" s="51">
        <v>2250</v>
      </c>
      <c r="M261" s="137">
        <f t="shared" si="10"/>
        <v>6750</v>
      </c>
      <c r="N261" s="145">
        <f t="shared" si="11"/>
        <v>1.8518518518518516</v>
      </c>
    </row>
    <row r="262" spans="1:14" ht="15.75">
      <c r="A262" s="51">
        <v>6</v>
      </c>
      <c r="B262" s="136">
        <v>43454</v>
      </c>
      <c r="C262" s="135" t="s">
        <v>163</v>
      </c>
      <c r="D262" s="51" t="s">
        <v>21</v>
      </c>
      <c r="E262" s="51" t="s">
        <v>45</v>
      </c>
      <c r="F262" s="51">
        <v>911</v>
      </c>
      <c r="G262" s="51">
        <v>895</v>
      </c>
      <c r="H262" s="51">
        <v>921</v>
      </c>
      <c r="I262" s="51">
        <v>931</v>
      </c>
      <c r="J262" s="51">
        <v>941</v>
      </c>
      <c r="K262" s="51">
        <v>921</v>
      </c>
      <c r="L262" s="51">
        <v>500</v>
      </c>
      <c r="M262" s="137">
        <f t="shared" si="10"/>
        <v>5000</v>
      </c>
      <c r="N262" s="145">
        <f t="shared" si="11"/>
        <v>1.0976948408342482</v>
      </c>
    </row>
    <row r="263" spans="1:14" ht="15.75">
      <c r="A263" s="51">
        <v>7</v>
      </c>
      <c r="B263" s="136">
        <v>43454</v>
      </c>
      <c r="C263" s="135" t="s">
        <v>163</v>
      </c>
      <c r="D263" s="51" t="s">
        <v>21</v>
      </c>
      <c r="E263" s="51" t="s">
        <v>92</v>
      </c>
      <c r="F263" s="51">
        <v>302</v>
      </c>
      <c r="G263" s="51">
        <v>298</v>
      </c>
      <c r="H263" s="51">
        <v>304</v>
      </c>
      <c r="I263" s="51">
        <v>306</v>
      </c>
      <c r="J263" s="51">
        <v>308</v>
      </c>
      <c r="K263" s="51">
        <v>298</v>
      </c>
      <c r="L263" s="51">
        <v>3000</v>
      </c>
      <c r="M263" s="137">
        <f t="shared" si="10"/>
        <v>-12000</v>
      </c>
      <c r="N263" s="145">
        <f t="shared" si="11"/>
        <v>-1.3245033112582782</v>
      </c>
    </row>
    <row r="264" spans="1:14" ht="15.75">
      <c r="A264" s="51">
        <v>8</v>
      </c>
      <c r="B264" s="136">
        <v>43453</v>
      </c>
      <c r="C264" s="135" t="s">
        <v>163</v>
      </c>
      <c r="D264" s="51" t="s">
        <v>21</v>
      </c>
      <c r="E264" s="51" t="s">
        <v>206</v>
      </c>
      <c r="F264" s="51">
        <v>298</v>
      </c>
      <c r="G264" s="51">
        <v>290</v>
      </c>
      <c r="H264" s="51">
        <v>304</v>
      </c>
      <c r="I264" s="51">
        <v>308</v>
      </c>
      <c r="J264" s="51">
        <v>312</v>
      </c>
      <c r="K264" s="51">
        <v>304</v>
      </c>
      <c r="L264" s="51">
        <v>1300</v>
      </c>
      <c r="M264" s="137">
        <f t="shared" si="10"/>
        <v>7800</v>
      </c>
      <c r="N264" s="145">
        <f t="shared" si="11"/>
        <v>2.0134228187919465</v>
      </c>
    </row>
    <row r="265" spans="1:14" ht="15.75" customHeight="1">
      <c r="A265" s="51">
        <v>9</v>
      </c>
      <c r="B265" s="136">
        <v>43452</v>
      </c>
      <c r="C265" s="135" t="s">
        <v>163</v>
      </c>
      <c r="D265" s="51" t="s">
        <v>21</v>
      </c>
      <c r="E265" s="51" t="s">
        <v>67</v>
      </c>
      <c r="F265" s="51">
        <v>7785</v>
      </c>
      <c r="G265" s="51">
        <v>7650</v>
      </c>
      <c r="H265" s="51">
        <v>7875</v>
      </c>
      <c r="I265" s="51">
        <v>7965</v>
      </c>
      <c r="J265" s="51">
        <v>8055</v>
      </c>
      <c r="K265" s="51">
        <v>7875</v>
      </c>
      <c r="L265" s="51">
        <v>75</v>
      </c>
      <c r="M265" s="137">
        <f t="shared" si="10"/>
        <v>6750</v>
      </c>
      <c r="N265" s="145">
        <f t="shared" si="11"/>
        <v>1.1560693641618498</v>
      </c>
    </row>
    <row r="266" spans="1:14" ht="15.75" customHeight="1">
      <c r="A266" s="51">
        <v>10</v>
      </c>
      <c r="B266" s="136">
        <v>43447</v>
      </c>
      <c r="C266" s="135" t="s">
        <v>163</v>
      </c>
      <c r="D266" s="51" t="s">
        <v>21</v>
      </c>
      <c r="E266" s="51" t="s">
        <v>67</v>
      </c>
      <c r="F266" s="51">
        <v>7680</v>
      </c>
      <c r="G266" s="51">
        <v>7540</v>
      </c>
      <c r="H266" s="51">
        <v>7760</v>
      </c>
      <c r="I266" s="51">
        <v>7840</v>
      </c>
      <c r="J266" s="51">
        <v>7920</v>
      </c>
      <c r="K266" s="51">
        <v>7760</v>
      </c>
      <c r="L266" s="51">
        <v>75</v>
      </c>
      <c r="M266" s="137">
        <f t="shared" si="10"/>
        <v>6000</v>
      </c>
      <c r="N266" s="145">
        <f t="shared" si="11"/>
        <v>1.0416666666666667</v>
      </c>
    </row>
    <row r="267" spans="1:14" ht="15" customHeight="1">
      <c r="A267" s="51">
        <v>11</v>
      </c>
      <c r="B267" s="136">
        <v>43446</v>
      </c>
      <c r="C267" s="135" t="s">
        <v>163</v>
      </c>
      <c r="D267" s="51" t="s">
        <v>21</v>
      </c>
      <c r="E267" s="51" t="s">
        <v>84</v>
      </c>
      <c r="F267" s="51">
        <v>164</v>
      </c>
      <c r="G267" s="51">
        <v>158</v>
      </c>
      <c r="H267" s="51">
        <v>167</v>
      </c>
      <c r="I267" s="51">
        <v>170</v>
      </c>
      <c r="J267" s="51">
        <v>173</v>
      </c>
      <c r="K267" s="51">
        <v>167</v>
      </c>
      <c r="L267" s="51">
        <v>1500</v>
      </c>
      <c r="M267" s="137">
        <f t="shared" si="10"/>
        <v>4500</v>
      </c>
      <c r="N267" s="145">
        <f t="shared" si="11"/>
        <v>1.829268292682927</v>
      </c>
    </row>
    <row r="268" spans="1:14" ht="15.75">
      <c r="A268" s="51">
        <v>12</v>
      </c>
      <c r="B268" s="136">
        <v>43440</v>
      </c>
      <c r="C268" s="135" t="s">
        <v>163</v>
      </c>
      <c r="D268" s="51" t="s">
        <v>53</v>
      </c>
      <c r="E268" s="51" t="s">
        <v>151</v>
      </c>
      <c r="F268" s="51">
        <v>730</v>
      </c>
      <c r="G268" s="51">
        <v>746</v>
      </c>
      <c r="H268" s="51">
        <v>720</v>
      </c>
      <c r="I268" s="51">
        <v>710</v>
      </c>
      <c r="J268" s="51">
        <v>700</v>
      </c>
      <c r="K268" s="51">
        <v>746</v>
      </c>
      <c r="L268" s="51">
        <v>500</v>
      </c>
      <c r="M268" s="137">
        <f t="shared" si="10"/>
        <v>-8000</v>
      </c>
      <c r="N268" s="145">
        <f t="shared" si="11"/>
        <v>-2.191780821917808</v>
      </c>
    </row>
    <row r="269" spans="1:14" ht="15.75">
      <c r="A269" s="51">
        <v>13</v>
      </c>
      <c r="B269" s="136">
        <v>43439</v>
      </c>
      <c r="C269" s="135" t="s">
        <v>163</v>
      </c>
      <c r="D269" s="51" t="s">
        <v>21</v>
      </c>
      <c r="E269" s="51" t="s">
        <v>87</v>
      </c>
      <c r="F269" s="51">
        <v>2100</v>
      </c>
      <c r="G269" s="51">
        <v>2066</v>
      </c>
      <c r="H269" s="51">
        <v>2120</v>
      </c>
      <c r="I269" s="51">
        <v>2140</v>
      </c>
      <c r="J269" s="51">
        <v>2160</v>
      </c>
      <c r="K269" s="51">
        <v>2120</v>
      </c>
      <c r="L269" s="51">
        <v>250</v>
      </c>
      <c r="M269" s="137">
        <f t="shared" si="10"/>
        <v>5000</v>
      </c>
      <c r="N269" s="145">
        <f t="shared" si="11"/>
        <v>0.9523809523809523</v>
      </c>
    </row>
    <row r="270" spans="1:14" ht="15.75">
      <c r="A270" s="51">
        <v>14</v>
      </c>
      <c r="B270" s="136">
        <v>43438</v>
      </c>
      <c r="C270" s="135" t="s">
        <v>163</v>
      </c>
      <c r="D270" s="51" t="s">
        <v>21</v>
      </c>
      <c r="E270" s="51" t="s">
        <v>180</v>
      </c>
      <c r="F270" s="51">
        <v>333</v>
      </c>
      <c r="G270" s="51">
        <v>327</v>
      </c>
      <c r="H270" s="51">
        <v>336</v>
      </c>
      <c r="I270" s="51">
        <v>339</v>
      </c>
      <c r="J270" s="51">
        <v>342</v>
      </c>
      <c r="K270" s="51">
        <v>327</v>
      </c>
      <c r="L270" s="51">
        <v>1500</v>
      </c>
      <c r="M270" s="137">
        <f t="shared" si="10"/>
        <v>-9000</v>
      </c>
      <c r="N270" s="145">
        <f t="shared" si="11"/>
        <v>-1.8018018018018018</v>
      </c>
    </row>
    <row r="271" spans="1:14" ht="15.75">
      <c r="A271" s="51">
        <v>15</v>
      </c>
      <c r="B271" s="136">
        <v>43437</v>
      </c>
      <c r="C271" s="135" t="s">
        <v>163</v>
      </c>
      <c r="D271" s="51" t="s">
        <v>21</v>
      </c>
      <c r="E271" s="51" t="s">
        <v>24</v>
      </c>
      <c r="F271" s="51">
        <v>71</v>
      </c>
      <c r="G271" s="51">
        <v>69</v>
      </c>
      <c r="H271" s="51">
        <v>72</v>
      </c>
      <c r="I271" s="51">
        <v>73</v>
      </c>
      <c r="J271" s="51">
        <v>74</v>
      </c>
      <c r="K271" s="51">
        <v>72</v>
      </c>
      <c r="L271" s="51">
        <v>5500</v>
      </c>
      <c r="M271" s="137">
        <f t="shared" si="10"/>
        <v>5500</v>
      </c>
      <c r="N271" s="145">
        <f t="shared" si="11"/>
        <v>1.4084507042253522</v>
      </c>
    </row>
    <row r="272" spans="1:14" ht="15">
      <c r="A272" s="75" t="s">
        <v>25</v>
      </c>
      <c r="B272" s="76"/>
      <c r="C272" s="77"/>
      <c r="D272" s="78"/>
      <c r="E272" s="79"/>
      <c r="F272" s="79"/>
      <c r="G272" s="80"/>
      <c r="H272" s="79"/>
      <c r="I272" s="79"/>
      <c r="J272" s="79"/>
      <c r="K272" s="81"/>
      <c r="N272" s="82"/>
    </row>
    <row r="273" spans="1:11" ht="15" customHeight="1">
      <c r="A273" s="75" t="s">
        <v>26</v>
      </c>
      <c r="B273" s="83"/>
      <c r="C273" s="77"/>
      <c r="D273" s="78"/>
      <c r="E273" s="79"/>
      <c r="F273" s="79"/>
      <c r="G273" s="80"/>
      <c r="H273" s="79"/>
      <c r="I273" s="79"/>
      <c r="J273" s="79"/>
      <c r="K273" s="81"/>
    </row>
    <row r="274" spans="1:13" ht="15" customHeight="1">
      <c r="A274" s="75" t="s">
        <v>26</v>
      </c>
      <c r="B274" s="83"/>
      <c r="C274" s="84"/>
      <c r="D274" s="85"/>
      <c r="E274" s="86"/>
      <c r="F274" s="86"/>
      <c r="G274" s="87"/>
      <c r="H274" s="86"/>
      <c r="I274" s="86"/>
      <c r="J274" s="86"/>
      <c r="L274" s="88"/>
      <c r="M274" s="89"/>
    </row>
    <row r="275" spans="1:13" ht="16.5" thickBot="1">
      <c r="A275" s="84"/>
      <c r="B275" s="83"/>
      <c r="C275" s="86"/>
      <c r="D275" s="86"/>
      <c r="E275" s="86"/>
      <c r="F275" s="90"/>
      <c r="G275" s="91"/>
      <c r="H275" s="92" t="s">
        <v>27</v>
      </c>
      <c r="I275" s="92"/>
      <c r="J275" s="93"/>
      <c r="K275" s="93"/>
      <c r="M275" s="89"/>
    </row>
    <row r="276" spans="1:13" ht="15.75">
      <c r="A276" s="84"/>
      <c r="B276" s="83"/>
      <c r="C276" s="238" t="s">
        <v>28</v>
      </c>
      <c r="D276" s="238"/>
      <c r="E276" s="139">
        <v>15</v>
      </c>
      <c r="F276" s="140">
        <f>F277+F278+F279+F280+F281+F282</f>
        <v>100</v>
      </c>
      <c r="G276" s="86">
        <v>15</v>
      </c>
      <c r="H276" s="94">
        <f>G277/G276%</f>
        <v>73.33333333333334</v>
      </c>
      <c r="I276" s="94"/>
      <c r="J276" s="94"/>
      <c r="K276" s="95"/>
      <c r="M276" s="88"/>
    </row>
    <row r="277" spans="1:11" ht="15.75">
      <c r="A277" s="84"/>
      <c r="B277" s="83"/>
      <c r="C277" s="235" t="s">
        <v>29</v>
      </c>
      <c r="D277" s="235"/>
      <c r="E277" s="141">
        <v>11</v>
      </c>
      <c r="F277" s="142">
        <f>(E277/E276)*100</f>
        <v>73.33333333333333</v>
      </c>
      <c r="G277" s="86">
        <v>11</v>
      </c>
      <c r="H277" s="93"/>
      <c r="I277" s="93"/>
      <c r="J277" s="86"/>
      <c r="K277" s="93"/>
    </row>
    <row r="278" spans="1:11" ht="15.75">
      <c r="A278" s="96"/>
      <c r="B278" s="83"/>
      <c r="C278" s="235" t="s">
        <v>31</v>
      </c>
      <c r="D278" s="235"/>
      <c r="E278" s="141">
        <v>0</v>
      </c>
      <c r="F278" s="142">
        <f>(E278/E276)*100</f>
        <v>0</v>
      </c>
      <c r="G278" s="97"/>
      <c r="H278" s="86"/>
      <c r="I278" s="86"/>
      <c r="K278" s="93"/>
    </row>
    <row r="279" spans="1:13" ht="15.75">
      <c r="A279" s="96"/>
      <c r="B279" s="83"/>
      <c r="C279" s="235" t="s">
        <v>32</v>
      </c>
      <c r="D279" s="235"/>
      <c r="E279" s="141">
        <v>0</v>
      </c>
      <c r="F279" s="142">
        <f>(E279/E276)*100</f>
        <v>0</v>
      </c>
      <c r="G279" s="97"/>
      <c r="H279" s="86"/>
      <c r="I279" s="86"/>
      <c r="M279" s="89"/>
    </row>
    <row r="280" spans="1:13" ht="15.75">
      <c r="A280" s="96"/>
      <c r="B280" s="83"/>
      <c r="C280" s="235" t="s">
        <v>33</v>
      </c>
      <c r="D280" s="235"/>
      <c r="E280" s="141">
        <v>4</v>
      </c>
      <c r="F280" s="142">
        <f>(E280/E276)*100</f>
        <v>26.666666666666668</v>
      </c>
      <c r="G280" s="97"/>
      <c r="H280" s="86" t="s">
        <v>34</v>
      </c>
      <c r="I280" s="86"/>
      <c r="J280" s="93"/>
      <c r="K280" s="93"/>
      <c r="L280" s="88"/>
      <c r="M280" s="86" t="s">
        <v>30</v>
      </c>
    </row>
    <row r="281" spans="1:14" ht="15.75">
      <c r="A281" s="96"/>
      <c r="B281" s="83"/>
      <c r="C281" s="235" t="s">
        <v>35</v>
      </c>
      <c r="D281" s="235"/>
      <c r="E281" s="141">
        <v>0</v>
      </c>
      <c r="F281" s="142">
        <f>(E281/E276)*100</f>
        <v>0</v>
      </c>
      <c r="G281" s="97"/>
      <c r="H281" s="86"/>
      <c r="I281" s="86"/>
      <c r="N281" s="88"/>
    </row>
    <row r="282" spans="1:14" ht="16.5" thickBot="1">
      <c r="A282" s="96"/>
      <c r="B282" s="83"/>
      <c r="C282" s="236" t="s">
        <v>36</v>
      </c>
      <c r="D282" s="236"/>
      <c r="E282" s="143"/>
      <c r="F282" s="144">
        <f>(E282/E276)*100</f>
        <v>0</v>
      </c>
      <c r="G282" s="97"/>
      <c r="H282" s="86"/>
      <c r="I282" s="86"/>
      <c r="L282" s="88"/>
      <c r="N282" s="88"/>
    </row>
    <row r="283" spans="1:12" ht="15.75">
      <c r="A283" s="98" t="s">
        <v>37</v>
      </c>
      <c r="B283" s="76"/>
      <c r="C283" s="77"/>
      <c r="D283" s="77"/>
      <c r="E283" s="79"/>
      <c r="F283" s="79"/>
      <c r="G283" s="80"/>
      <c r="H283" s="99"/>
      <c r="I283" s="99"/>
      <c r="J283" s="99"/>
      <c r="K283" s="86"/>
      <c r="L283" s="93"/>
    </row>
    <row r="284" spans="1:14" ht="15.75">
      <c r="A284" s="78" t="s">
        <v>38</v>
      </c>
      <c r="B284" s="76"/>
      <c r="C284" s="101"/>
      <c r="D284" s="102"/>
      <c r="E284" s="77"/>
      <c r="F284" s="99"/>
      <c r="G284" s="80"/>
      <c r="H284" s="99"/>
      <c r="I284" s="99"/>
      <c r="J284" s="99"/>
      <c r="K284" s="86"/>
      <c r="M284" s="88"/>
      <c r="N284" s="100"/>
    </row>
    <row r="285" spans="1:13" ht="15.75">
      <c r="A285" s="78" t="s">
        <v>39</v>
      </c>
      <c r="B285" s="76"/>
      <c r="C285" s="77"/>
      <c r="D285" s="102"/>
      <c r="E285" s="77"/>
      <c r="F285" s="99"/>
      <c r="G285" s="80"/>
      <c r="H285" s="103"/>
      <c r="I285" s="103"/>
      <c r="J285" s="103"/>
      <c r="K285" s="79"/>
      <c r="M285" s="88"/>
    </row>
    <row r="286" spans="1:12" ht="15.75">
      <c r="A286" s="78" t="s">
        <v>40</v>
      </c>
      <c r="B286" s="101"/>
      <c r="C286" s="77"/>
      <c r="D286" s="102"/>
      <c r="E286" s="77"/>
      <c r="F286" s="99"/>
      <c r="G286" s="104"/>
      <c r="H286" s="103"/>
      <c r="I286" s="103"/>
      <c r="J286" s="103"/>
      <c r="K286" s="79"/>
      <c r="L286" s="88"/>
    </row>
    <row r="287" spans="1:14" ht="16.5" thickBot="1">
      <c r="A287" s="78" t="s">
        <v>41</v>
      </c>
      <c r="B287" s="96"/>
      <c r="C287" s="77"/>
      <c r="D287" s="105"/>
      <c r="E287" s="99"/>
      <c r="F287" s="99"/>
      <c r="G287" s="104"/>
      <c r="H287" s="103"/>
      <c r="I287" s="103"/>
      <c r="J287" s="103"/>
      <c r="K287" s="99"/>
      <c r="L287" s="88"/>
      <c r="M287" s="88"/>
      <c r="N287" s="88"/>
    </row>
    <row r="288" spans="1:14" ht="15.75" thickBot="1">
      <c r="A288" s="243" t="s">
        <v>0</v>
      </c>
      <c r="B288" s="243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</row>
    <row r="289" spans="1:14" ht="15.75" thickBot="1">
      <c r="A289" s="24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</row>
    <row r="290" spans="1:14" ht="15">
      <c r="A290" s="243"/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</row>
    <row r="291" spans="1:14" ht="15.75">
      <c r="A291" s="244" t="s">
        <v>136</v>
      </c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</row>
    <row r="292" spans="1:14" ht="15.75">
      <c r="A292" s="244" t="s">
        <v>137</v>
      </c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</row>
    <row r="293" spans="1:14" ht="15.75" customHeight="1" thickBot="1">
      <c r="A293" s="245" t="s">
        <v>3</v>
      </c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</row>
    <row r="294" spans="1:14" ht="15.75" customHeight="1">
      <c r="A294" s="246" t="s">
        <v>160</v>
      </c>
      <c r="B294" s="246"/>
      <c r="C294" s="246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</row>
    <row r="295" spans="1:14" ht="15" customHeight="1">
      <c r="A295" s="246" t="s">
        <v>5</v>
      </c>
      <c r="B295" s="246"/>
      <c r="C295" s="246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</row>
    <row r="296" spans="1:14" ht="15">
      <c r="A296" s="242" t="s">
        <v>6</v>
      </c>
      <c r="B296" s="237" t="s">
        <v>7</v>
      </c>
      <c r="C296" s="237" t="s">
        <v>8</v>
      </c>
      <c r="D296" s="242" t="s">
        <v>161</v>
      </c>
      <c r="E296" s="242" t="s">
        <v>162</v>
      </c>
      <c r="F296" s="237" t="s">
        <v>11</v>
      </c>
      <c r="G296" s="237" t="s">
        <v>12</v>
      </c>
      <c r="H296" s="239" t="s">
        <v>13</v>
      </c>
      <c r="I296" s="239" t="s">
        <v>14</v>
      </c>
      <c r="J296" s="239" t="s">
        <v>15</v>
      </c>
      <c r="K296" s="240" t="s">
        <v>16</v>
      </c>
      <c r="L296" s="237" t="s">
        <v>17</v>
      </c>
      <c r="M296" s="237" t="s">
        <v>18</v>
      </c>
      <c r="N296" s="237" t="s">
        <v>19</v>
      </c>
    </row>
    <row r="297" spans="1:14" ht="15">
      <c r="A297" s="242"/>
      <c r="B297" s="237"/>
      <c r="C297" s="237"/>
      <c r="D297" s="242"/>
      <c r="E297" s="242"/>
      <c r="F297" s="237"/>
      <c r="G297" s="237"/>
      <c r="H297" s="237"/>
      <c r="I297" s="237"/>
      <c r="J297" s="237"/>
      <c r="K297" s="241"/>
      <c r="L297" s="237"/>
      <c r="M297" s="237"/>
      <c r="N297" s="237"/>
    </row>
    <row r="298" spans="1:14" ht="15.75">
      <c r="A298" s="51">
        <v>1</v>
      </c>
      <c r="B298" s="136">
        <v>43434</v>
      </c>
      <c r="C298" s="135" t="s">
        <v>163</v>
      </c>
      <c r="D298" s="51" t="s">
        <v>21</v>
      </c>
      <c r="E298" s="51" t="s">
        <v>123</v>
      </c>
      <c r="F298" s="51">
        <v>233</v>
      </c>
      <c r="G298" s="51">
        <v>225</v>
      </c>
      <c r="H298" s="51">
        <v>237</v>
      </c>
      <c r="I298" s="51">
        <v>241</v>
      </c>
      <c r="J298" s="51">
        <v>245</v>
      </c>
      <c r="K298" s="51">
        <v>237</v>
      </c>
      <c r="L298" s="51">
        <v>1500</v>
      </c>
      <c r="M298" s="137">
        <f aca="true" t="shared" si="12" ref="M298:M313">IF(D298="BUY",(K298-F298)*(L298),(F298-K298)*(L298))</f>
        <v>6000</v>
      </c>
      <c r="N298" s="145">
        <f aca="true" t="shared" si="13" ref="N298:N313">M298/(L298)/F298%</f>
        <v>1.7167381974248928</v>
      </c>
    </row>
    <row r="299" spans="1:14" ht="15.75">
      <c r="A299" s="51">
        <v>2</v>
      </c>
      <c r="B299" s="136">
        <v>43433</v>
      </c>
      <c r="C299" s="135" t="s">
        <v>163</v>
      </c>
      <c r="D299" s="51" t="s">
        <v>21</v>
      </c>
      <c r="E299" s="51" t="s">
        <v>73</v>
      </c>
      <c r="F299" s="51">
        <v>145</v>
      </c>
      <c r="G299" s="51">
        <v>142</v>
      </c>
      <c r="H299" s="51">
        <v>146.3</v>
      </c>
      <c r="I299" s="51">
        <v>147.6</v>
      </c>
      <c r="J299" s="51">
        <v>149</v>
      </c>
      <c r="K299" s="51">
        <v>146.3</v>
      </c>
      <c r="L299" s="51">
        <v>4500</v>
      </c>
      <c r="M299" s="137">
        <f t="shared" si="12"/>
        <v>5850.000000000051</v>
      </c>
      <c r="N299" s="145">
        <f t="shared" si="13"/>
        <v>0.8965517241379389</v>
      </c>
    </row>
    <row r="300" spans="1:14" ht="15.75">
      <c r="A300" s="51">
        <v>3</v>
      </c>
      <c r="B300" s="136">
        <v>43432</v>
      </c>
      <c r="C300" s="135" t="s">
        <v>163</v>
      </c>
      <c r="D300" s="51" t="s">
        <v>21</v>
      </c>
      <c r="E300" s="51" t="s">
        <v>71</v>
      </c>
      <c r="F300" s="51">
        <v>111</v>
      </c>
      <c r="G300" s="51">
        <v>108</v>
      </c>
      <c r="H300" s="51">
        <v>112.5</v>
      </c>
      <c r="I300" s="51">
        <v>114</v>
      </c>
      <c r="J300" s="51">
        <v>115.5</v>
      </c>
      <c r="K300" s="51">
        <v>108</v>
      </c>
      <c r="L300" s="51">
        <v>4000</v>
      </c>
      <c r="M300" s="137">
        <f t="shared" si="12"/>
        <v>-12000</v>
      </c>
      <c r="N300" s="145">
        <f t="shared" si="13"/>
        <v>-2.7027027027027026</v>
      </c>
    </row>
    <row r="301" spans="1:14" ht="15" customHeight="1">
      <c r="A301" s="51">
        <v>4</v>
      </c>
      <c r="B301" s="136">
        <v>43431</v>
      </c>
      <c r="C301" s="135" t="s">
        <v>163</v>
      </c>
      <c r="D301" s="51" t="s">
        <v>21</v>
      </c>
      <c r="E301" s="51" t="s">
        <v>92</v>
      </c>
      <c r="F301" s="51">
        <v>289.5</v>
      </c>
      <c r="G301" s="51">
        <v>285</v>
      </c>
      <c r="H301" s="51">
        <v>291.5</v>
      </c>
      <c r="I301" s="51">
        <v>293.5</v>
      </c>
      <c r="J301" s="51">
        <v>295.5</v>
      </c>
      <c r="K301" s="51">
        <v>291.5</v>
      </c>
      <c r="L301" s="51">
        <v>3000</v>
      </c>
      <c r="M301" s="137">
        <f t="shared" si="12"/>
        <v>6000</v>
      </c>
      <c r="N301" s="145">
        <f t="shared" si="13"/>
        <v>0.690846286701209</v>
      </c>
    </row>
    <row r="302" spans="1:14" ht="15" customHeight="1">
      <c r="A302" s="51">
        <v>5</v>
      </c>
      <c r="B302" s="136">
        <v>43430</v>
      </c>
      <c r="C302" s="135" t="s">
        <v>163</v>
      </c>
      <c r="D302" s="51" t="s">
        <v>53</v>
      </c>
      <c r="E302" s="51" t="s">
        <v>55</v>
      </c>
      <c r="F302" s="51">
        <v>193</v>
      </c>
      <c r="G302" s="51">
        <v>198</v>
      </c>
      <c r="H302" s="51">
        <v>190</v>
      </c>
      <c r="I302" s="51">
        <v>187</v>
      </c>
      <c r="J302" s="51">
        <v>184</v>
      </c>
      <c r="K302" s="51">
        <v>190.5</v>
      </c>
      <c r="L302" s="51">
        <v>1750</v>
      </c>
      <c r="M302" s="137">
        <f t="shared" si="12"/>
        <v>4375</v>
      </c>
      <c r="N302" s="145">
        <f t="shared" si="13"/>
        <v>1.2953367875647668</v>
      </c>
    </row>
    <row r="303" spans="1:14" ht="15.75">
      <c r="A303" s="51">
        <v>6</v>
      </c>
      <c r="B303" s="136">
        <v>43426</v>
      </c>
      <c r="C303" s="135" t="s">
        <v>163</v>
      </c>
      <c r="D303" s="51" t="s">
        <v>21</v>
      </c>
      <c r="E303" s="51" t="s">
        <v>191</v>
      </c>
      <c r="F303" s="51">
        <v>38</v>
      </c>
      <c r="G303" s="51">
        <v>37</v>
      </c>
      <c r="H303" s="51">
        <v>38.5</v>
      </c>
      <c r="I303" s="51">
        <v>39</v>
      </c>
      <c r="J303" s="51">
        <v>39.5</v>
      </c>
      <c r="K303" s="51">
        <v>39.5</v>
      </c>
      <c r="L303" s="51">
        <v>11000</v>
      </c>
      <c r="M303" s="137">
        <f t="shared" si="12"/>
        <v>16500</v>
      </c>
      <c r="N303" s="145">
        <f t="shared" si="13"/>
        <v>3.9473684210526314</v>
      </c>
    </row>
    <row r="304" spans="1:14" ht="15.75">
      <c r="A304" s="51">
        <v>7</v>
      </c>
      <c r="B304" s="136">
        <v>43425</v>
      </c>
      <c r="C304" s="135" t="s">
        <v>163</v>
      </c>
      <c r="D304" s="51" t="s">
        <v>21</v>
      </c>
      <c r="E304" s="51" t="s">
        <v>71</v>
      </c>
      <c r="F304" s="51">
        <v>110.5</v>
      </c>
      <c r="G304" s="51">
        <v>107.5</v>
      </c>
      <c r="H304" s="51">
        <v>112</v>
      </c>
      <c r="I304" s="51">
        <v>113.5</v>
      </c>
      <c r="J304" s="51">
        <v>115</v>
      </c>
      <c r="K304" s="51">
        <v>107.5</v>
      </c>
      <c r="L304" s="51">
        <v>4000</v>
      </c>
      <c r="M304" s="137">
        <f t="shared" si="12"/>
        <v>-12000</v>
      </c>
      <c r="N304" s="145">
        <f t="shared" si="13"/>
        <v>-2.7149321266968327</v>
      </c>
    </row>
    <row r="305" spans="1:14" ht="15.75">
      <c r="A305" s="51">
        <v>8</v>
      </c>
      <c r="B305" s="136">
        <v>43425</v>
      </c>
      <c r="C305" s="135" t="s">
        <v>163</v>
      </c>
      <c r="D305" s="51" t="s">
        <v>21</v>
      </c>
      <c r="E305" s="51" t="s">
        <v>164</v>
      </c>
      <c r="F305" s="51">
        <v>44</v>
      </c>
      <c r="G305" s="51">
        <v>42.5</v>
      </c>
      <c r="H305" s="51">
        <v>44.7</v>
      </c>
      <c r="I305" s="51">
        <v>45.4</v>
      </c>
      <c r="J305" s="51">
        <v>46</v>
      </c>
      <c r="K305" s="51">
        <v>44.7</v>
      </c>
      <c r="L305" s="51">
        <v>7000</v>
      </c>
      <c r="M305" s="137">
        <f t="shared" si="12"/>
        <v>4900.00000000002</v>
      </c>
      <c r="N305" s="145">
        <f t="shared" si="13"/>
        <v>1.5909090909090973</v>
      </c>
    </row>
    <row r="306" spans="1:14" ht="15.75">
      <c r="A306" s="51">
        <v>9</v>
      </c>
      <c r="B306" s="136">
        <v>43423</v>
      </c>
      <c r="C306" s="135" t="s">
        <v>163</v>
      </c>
      <c r="D306" s="51" t="s">
        <v>21</v>
      </c>
      <c r="E306" s="51" t="s">
        <v>55</v>
      </c>
      <c r="F306" s="51">
        <v>211</v>
      </c>
      <c r="G306" s="51">
        <v>206</v>
      </c>
      <c r="H306" s="51">
        <v>214</v>
      </c>
      <c r="I306" s="51">
        <v>217</v>
      </c>
      <c r="J306" s="51">
        <v>220</v>
      </c>
      <c r="K306" s="51">
        <v>206</v>
      </c>
      <c r="L306" s="51">
        <v>1750</v>
      </c>
      <c r="M306" s="137">
        <f t="shared" si="12"/>
        <v>-8750</v>
      </c>
      <c r="N306" s="145">
        <f t="shared" si="13"/>
        <v>-2.3696682464454977</v>
      </c>
    </row>
    <row r="307" spans="1:14" ht="15.75">
      <c r="A307" s="51">
        <v>10</v>
      </c>
      <c r="B307" s="136">
        <v>43420</v>
      </c>
      <c r="C307" s="135" t="s">
        <v>163</v>
      </c>
      <c r="D307" s="51" t="s">
        <v>21</v>
      </c>
      <c r="E307" s="51" t="s">
        <v>164</v>
      </c>
      <c r="F307" s="51">
        <v>39</v>
      </c>
      <c r="G307" s="51">
        <v>37.5</v>
      </c>
      <c r="H307" s="51">
        <v>39.8</v>
      </c>
      <c r="I307" s="51">
        <v>40.6</v>
      </c>
      <c r="J307" s="51">
        <v>41.4</v>
      </c>
      <c r="K307" s="51">
        <v>41.4</v>
      </c>
      <c r="L307" s="51">
        <v>7000</v>
      </c>
      <c r="M307" s="137">
        <f t="shared" si="12"/>
        <v>16799.99999999999</v>
      </c>
      <c r="N307" s="145">
        <f t="shared" si="13"/>
        <v>6.15384615384615</v>
      </c>
    </row>
    <row r="308" spans="1:14" ht="15.75">
      <c r="A308" s="51">
        <v>11</v>
      </c>
      <c r="B308" s="136">
        <v>43419</v>
      </c>
      <c r="C308" s="135" t="s">
        <v>163</v>
      </c>
      <c r="D308" s="51" t="s">
        <v>21</v>
      </c>
      <c r="E308" s="51" t="s">
        <v>165</v>
      </c>
      <c r="F308" s="51">
        <v>106.5</v>
      </c>
      <c r="G308" s="51">
        <v>105</v>
      </c>
      <c r="H308" s="51">
        <v>107.3</v>
      </c>
      <c r="I308" s="51">
        <v>108</v>
      </c>
      <c r="J308" s="51">
        <v>108.8</v>
      </c>
      <c r="K308" s="51">
        <v>108</v>
      </c>
      <c r="L308" s="51">
        <v>6000</v>
      </c>
      <c r="M308" s="137">
        <f t="shared" si="12"/>
        <v>9000</v>
      </c>
      <c r="N308" s="145">
        <f t="shared" si="13"/>
        <v>1.4084507042253522</v>
      </c>
    </row>
    <row r="309" spans="1:14" ht="15.75">
      <c r="A309" s="51">
        <v>12</v>
      </c>
      <c r="B309" s="136">
        <v>43419</v>
      </c>
      <c r="C309" s="135" t="s">
        <v>163</v>
      </c>
      <c r="D309" s="51" t="s">
        <v>21</v>
      </c>
      <c r="E309" s="51" t="s">
        <v>93</v>
      </c>
      <c r="F309" s="51">
        <v>372</v>
      </c>
      <c r="G309" s="51">
        <v>368</v>
      </c>
      <c r="H309" s="51">
        <v>374</v>
      </c>
      <c r="I309" s="51">
        <v>376</v>
      </c>
      <c r="J309" s="51">
        <v>378</v>
      </c>
      <c r="K309" s="51">
        <v>374</v>
      </c>
      <c r="L309" s="51">
        <v>2750</v>
      </c>
      <c r="M309" s="137">
        <f t="shared" si="12"/>
        <v>5500</v>
      </c>
      <c r="N309" s="145">
        <f t="shared" si="13"/>
        <v>0.5376344086021505</v>
      </c>
    </row>
    <row r="310" spans="1:14" ht="15.75">
      <c r="A310" s="51">
        <v>13</v>
      </c>
      <c r="B310" s="136">
        <v>43417</v>
      </c>
      <c r="C310" s="135" t="s">
        <v>163</v>
      </c>
      <c r="D310" s="51" t="s">
        <v>21</v>
      </c>
      <c r="E310" s="51" t="s">
        <v>166</v>
      </c>
      <c r="F310" s="51">
        <v>1104</v>
      </c>
      <c r="G310" s="51">
        <v>1090</v>
      </c>
      <c r="H310" s="51">
        <v>1112</v>
      </c>
      <c r="I310" s="51">
        <v>1120</v>
      </c>
      <c r="J310" s="51">
        <v>1128</v>
      </c>
      <c r="K310" s="51">
        <v>1112</v>
      </c>
      <c r="L310" s="51">
        <v>1000</v>
      </c>
      <c r="M310" s="137">
        <f t="shared" si="12"/>
        <v>8000</v>
      </c>
      <c r="N310" s="145">
        <f t="shared" si="13"/>
        <v>0.7246376811594204</v>
      </c>
    </row>
    <row r="311" spans="1:14" ht="15.75">
      <c r="A311" s="51">
        <v>14</v>
      </c>
      <c r="B311" s="136">
        <v>43410</v>
      </c>
      <c r="C311" s="135" t="s">
        <v>163</v>
      </c>
      <c r="D311" s="51" t="s">
        <v>21</v>
      </c>
      <c r="E311" s="51" t="s">
        <v>167</v>
      </c>
      <c r="F311" s="51">
        <v>663.5</v>
      </c>
      <c r="G311" s="51">
        <v>655</v>
      </c>
      <c r="H311" s="51">
        <v>668</v>
      </c>
      <c r="I311" s="51">
        <v>672.5</v>
      </c>
      <c r="J311" s="51">
        <v>677</v>
      </c>
      <c r="K311" s="51">
        <v>677</v>
      </c>
      <c r="L311" s="51">
        <v>1000</v>
      </c>
      <c r="M311" s="137">
        <f t="shared" si="12"/>
        <v>13500</v>
      </c>
      <c r="N311" s="145">
        <f t="shared" si="13"/>
        <v>2.0346646571213265</v>
      </c>
    </row>
    <row r="312" spans="1:14" ht="15.75">
      <c r="A312" s="51">
        <v>15</v>
      </c>
      <c r="B312" s="136">
        <v>43405</v>
      </c>
      <c r="C312" s="135" t="s">
        <v>163</v>
      </c>
      <c r="D312" s="51" t="s">
        <v>21</v>
      </c>
      <c r="E312" s="51" t="s">
        <v>71</v>
      </c>
      <c r="F312" s="51">
        <v>121.5</v>
      </c>
      <c r="G312" s="51">
        <v>118.5</v>
      </c>
      <c r="H312" s="51">
        <v>123</v>
      </c>
      <c r="I312" s="51">
        <v>124.5</v>
      </c>
      <c r="J312" s="51">
        <v>126</v>
      </c>
      <c r="K312" s="51">
        <v>123</v>
      </c>
      <c r="L312" s="51">
        <v>4000</v>
      </c>
      <c r="M312" s="137">
        <f t="shared" si="12"/>
        <v>6000</v>
      </c>
      <c r="N312" s="145">
        <f t="shared" si="13"/>
        <v>1.2345679012345678</v>
      </c>
    </row>
    <row r="313" spans="1:14" ht="15.75">
      <c r="A313" s="51">
        <v>16</v>
      </c>
      <c r="B313" s="136">
        <v>43405</v>
      </c>
      <c r="C313" s="135" t="s">
        <v>163</v>
      </c>
      <c r="D313" s="51" t="s">
        <v>21</v>
      </c>
      <c r="E313" s="51" t="s">
        <v>69</v>
      </c>
      <c r="F313" s="51">
        <v>597</v>
      </c>
      <c r="G313" s="51">
        <v>589</v>
      </c>
      <c r="H313" s="51">
        <v>601</v>
      </c>
      <c r="I313" s="51">
        <v>605</v>
      </c>
      <c r="J313" s="51">
        <v>609</v>
      </c>
      <c r="K313" s="51">
        <v>609</v>
      </c>
      <c r="L313" s="51">
        <v>1200</v>
      </c>
      <c r="M313" s="137">
        <f t="shared" si="12"/>
        <v>14400</v>
      </c>
      <c r="N313" s="145">
        <f t="shared" si="13"/>
        <v>2.0100502512562817</v>
      </c>
    </row>
    <row r="314" spans="1:14" ht="15">
      <c r="A314" s="75" t="s">
        <v>25</v>
      </c>
      <c r="B314" s="76"/>
      <c r="C314" s="77"/>
      <c r="D314" s="78"/>
      <c r="E314" s="79"/>
      <c r="F314" s="79"/>
      <c r="G314" s="80"/>
      <c r="H314" s="79"/>
      <c r="I314" s="79"/>
      <c r="J314" s="79"/>
      <c r="K314" s="81"/>
      <c r="N314" s="82"/>
    </row>
    <row r="315" spans="1:11" ht="15.75">
      <c r="A315" s="75" t="s">
        <v>26</v>
      </c>
      <c r="B315" s="83"/>
      <c r="C315" s="77"/>
      <c r="D315" s="78"/>
      <c r="E315" s="79"/>
      <c r="F315" s="79"/>
      <c r="G315" s="80"/>
      <c r="H315" s="79"/>
      <c r="I315" s="79"/>
      <c r="J315" s="79"/>
      <c r="K315" s="81"/>
    </row>
    <row r="316" spans="1:13" ht="15.75">
      <c r="A316" s="75" t="s">
        <v>26</v>
      </c>
      <c r="B316" s="83"/>
      <c r="C316" s="84"/>
      <c r="D316" s="85"/>
      <c r="E316" s="86"/>
      <c r="F316" s="86"/>
      <c r="G316" s="87"/>
      <c r="H316" s="86"/>
      <c r="I316" s="86"/>
      <c r="J316" s="86"/>
      <c r="L316" s="88"/>
      <c r="M316" s="89"/>
    </row>
    <row r="317" spans="1:13" ht="16.5" thickBot="1">
      <c r="A317" s="84"/>
      <c r="B317" s="83"/>
      <c r="C317" s="86"/>
      <c r="D317" s="86"/>
      <c r="E317" s="86"/>
      <c r="F317" s="90"/>
      <c r="G317" s="91"/>
      <c r="H317" s="92" t="s">
        <v>27</v>
      </c>
      <c r="I317" s="92"/>
      <c r="J317" s="93"/>
      <c r="K317" s="93"/>
      <c r="L317" s="88"/>
      <c r="M317" s="89"/>
    </row>
    <row r="318" spans="1:11" ht="15.75">
      <c r="A318" s="84"/>
      <c r="B318" s="83"/>
      <c r="C318" s="238" t="s">
        <v>28</v>
      </c>
      <c r="D318" s="238"/>
      <c r="E318" s="139">
        <v>16</v>
      </c>
      <c r="F318" s="140">
        <f>F319+F320+F321+F322+F323+F324</f>
        <v>100</v>
      </c>
      <c r="G318" s="86">
        <v>16</v>
      </c>
      <c r="H318" s="94">
        <f>G319/G318%</f>
        <v>81.25</v>
      </c>
      <c r="I318" s="94"/>
      <c r="J318" s="94"/>
      <c r="K318" s="95"/>
    </row>
    <row r="319" spans="1:11" ht="15.75">
      <c r="A319" s="84"/>
      <c r="B319" s="83"/>
      <c r="C319" s="235" t="s">
        <v>29</v>
      </c>
      <c r="D319" s="235"/>
      <c r="E319" s="141">
        <v>13</v>
      </c>
      <c r="F319" s="142">
        <f>(E319/E318)*100</f>
        <v>81.25</v>
      </c>
      <c r="G319" s="86">
        <v>13</v>
      </c>
      <c r="H319" s="93"/>
      <c r="I319" s="93"/>
      <c r="J319" s="86"/>
      <c r="K319" s="93"/>
    </row>
    <row r="320" spans="1:13" ht="15.75">
      <c r="A320" s="96"/>
      <c r="B320" s="83"/>
      <c r="C320" s="235" t="s">
        <v>31</v>
      </c>
      <c r="D320" s="235"/>
      <c r="E320" s="141">
        <v>0</v>
      </c>
      <c r="F320" s="142">
        <f>(E320/E318)*100</f>
        <v>0</v>
      </c>
      <c r="G320" s="97"/>
      <c r="H320" s="86"/>
      <c r="I320" s="86"/>
      <c r="K320" s="93"/>
      <c r="M320" s="89"/>
    </row>
    <row r="321" spans="1:9" ht="15.75">
      <c r="A321" s="96"/>
      <c r="B321" s="83"/>
      <c r="C321" s="235" t="s">
        <v>32</v>
      </c>
      <c r="D321" s="235"/>
      <c r="E321" s="141">
        <v>0</v>
      </c>
      <c r="F321" s="142">
        <f>(E321/E318)*100</f>
        <v>0</v>
      </c>
      <c r="G321" s="97"/>
      <c r="H321" s="86"/>
      <c r="I321" s="86"/>
    </row>
    <row r="322" spans="1:13" ht="15.75">
      <c r="A322" s="96"/>
      <c r="B322" s="83"/>
      <c r="C322" s="235" t="s">
        <v>33</v>
      </c>
      <c r="D322" s="235"/>
      <c r="E322" s="141">
        <v>3</v>
      </c>
      <c r="F322" s="142">
        <f>(E322/E318)*100</f>
        <v>18.75</v>
      </c>
      <c r="G322" s="97"/>
      <c r="H322" s="86" t="s">
        <v>34</v>
      </c>
      <c r="I322" s="86"/>
      <c r="J322" s="93"/>
      <c r="K322" s="93"/>
      <c r="L322" s="88"/>
      <c r="M322" s="86" t="s">
        <v>30</v>
      </c>
    </row>
    <row r="323" spans="1:14" ht="15.75">
      <c r="A323" s="96"/>
      <c r="B323" s="83"/>
      <c r="C323" s="235" t="s">
        <v>35</v>
      </c>
      <c r="D323" s="235"/>
      <c r="E323" s="141">
        <v>0</v>
      </c>
      <c r="F323" s="142">
        <f>(E323/E318)*100</f>
        <v>0</v>
      </c>
      <c r="G323" s="97"/>
      <c r="H323" s="86"/>
      <c r="I323" s="86"/>
      <c r="M323" s="88"/>
      <c r="N323" s="88"/>
    </row>
    <row r="324" spans="1:14" ht="16.5" thickBot="1">
      <c r="A324" s="96"/>
      <c r="B324" s="83"/>
      <c r="C324" s="236" t="s">
        <v>36</v>
      </c>
      <c r="D324" s="236"/>
      <c r="E324" s="143"/>
      <c r="F324" s="144">
        <f>(E324/E318)*100</f>
        <v>0</v>
      </c>
      <c r="G324" s="97"/>
      <c r="H324" s="86"/>
      <c r="I324" s="86"/>
      <c r="L324" s="88"/>
      <c r="N324" s="88"/>
    </row>
    <row r="325" spans="1:14" ht="15.75">
      <c r="A325" s="98" t="s">
        <v>37</v>
      </c>
      <c r="B325" s="76"/>
      <c r="C325" s="77"/>
      <c r="D325" s="77"/>
      <c r="E325" s="79"/>
      <c r="F325" s="79"/>
      <c r="G325" s="80"/>
      <c r="H325" s="99"/>
      <c r="I325" s="99"/>
      <c r="J325" s="99"/>
      <c r="K325" s="86"/>
      <c r="L325" s="93"/>
      <c r="N325" s="100"/>
    </row>
    <row r="326" spans="1:13" ht="15.75">
      <c r="A326" s="78" t="s">
        <v>38</v>
      </c>
      <c r="B326" s="76"/>
      <c r="C326" s="101"/>
      <c r="D326" s="102"/>
      <c r="E326" s="77"/>
      <c r="F326" s="99"/>
      <c r="G326" s="80"/>
      <c r="H326" s="99"/>
      <c r="I326" s="99"/>
      <c r="J326" s="99"/>
      <c r="K326" s="86"/>
      <c r="M326" s="88"/>
    </row>
    <row r="327" spans="1:14" ht="15.75">
      <c r="A327" s="78" t="s">
        <v>39</v>
      </c>
      <c r="B327" s="76"/>
      <c r="C327" s="77"/>
      <c r="D327" s="102"/>
      <c r="E327" s="77"/>
      <c r="F327" s="99"/>
      <c r="G327" s="80"/>
      <c r="H327" s="103"/>
      <c r="I327" s="103"/>
      <c r="J327" s="103"/>
      <c r="K327" s="79"/>
      <c r="M327" s="88"/>
      <c r="N327" s="84"/>
    </row>
    <row r="328" spans="1:13" ht="15.75">
      <c r="A328" s="78" t="s">
        <v>40</v>
      </c>
      <c r="B328" s="101"/>
      <c r="C328" s="77"/>
      <c r="D328" s="102"/>
      <c r="E328" s="77"/>
      <c r="F328" s="99"/>
      <c r="G328" s="104"/>
      <c r="H328" s="103"/>
      <c r="I328" s="103"/>
      <c r="J328" s="103"/>
      <c r="K328" s="79"/>
      <c r="L328" s="88"/>
      <c r="M328" s="88"/>
    </row>
    <row r="329" spans="1:14" ht="16.5" thickBot="1">
      <c r="A329" s="78" t="s">
        <v>41</v>
      </c>
      <c r="B329" s="96"/>
      <c r="C329" s="77"/>
      <c r="D329" s="105"/>
      <c r="E329" s="99"/>
      <c r="F329" s="99"/>
      <c r="G329" s="104"/>
      <c r="H329" s="103"/>
      <c r="I329" s="103"/>
      <c r="J329" s="103"/>
      <c r="K329" s="99"/>
      <c r="L329" s="88"/>
      <c r="M329" s="88"/>
      <c r="N329" s="88"/>
    </row>
    <row r="330" spans="1:14" ht="15.75" thickBot="1">
      <c r="A330" s="243" t="s">
        <v>0</v>
      </c>
      <c r="B330" s="243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</row>
    <row r="331" spans="1:14" ht="15.75" thickBot="1">
      <c r="A331" s="243"/>
      <c r="B331" s="243"/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</row>
    <row r="332" spans="1:14" ht="15">
      <c r="A332" s="243"/>
      <c r="B332" s="243"/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</row>
    <row r="333" spans="1:14" ht="15.75">
      <c r="A333" s="244" t="s">
        <v>136</v>
      </c>
      <c r="B333" s="244"/>
      <c r="C333" s="244"/>
      <c r="D333" s="244"/>
      <c r="E333" s="244"/>
      <c r="F333" s="244"/>
      <c r="G333" s="244"/>
      <c r="H333" s="244"/>
      <c r="I333" s="244"/>
      <c r="J333" s="244"/>
      <c r="K333" s="244"/>
      <c r="L333" s="244"/>
      <c r="M333" s="244"/>
      <c r="N333" s="244"/>
    </row>
    <row r="334" spans="1:14" ht="15.75" customHeight="1">
      <c r="A334" s="244" t="s">
        <v>137</v>
      </c>
      <c r="B334" s="244"/>
      <c r="C334" s="244"/>
      <c r="D334" s="244"/>
      <c r="E334" s="244"/>
      <c r="F334" s="244"/>
      <c r="G334" s="244"/>
      <c r="H334" s="244"/>
      <c r="I334" s="244"/>
      <c r="J334" s="244"/>
      <c r="K334" s="244"/>
      <c r="L334" s="244"/>
      <c r="M334" s="244"/>
      <c r="N334" s="244"/>
    </row>
    <row r="335" spans="1:14" ht="15.75" customHeight="1" thickBot="1">
      <c r="A335" s="245" t="s">
        <v>3</v>
      </c>
      <c r="B335" s="245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</row>
    <row r="336" spans="1:14" ht="15" customHeight="1">
      <c r="A336" s="246" t="s">
        <v>168</v>
      </c>
      <c r="B336" s="246"/>
      <c r="C336" s="246"/>
      <c r="D336" s="246"/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</row>
    <row r="337" spans="1:14" ht="15.75">
      <c r="A337" s="246" t="s">
        <v>5</v>
      </c>
      <c r="B337" s="246"/>
      <c r="C337" s="246"/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</row>
    <row r="338" spans="1:14" ht="15">
      <c r="A338" s="242" t="s">
        <v>6</v>
      </c>
      <c r="B338" s="237" t="s">
        <v>7</v>
      </c>
      <c r="C338" s="237" t="s">
        <v>8</v>
      </c>
      <c r="D338" s="242" t="s">
        <v>161</v>
      </c>
      <c r="E338" s="242" t="s">
        <v>162</v>
      </c>
      <c r="F338" s="237" t="s">
        <v>11</v>
      </c>
      <c r="G338" s="237" t="s">
        <v>12</v>
      </c>
      <c r="H338" s="239" t="s">
        <v>13</v>
      </c>
      <c r="I338" s="239" t="s">
        <v>14</v>
      </c>
      <c r="J338" s="239" t="s">
        <v>15</v>
      </c>
      <c r="K338" s="240" t="s">
        <v>16</v>
      </c>
      <c r="L338" s="237" t="s">
        <v>17</v>
      </c>
      <c r="M338" s="237" t="s">
        <v>18</v>
      </c>
      <c r="N338" s="237" t="s">
        <v>19</v>
      </c>
    </row>
    <row r="339" spans="1:14" ht="15">
      <c r="A339" s="242"/>
      <c r="B339" s="237"/>
      <c r="C339" s="237"/>
      <c r="D339" s="242"/>
      <c r="E339" s="242"/>
      <c r="F339" s="237"/>
      <c r="G339" s="237"/>
      <c r="H339" s="237"/>
      <c r="I339" s="237"/>
      <c r="J339" s="237"/>
      <c r="K339" s="241"/>
      <c r="L339" s="237"/>
      <c r="M339" s="237"/>
      <c r="N339" s="237"/>
    </row>
    <row r="340" spans="1:14" ht="15.75">
      <c r="A340" s="51">
        <v>1</v>
      </c>
      <c r="B340" s="136">
        <v>43404</v>
      </c>
      <c r="C340" s="135" t="s">
        <v>163</v>
      </c>
      <c r="D340" s="51" t="s">
        <v>21</v>
      </c>
      <c r="E340" s="51" t="s">
        <v>146</v>
      </c>
      <c r="F340" s="51">
        <v>1040</v>
      </c>
      <c r="G340" s="51">
        <v>1025</v>
      </c>
      <c r="H340" s="51">
        <v>1048</v>
      </c>
      <c r="I340" s="51">
        <v>1056</v>
      </c>
      <c r="J340" s="51">
        <v>1064</v>
      </c>
      <c r="K340" s="51">
        <v>1048</v>
      </c>
      <c r="L340" s="51">
        <v>700</v>
      </c>
      <c r="M340" s="137">
        <f aca="true" t="shared" si="14" ref="M340:M354">IF(D340="BUY",(K340-F340)*(L340),(F340-K340)*(L340))</f>
        <v>5600</v>
      </c>
      <c r="N340" s="145">
        <f aca="true" t="shared" si="15" ref="N340:N354">M340/(L340)/F340%</f>
        <v>0.7692307692307692</v>
      </c>
    </row>
    <row r="341" spans="1:14" ht="15.75">
      <c r="A341" s="51">
        <v>2</v>
      </c>
      <c r="B341" s="136">
        <v>43403</v>
      </c>
      <c r="C341" s="135" t="s">
        <v>163</v>
      </c>
      <c r="D341" s="51" t="s">
        <v>21</v>
      </c>
      <c r="E341" s="51" t="s">
        <v>92</v>
      </c>
      <c r="F341" s="51">
        <v>277.5</v>
      </c>
      <c r="G341" s="51">
        <v>274</v>
      </c>
      <c r="H341" s="51">
        <v>279.5</v>
      </c>
      <c r="I341" s="51">
        <v>281.5</v>
      </c>
      <c r="J341" s="51">
        <v>283.5</v>
      </c>
      <c r="K341" s="51">
        <v>279.5</v>
      </c>
      <c r="L341" s="51">
        <v>3000</v>
      </c>
      <c r="M341" s="137">
        <f t="shared" si="14"/>
        <v>6000</v>
      </c>
      <c r="N341" s="145">
        <f t="shared" si="15"/>
        <v>0.7207207207207208</v>
      </c>
    </row>
    <row r="342" spans="1:14" ht="15" customHeight="1">
      <c r="A342" s="51">
        <v>3</v>
      </c>
      <c r="B342" s="136">
        <v>43402</v>
      </c>
      <c r="C342" s="135" t="s">
        <v>163</v>
      </c>
      <c r="D342" s="51" t="s">
        <v>21</v>
      </c>
      <c r="E342" s="51" t="s">
        <v>24</v>
      </c>
      <c r="F342" s="51">
        <v>68.5</v>
      </c>
      <c r="G342" s="51">
        <v>66.5</v>
      </c>
      <c r="H342" s="51">
        <v>69.5</v>
      </c>
      <c r="I342" s="51">
        <v>70.5</v>
      </c>
      <c r="J342" s="51">
        <v>71.5</v>
      </c>
      <c r="K342" s="51">
        <v>71.5</v>
      </c>
      <c r="L342" s="51">
        <v>5500</v>
      </c>
      <c r="M342" s="137">
        <f t="shared" si="14"/>
        <v>16500</v>
      </c>
      <c r="N342" s="145">
        <f t="shared" si="15"/>
        <v>4.37956204379562</v>
      </c>
    </row>
    <row r="343" spans="1:14" ht="15" customHeight="1">
      <c r="A343" s="51">
        <v>4</v>
      </c>
      <c r="B343" s="136">
        <v>43398</v>
      </c>
      <c r="C343" s="135" t="s">
        <v>163</v>
      </c>
      <c r="D343" s="51" t="s">
        <v>21</v>
      </c>
      <c r="E343" s="51" t="s">
        <v>121</v>
      </c>
      <c r="F343" s="51">
        <v>2350</v>
      </c>
      <c r="G343" s="51">
        <v>2315</v>
      </c>
      <c r="H343" s="51">
        <v>2370</v>
      </c>
      <c r="I343" s="51">
        <v>2390</v>
      </c>
      <c r="J343" s="51">
        <v>2410</v>
      </c>
      <c r="K343" s="51">
        <v>2370</v>
      </c>
      <c r="L343" s="51">
        <v>250</v>
      </c>
      <c r="M343" s="137">
        <f t="shared" si="14"/>
        <v>5000</v>
      </c>
      <c r="N343" s="145">
        <f t="shared" si="15"/>
        <v>0.851063829787234</v>
      </c>
    </row>
    <row r="344" spans="1:14" ht="15.75">
      <c r="A344" s="51">
        <v>5</v>
      </c>
      <c r="B344" s="136">
        <v>43398</v>
      </c>
      <c r="C344" s="135" t="s">
        <v>163</v>
      </c>
      <c r="D344" s="51" t="s">
        <v>21</v>
      </c>
      <c r="E344" s="51" t="s">
        <v>121</v>
      </c>
      <c r="F344" s="51">
        <v>2338</v>
      </c>
      <c r="G344" s="51">
        <v>2318</v>
      </c>
      <c r="H344" s="51">
        <v>2348</v>
      </c>
      <c r="I344" s="51">
        <v>2358</v>
      </c>
      <c r="J344" s="51">
        <v>2368</v>
      </c>
      <c r="K344" s="51">
        <v>2348</v>
      </c>
      <c r="L344" s="51">
        <v>500</v>
      </c>
      <c r="M344" s="137">
        <f t="shared" si="14"/>
        <v>5000</v>
      </c>
      <c r="N344" s="145">
        <f t="shared" si="15"/>
        <v>0.42771599657827203</v>
      </c>
    </row>
    <row r="345" spans="1:14" ht="15.75">
      <c r="A345" s="51">
        <v>6</v>
      </c>
      <c r="B345" s="136">
        <v>43397</v>
      </c>
      <c r="C345" s="135" t="s">
        <v>163</v>
      </c>
      <c r="D345" s="51" t="s">
        <v>21</v>
      </c>
      <c r="E345" s="51" t="s">
        <v>132</v>
      </c>
      <c r="F345" s="51">
        <v>81.7</v>
      </c>
      <c r="G345" s="51">
        <v>79.9</v>
      </c>
      <c r="H345" s="51">
        <v>82.7</v>
      </c>
      <c r="I345" s="51">
        <v>83.7</v>
      </c>
      <c r="J345" s="51">
        <v>84.7</v>
      </c>
      <c r="K345" s="51">
        <v>82.7</v>
      </c>
      <c r="L345" s="51">
        <v>5500</v>
      </c>
      <c r="M345" s="137">
        <f t="shared" si="14"/>
        <v>5500</v>
      </c>
      <c r="N345" s="145">
        <f t="shared" si="15"/>
        <v>1.2239902080783354</v>
      </c>
    </row>
    <row r="346" spans="1:14" ht="15.75">
      <c r="A346" s="51">
        <v>7</v>
      </c>
      <c r="B346" s="136">
        <v>43396</v>
      </c>
      <c r="C346" s="135" t="s">
        <v>163</v>
      </c>
      <c r="D346" s="51" t="s">
        <v>53</v>
      </c>
      <c r="E346" s="51" t="s">
        <v>75</v>
      </c>
      <c r="F346" s="51">
        <v>83.5</v>
      </c>
      <c r="G346" s="51">
        <v>86.5</v>
      </c>
      <c r="H346" s="51">
        <v>82</v>
      </c>
      <c r="I346" s="51">
        <v>80.5</v>
      </c>
      <c r="J346" s="51">
        <v>79</v>
      </c>
      <c r="K346" s="51">
        <v>80.5</v>
      </c>
      <c r="L346" s="51">
        <v>3500</v>
      </c>
      <c r="M346" s="137">
        <f t="shared" si="14"/>
        <v>10500</v>
      </c>
      <c r="N346" s="145">
        <f t="shared" si="15"/>
        <v>3.5928143712574854</v>
      </c>
    </row>
    <row r="347" spans="1:14" ht="15.75">
      <c r="A347" s="51">
        <v>8</v>
      </c>
      <c r="B347" s="136">
        <v>43392</v>
      </c>
      <c r="C347" s="135" t="s">
        <v>163</v>
      </c>
      <c r="D347" s="51" t="s">
        <v>21</v>
      </c>
      <c r="E347" s="51" t="s">
        <v>63</v>
      </c>
      <c r="F347" s="51">
        <v>1250</v>
      </c>
      <c r="G347" s="51">
        <v>1232</v>
      </c>
      <c r="H347" s="51">
        <v>1260</v>
      </c>
      <c r="I347" s="51">
        <v>1270</v>
      </c>
      <c r="J347" s="51">
        <v>1280</v>
      </c>
      <c r="K347" s="51">
        <v>1270</v>
      </c>
      <c r="L347" s="51">
        <v>500</v>
      </c>
      <c r="M347" s="137">
        <f t="shared" si="14"/>
        <v>10000</v>
      </c>
      <c r="N347" s="145">
        <f t="shared" si="15"/>
        <v>1.6</v>
      </c>
    </row>
    <row r="348" spans="1:14" ht="15.75">
      <c r="A348" s="51">
        <v>9</v>
      </c>
      <c r="B348" s="136">
        <v>43392</v>
      </c>
      <c r="C348" s="135" t="s">
        <v>163</v>
      </c>
      <c r="D348" s="51" t="s">
        <v>53</v>
      </c>
      <c r="E348" s="51" t="s">
        <v>44</v>
      </c>
      <c r="F348" s="51">
        <v>634</v>
      </c>
      <c r="G348" s="51">
        <v>644</v>
      </c>
      <c r="H348" s="51">
        <v>629</v>
      </c>
      <c r="I348" s="51">
        <v>624</v>
      </c>
      <c r="J348" s="51">
        <v>629</v>
      </c>
      <c r="K348" s="51">
        <v>624</v>
      </c>
      <c r="L348" s="51">
        <v>1000</v>
      </c>
      <c r="M348" s="137">
        <f t="shared" si="14"/>
        <v>10000</v>
      </c>
      <c r="N348" s="145">
        <f t="shared" si="15"/>
        <v>1.5772870662460567</v>
      </c>
    </row>
    <row r="349" spans="1:14" ht="15.75">
      <c r="A349" s="51">
        <v>10</v>
      </c>
      <c r="B349" s="136">
        <v>43390</v>
      </c>
      <c r="C349" s="135" t="s">
        <v>163</v>
      </c>
      <c r="D349" s="51" t="s">
        <v>21</v>
      </c>
      <c r="E349" s="51" t="s">
        <v>169</v>
      </c>
      <c r="F349" s="51">
        <v>163</v>
      </c>
      <c r="G349" s="51">
        <v>160</v>
      </c>
      <c r="H349" s="51">
        <v>164.5</v>
      </c>
      <c r="I349" s="51">
        <v>166</v>
      </c>
      <c r="J349" s="51">
        <v>167.5</v>
      </c>
      <c r="K349" s="51">
        <v>160</v>
      </c>
      <c r="L349" s="51">
        <v>4000</v>
      </c>
      <c r="M349" s="137">
        <f t="shared" si="14"/>
        <v>-12000</v>
      </c>
      <c r="N349" s="145">
        <f t="shared" si="15"/>
        <v>-1.8404907975460123</v>
      </c>
    </row>
    <row r="350" spans="1:14" ht="15.75">
      <c r="A350" s="51">
        <v>11</v>
      </c>
      <c r="B350" s="136">
        <v>43389</v>
      </c>
      <c r="C350" s="135" t="s">
        <v>163</v>
      </c>
      <c r="D350" s="51" t="s">
        <v>21</v>
      </c>
      <c r="E350" s="51" t="s">
        <v>132</v>
      </c>
      <c r="F350" s="51">
        <v>79</v>
      </c>
      <c r="G350" s="51">
        <v>77</v>
      </c>
      <c r="H350" s="51">
        <v>80</v>
      </c>
      <c r="I350" s="51">
        <v>81</v>
      </c>
      <c r="J350" s="51">
        <v>82</v>
      </c>
      <c r="K350" s="51">
        <v>82</v>
      </c>
      <c r="L350" s="51">
        <v>5500</v>
      </c>
      <c r="M350" s="137">
        <f t="shared" si="14"/>
        <v>16500</v>
      </c>
      <c r="N350" s="145">
        <f t="shared" si="15"/>
        <v>3.7974683544303796</v>
      </c>
    </row>
    <row r="351" spans="1:14" ht="15.75">
      <c r="A351" s="51">
        <v>12</v>
      </c>
      <c r="B351" s="136">
        <v>43388</v>
      </c>
      <c r="C351" s="135" t="s">
        <v>163</v>
      </c>
      <c r="D351" s="51" t="s">
        <v>21</v>
      </c>
      <c r="E351" s="51" t="s">
        <v>87</v>
      </c>
      <c r="F351" s="51">
        <v>2000</v>
      </c>
      <c r="G351" s="51">
        <v>1983</v>
      </c>
      <c r="H351" s="51">
        <v>2010</v>
      </c>
      <c r="I351" s="51">
        <v>2020</v>
      </c>
      <c r="J351" s="51">
        <v>2030</v>
      </c>
      <c r="K351" s="51">
        <v>2010</v>
      </c>
      <c r="L351" s="51">
        <v>500</v>
      </c>
      <c r="M351" s="137">
        <f t="shared" si="14"/>
        <v>5000</v>
      </c>
      <c r="N351" s="145">
        <f t="shared" si="15"/>
        <v>0.5</v>
      </c>
    </row>
    <row r="352" spans="1:14" ht="15.75">
      <c r="A352" s="51">
        <v>13</v>
      </c>
      <c r="B352" s="136">
        <v>43383</v>
      </c>
      <c r="C352" s="135" t="s">
        <v>163</v>
      </c>
      <c r="D352" s="51" t="s">
        <v>21</v>
      </c>
      <c r="E352" s="51" t="s">
        <v>170</v>
      </c>
      <c r="F352" s="51">
        <v>1168</v>
      </c>
      <c r="G352" s="51">
        <v>1154</v>
      </c>
      <c r="H352" s="51">
        <v>1176</v>
      </c>
      <c r="I352" s="51">
        <v>1184</v>
      </c>
      <c r="J352" s="51">
        <v>1192</v>
      </c>
      <c r="K352" s="51">
        <v>1192</v>
      </c>
      <c r="L352" s="51">
        <v>750</v>
      </c>
      <c r="M352" s="137">
        <f t="shared" si="14"/>
        <v>18000</v>
      </c>
      <c r="N352" s="145">
        <f t="shared" si="15"/>
        <v>2.0547945205479454</v>
      </c>
    </row>
    <row r="353" spans="1:14" ht="15.75">
      <c r="A353" s="51">
        <v>14</v>
      </c>
      <c r="B353" s="136">
        <v>43382</v>
      </c>
      <c r="C353" s="135" t="s">
        <v>163</v>
      </c>
      <c r="D353" s="51" t="s">
        <v>53</v>
      </c>
      <c r="E353" s="51" t="s">
        <v>171</v>
      </c>
      <c r="F353" s="51">
        <v>95</v>
      </c>
      <c r="G353" s="51">
        <v>98</v>
      </c>
      <c r="H353" s="51">
        <v>93.5</v>
      </c>
      <c r="I353" s="51">
        <v>92</v>
      </c>
      <c r="J353" s="51">
        <v>90.5</v>
      </c>
      <c r="K353" s="51">
        <v>93.5</v>
      </c>
      <c r="L353" s="51">
        <v>4000</v>
      </c>
      <c r="M353" s="137">
        <f t="shared" si="14"/>
        <v>6000</v>
      </c>
      <c r="N353" s="145">
        <f t="shared" si="15"/>
        <v>1.5789473684210527</v>
      </c>
    </row>
    <row r="354" spans="1:14" ht="15.75">
      <c r="A354" s="51">
        <v>15</v>
      </c>
      <c r="B354" s="136">
        <v>43376</v>
      </c>
      <c r="C354" s="135" t="s">
        <v>163</v>
      </c>
      <c r="D354" s="51" t="s">
        <v>21</v>
      </c>
      <c r="E354" s="51" t="s">
        <v>172</v>
      </c>
      <c r="F354" s="51">
        <v>937</v>
      </c>
      <c r="G354" s="51">
        <v>919</v>
      </c>
      <c r="H354" s="51">
        <v>947</v>
      </c>
      <c r="I354" s="51">
        <v>957</v>
      </c>
      <c r="J354" s="51">
        <v>967</v>
      </c>
      <c r="K354" s="51">
        <v>967</v>
      </c>
      <c r="L354" s="51">
        <v>500</v>
      </c>
      <c r="M354" s="137">
        <f t="shared" si="14"/>
        <v>15000</v>
      </c>
      <c r="N354" s="145">
        <f t="shared" si="15"/>
        <v>3.2017075773746</v>
      </c>
    </row>
    <row r="355" spans="1:14" ht="15">
      <c r="A355" s="75" t="s">
        <v>25</v>
      </c>
      <c r="B355" s="76"/>
      <c r="C355" s="77"/>
      <c r="D355" s="78"/>
      <c r="E355" s="79"/>
      <c r="F355" s="79"/>
      <c r="G355" s="80"/>
      <c r="H355" s="79"/>
      <c r="I355" s="79"/>
      <c r="J355" s="79"/>
      <c r="K355" s="81"/>
      <c r="N355" s="82"/>
    </row>
    <row r="356" spans="1:11" ht="15.75">
      <c r="A356" s="75" t="s">
        <v>26</v>
      </c>
      <c r="B356" s="83"/>
      <c r="C356" s="77"/>
      <c r="D356" s="78"/>
      <c r="E356" s="79"/>
      <c r="F356" s="79"/>
      <c r="G356" s="80"/>
      <c r="H356" s="79"/>
      <c r="I356" s="79"/>
      <c r="J356" s="79"/>
      <c r="K356" s="81"/>
    </row>
    <row r="357" spans="1:13" ht="15.75">
      <c r="A357" s="75" t="s">
        <v>26</v>
      </c>
      <c r="B357" s="83"/>
      <c r="C357" s="84"/>
      <c r="D357" s="85"/>
      <c r="E357" s="86"/>
      <c r="F357" s="86"/>
      <c r="G357" s="87"/>
      <c r="H357" s="86"/>
      <c r="I357" s="86"/>
      <c r="J357" s="86"/>
      <c r="L357" s="88"/>
      <c r="M357" s="89"/>
    </row>
    <row r="358" spans="1:13" ht="16.5" thickBot="1">
      <c r="A358" s="84"/>
      <c r="B358" s="83"/>
      <c r="C358" s="86"/>
      <c r="D358" s="86"/>
      <c r="E358" s="86"/>
      <c r="F358" s="90"/>
      <c r="G358" s="91"/>
      <c r="H358" s="92" t="s">
        <v>27</v>
      </c>
      <c r="I358" s="92"/>
      <c r="J358" s="93"/>
      <c r="K358" s="93"/>
      <c r="L358" s="88"/>
      <c r="M358" s="89"/>
    </row>
    <row r="359" spans="1:11" ht="15.75">
      <c r="A359" s="84"/>
      <c r="B359" s="83"/>
      <c r="C359" s="238" t="s">
        <v>28</v>
      </c>
      <c r="D359" s="238"/>
      <c r="E359" s="139">
        <v>15</v>
      </c>
      <c r="F359" s="140">
        <f>F360+F361+F362+F363+F364+F365</f>
        <v>100</v>
      </c>
      <c r="G359" s="86">
        <v>15</v>
      </c>
      <c r="H359" s="94">
        <f>G360/G359%</f>
        <v>93.33333333333334</v>
      </c>
      <c r="I359" s="94"/>
      <c r="J359" s="94"/>
      <c r="K359" s="95"/>
    </row>
    <row r="360" spans="1:13" ht="15.75">
      <c r="A360" s="84"/>
      <c r="B360" s="83"/>
      <c r="C360" s="235" t="s">
        <v>29</v>
      </c>
      <c r="D360" s="235"/>
      <c r="E360" s="141">
        <v>14</v>
      </c>
      <c r="F360" s="142">
        <f>(E360/E359)*100</f>
        <v>93.33333333333333</v>
      </c>
      <c r="G360" s="86">
        <v>14</v>
      </c>
      <c r="H360" s="93"/>
      <c r="I360" s="93"/>
      <c r="J360" s="86"/>
      <c r="K360" s="93"/>
      <c r="M360" s="89"/>
    </row>
    <row r="361" spans="1:11" ht="15.75">
      <c r="A361" s="96"/>
      <c r="B361" s="83"/>
      <c r="C361" s="235" t="s">
        <v>31</v>
      </c>
      <c r="D361" s="235"/>
      <c r="E361" s="141">
        <v>0</v>
      </c>
      <c r="F361" s="142">
        <f>(E361/E359)*100</f>
        <v>0</v>
      </c>
      <c r="G361" s="97"/>
      <c r="H361" s="86"/>
      <c r="I361" s="86"/>
      <c r="K361" s="93"/>
    </row>
    <row r="362" spans="1:9" ht="15.75">
      <c r="A362" s="96"/>
      <c r="B362" s="83"/>
      <c r="C362" s="235" t="s">
        <v>32</v>
      </c>
      <c r="D362" s="235"/>
      <c r="E362" s="141">
        <v>0</v>
      </c>
      <c r="F362" s="142">
        <f>(E362/E359)*100</f>
        <v>0</v>
      </c>
      <c r="G362" s="97"/>
      <c r="H362" s="86"/>
      <c r="I362" s="86"/>
    </row>
    <row r="363" spans="1:13" ht="15.75">
      <c r="A363" s="96"/>
      <c r="B363" s="83"/>
      <c r="C363" s="235" t="s">
        <v>33</v>
      </c>
      <c r="D363" s="235"/>
      <c r="E363" s="141">
        <v>1</v>
      </c>
      <c r="F363" s="142">
        <f>(E363/E359)*100</f>
        <v>6.666666666666667</v>
      </c>
      <c r="G363" s="97"/>
      <c r="H363" s="86" t="s">
        <v>34</v>
      </c>
      <c r="I363" s="86"/>
      <c r="J363" s="93"/>
      <c r="K363" s="93"/>
      <c r="L363" s="88"/>
      <c r="M363" s="86" t="s">
        <v>30</v>
      </c>
    </row>
    <row r="364" spans="1:14" ht="15.75">
      <c r="A364" s="96"/>
      <c r="B364" s="83"/>
      <c r="C364" s="235" t="s">
        <v>35</v>
      </c>
      <c r="D364" s="235"/>
      <c r="E364" s="141">
        <v>0</v>
      </c>
      <c r="F364" s="142">
        <f>(E364/E359)*100</f>
        <v>0</v>
      </c>
      <c r="G364" s="97"/>
      <c r="H364" s="86"/>
      <c r="I364" s="86"/>
      <c r="M364" s="88"/>
      <c r="N364" s="88"/>
    </row>
    <row r="365" spans="1:14" ht="16.5" thickBot="1">
      <c r="A365" s="96"/>
      <c r="B365" s="83"/>
      <c r="C365" s="236" t="s">
        <v>36</v>
      </c>
      <c r="D365" s="236"/>
      <c r="E365" s="143"/>
      <c r="F365" s="144">
        <f>(E365/E359)*100</f>
        <v>0</v>
      </c>
      <c r="G365" s="97"/>
      <c r="H365" s="86"/>
      <c r="I365" s="86"/>
      <c r="L365" s="88"/>
      <c r="N365" s="88"/>
    </row>
    <row r="366" spans="1:14" ht="15.75">
      <c r="A366" s="98" t="s">
        <v>37</v>
      </c>
      <c r="B366" s="76"/>
      <c r="C366" s="77"/>
      <c r="D366" s="77"/>
      <c r="E366" s="79"/>
      <c r="F366" s="79"/>
      <c r="G366" s="80"/>
      <c r="H366" s="99"/>
      <c r="I366" s="99"/>
      <c r="J366" s="99"/>
      <c r="K366" s="86"/>
      <c r="L366" s="93"/>
      <c r="M366" s="88"/>
      <c r="N366" s="100"/>
    </row>
    <row r="367" spans="1:13" ht="15.75">
      <c r="A367" s="78" t="s">
        <v>38</v>
      </c>
      <c r="B367" s="76"/>
      <c r="C367" s="101"/>
      <c r="D367" s="102"/>
      <c r="E367" s="77"/>
      <c r="F367" s="99"/>
      <c r="G367" s="80"/>
      <c r="H367" s="99"/>
      <c r="I367" s="99"/>
      <c r="J367" s="99"/>
      <c r="K367" s="86"/>
      <c r="M367" s="93"/>
    </row>
    <row r="368" spans="1:14" ht="15.75">
      <c r="A368" s="78" t="s">
        <v>39</v>
      </c>
      <c r="B368" s="76"/>
      <c r="C368" s="77"/>
      <c r="D368" s="102"/>
      <c r="E368" s="77"/>
      <c r="F368" s="99"/>
      <c r="G368" s="80"/>
      <c r="H368" s="103"/>
      <c r="I368" s="103"/>
      <c r="J368" s="103"/>
      <c r="K368" s="79"/>
      <c r="M368" s="88"/>
      <c r="N368" s="84"/>
    </row>
    <row r="369" spans="1:13" ht="15.75">
      <c r="A369" s="78" t="s">
        <v>40</v>
      </c>
      <c r="B369" s="101"/>
      <c r="C369" s="77"/>
      <c r="D369" s="102"/>
      <c r="E369" s="77"/>
      <c r="F369" s="99"/>
      <c r="G369" s="104"/>
      <c r="H369" s="103"/>
      <c r="I369" s="103"/>
      <c r="J369" s="103"/>
      <c r="K369" s="79"/>
      <c r="L369" s="88"/>
      <c r="M369" s="88"/>
    </row>
    <row r="370" spans="1:14" ht="16.5" thickBot="1">
      <c r="A370" s="78" t="s">
        <v>41</v>
      </c>
      <c r="B370" s="96"/>
      <c r="C370" s="77"/>
      <c r="D370" s="105"/>
      <c r="E370" s="99"/>
      <c r="F370" s="99"/>
      <c r="G370" s="104"/>
      <c r="H370" s="103"/>
      <c r="I370" s="103"/>
      <c r="J370" s="103"/>
      <c r="K370" s="99"/>
      <c r="L370" s="88"/>
      <c r="M370" s="88"/>
      <c r="N370" s="88"/>
    </row>
    <row r="371" spans="1:14" ht="15.75" thickBot="1">
      <c r="A371" s="243" t="s">
        <v>0</v>
      </c>
      <c r="B371" s="243"/>
      <c r="C371" s="243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</row>
    <row r="372" spans="1:14" ht="15.75" thickBot="1">
      <c r="A372" s="243"/>
      <c r="B372" s="243"/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</row>
    <row r="373" spans="1:14" ht="15">
      <c r="A373" s="243"/>
      <c r="B373" s="243"/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  <c r="N373" s="243"/>
    </row>
    <row r="374" spans="1:14" ht="15.75">
      <c r="A374" s="244" t="s">
        <v>136</v>
      </c>
      <c r="B374" s="244"/>
      <c r="C374" s="244"/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</row>
    <row r="375" spans="1:14" ht="15.75">
      <c r="A375" s="244" t="s">
        <v>137</v>
      </c>
      <c r="B375" s="244"/>
      <c r="C375" s="244"/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4"/>
    </row>
    <row r="376" spans="1:14" ht="16.5" thickBot="1">
      <c r="A376" s="245" t="s">
        <v>3</v>
      </c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</row>
    <row r="377" spans="1:14" ht="15.75">
      <c r="A377" s="246" t="s">
        <v>173</v>
      </c>
      <c r="B377" s="246"/>
      <c r="C377" s="246"/>
      <c r="D377" s="246"/>
      <c r="E377" s="246"/>
      <c r="F377" s="246"/>
      <c r="G377" s="246"/>
      <c r="H377" s="246"/>
      <c r="I377" s="246"/>
      <c r="J377" s="246"/>
      <c r="K377" s="246"/>
      <c r="L377" s="246"/>
      <c r="M377" s="246"/>
      <c r="N377" s="246"/>
    </row>
    <row r="378" spans="1:14" ht="15.75">
      <c r="A378" s="246" t="s">
        <v>5</v>
      </c>
      <c r="B378" s="246"/>
      <c r="C378" s="246"/>
      <c r="D378" s="246"/>
      <c r="E378" s="246"/>
      <c r="F378" s="246"/>
      <c r="G378" s="246"/>
      <c r="H378" s="246"/>
      <c r="I378" s="246"/>
      <c r="J378" s="246"/>
      <c r="K378" s="246"/>
      <c r="L378" s="246"/>
      <c r="M378" s="246"/>
      <c r="N378" s="246"/>
    </row>
    <row r="379" spans="1:14" ht="15">
      <c r="A379" s="242" t="s">
        <v>6</v>
      </c>
      <c r="B379" s="237" t="s">
        <v>7</v>
      </c>
      <c r="C379" s="237" t="s">
        <v>8</v>
      </c>
      <c r="D379" s="242" t="s">
        <v>161</v>
      </c>
      <c r="E379" s="242" t="s">
        <v>162</v>
      </c>
      <c r="F379" s="237" t="s">
        <v>11</v>
      </c>
      <c r="G379" s="237" t="s">
        <v>12</v>
      </c>
      <c r="H379" s="239" t="s">
        <v>13</v>
      </c>
      <c r="I379" s="239" t="s">
        <v>14</v>
      </c>
      <c r="J379" s="239" t="s">
        <v>15</v>
      </c>
      <c r="K379" s="240" t="s">
        <v>16</v>
      </c>
      <c r="L379" s="237" t="s">
        <v>17</v>
      </c>
      <c r="M379" s="237" t="s">
        <v>18</v>
      </c>
      <c r="N379" s="237" t="s">
        <v>19</v>
      </c>
    </row>
    <row r="380" spans="1:14" ht="15">
      <c r="A380" s="242"/>
      <c r="B380" s="237"/>
      <c r="C380" s="237"/>
      <c r="D380" s="242"/>
      <c r="E380" s="242"/>
      <c r="F380" s="237"/>
      <c r="G380" s="237"/>
      <c r="H380" s="237"/>
      <c r="I380" s="237"/>
      <c r="J380" s="237"/>
      <c r="K380" s="241"/>
      <c r="L380" s="237"/>
      <c r="M380" s="237"/>
      <c r="N380" s="237"/>
    </row>
    <row r="381" spans="1:14" ht="15.75">
      <c r="A381" s="51">
        <v>1</v>
      </c>
      <c r="B381" s="136">
        <v>43371</v>
      </c>
      <c r="C381" s="135" t="s">
        <v>163</v>
      </c>
      <c r="D381" s="51" t="s">
        <v>21</v>
      </c>
      <c r="E381" s="51" t="s">
        <v>69</v>
      </c>
      <c r="F381" s="51">
        <v>612</v>
      </c>
      <c r="G381" s="51">
        <v>603</v>
      </c>
      <c r="H381" s="51">
        <v>618</v>
      </c>
      <c r="I381" s="51">
        <v>624</v>
      </c>
      <c r="J381" s="51">
        <v>630</v>
      </c>
      <c r="K381" s="51">
        <v>618</v>
      </c>
      <c r="L381" s="51">
        <v>1200</v>
      </c>
      <c r="M381" s="137">
        <f aca="true" t="shared" si="16" ref="M381:M387">IF(D381="BUY",(K381-F381)*(L381),(F381-K381)*(L381))</f>
        <v>7200</v>
      </c>
      <c r="N381" s="145">
        <f aca="true" t="shared" si="17" ref="N381:N387">M381/(L381)/F381%</f>
        <v>0.9803921568627451</v>
      </c>
    </row>
    <row r="382" spans="1:14" ht="15.75">
      <c r="A382" s="51">
        <v>2</v>
      </c>
      <c r="B382" s="136">
        <v>43370</v>
      </c>
      <c r="C382" s="135" t="s">
        <v>163</v>
      </c>
      <c r="D382" s="51" t="s">
        <v>53</v>
      </c>
      <c r="E382" s="51" t="s">
        <v>52</v>
      </c>
      <c r="F382" s="51">
        <v>208</v>
      </c>
      <c r="G382" s="51">
        <v>214</v>
      </c>
      <c r="H382" s="51">
        <v>205</v>
      </c>
      <c r="I382" s="51">
        <v>202</v>
      </c>
      <c r="J382" s="51">
        <v>199</v>
      </c>
      <c r="K382" s="51">
        <v>199</v>
      </c>
      <c r="L382" s="51">
        <v>1750</v>
      </c>
      <c r="M382" s="137">
        <f t="shared" si="16"/>
        <v>15750</v>
      </c>
      <c r="N382" s="145">
        <f t="shared" si="17"/>
        <v>4.326923076923077</v>
      </c>
    </row>
    <row r="383" spans="1:14" ht="15.75">
      <c r="A383" s="51">
        <v>3</v>
      </c>
      <c r="B383" s="136">
        <v>43361</v>
      </c>
      <c r="C383" s="135" t="s">
        <v>163</v>
      </c>
      <c r="D383" s="51" t="s">
        <v>53</v>
      </c>
      <c r="E383" s="51" t="s">
        <v>123</v>
      </c>
      <c r="F383" s="51">
        <v>358</v>
      </c>
      <c r="G383" s="51">
        <v>364</v>
      </c>
      <c r="H383" s="51">
        <v>355</v>
      </c>
      <c r="I383" s="51">
        <v>352</v>
      </c>
      <c r="J383" s="51">
        <v>349</v>
      </c>
      <c r="K383" s="51">
        <v>355</v>
      </c>
      <c r="L383" s="51">
        <v>1500</v>
      </c>
      <c r="M383" s="137">
        <f t="shared" si="16"/>
        <v>4500</v>
      </c>
      <c r="N383" s="145">
        <f t="shared" si="17"/>
        <v>0.8379888268156425</v>
      </c>
    </row>
    <row r="384" spans="1:14" ht="15.75">
      <c r="A384" s="51">
        <v>4</v>
      </c>
      <c r="B384" s="136">
        <v>43357</v>
      </c>
      <c r="C384" s="135" t="s">
        <v>163</v>
      </c>
      <c r="D384" s="51" t="s">
        <v>21</v>
      </c>
      <c r="E384" s="51" t="s">
        <v>87</v>
      </c>
      <c r="F384" s="51">
        <v>2037</v>
      </c>
      <c r="G384" s="51">
        <v>2019</v>
      </c>
      <c r="H384" s="51">
        <v>2047</v>
      </c>
      <c r="I384" s="51">
        <v>2057</v>
      </c>
      <c r="J384" s="51">
        <v>2067</v>
      </c>
      <c r="K384" s="51">
        <v>2019</v>
      </c>
      <c r="L384" s="51">
        <v>500</v>
      </c>
      <c r="M384" s="137">
        <f t="shared" si="16"/>
        <v>-9000</v>
      </c>
      <c r="N384" s="145">
        <f t="shared" si="17"/>
        <v>-0.8836524300441826</v>
      </c>
    </row>
    <row r="385" spans="1:14" ht="15.75">
      <c r="A385" s="51">
        <v>5</v>
      </c>
      <c r="B385" s="136">
        <v>43350</v>
      </c>
      <c r="C385" s="135" t="s">
        <v>163</v>
      </c>
      <c r="D385" s="51" t="s">
        <v>21</v>
      </c>
      <c r="E385" s="51" t="s">
        <v>174</v>
      </c>
      <c r="F385" s="51">
        <v>394</v>
      </c>
      <c r="G385" s="51">
        <v>389</v>
      </c>
      <c r="H385" s="51">
        <v>396.5</v>
      </c>
      <c r="I385" s="51">
        <v>399</v>
      </c>
      <c r="J385" s="51">
        <v>402.5</v>
      </c>
      <c r="K385" s="51">
        <v>399</v>
      </c>
      <c r="L385" s="51">
        <v>2000</v>
      </c>
      <c r="M385" s="137">
        <f t="shared" si="16"/>
        <v>10000</v>
      </c>
      <c r="N385" s="145">
        <f t="shared" si="17"/>
        <v>1.2690355329949239</v>
      </c>
    </row>
    <row r="386" spans="1:14" ht="15.75">
      <c r="A386" s="51">
        <v>6</v>
      </c>
      <c r="B386" s="136">
        <v>43349</v>
      </c>
      <c r="C386" s="135" t="s">
        <v>163</v>
      </c>
      <c r="D386" s="51" t="s">
        <v>21</v>
      </c>
      <c r="E386" s="51" t="s">
        <v>89</v>
      </c>
      <c r="F386" s="51">
        <v>655</v>
      </c>
      <c r="G386" s="51">
        <v>644</v>
      </c>
      <c r="H386" s="51">
        <v>661</v>
      </c>
      <c r="I386" s="51">
        <v>667</v>
      </c>
      <c r="J386" s="51">
        <v>673</v>
      </c>
      <c r="K386" s="51">
        <v>661</v>
      </c>
      <c r="L386" s="51">
        <v>900</v>
      </c>
      <c r="M386" s="137">
        <f t="shared" si="16"/>
        <v>5400</v>
      </c>
      <c r="N386" s="145">
        <f t="shared" si="17"/>
        <v>0.916030534351145</v>
      </c>
    </row>
    <row r="387" spans="1:14" ht="15.75">
      <c r="A387" s="51">
        <v>7</v>
      </c>
      <c r="B387" s="136">
        <v>43348</v>
      </c>
      <c r="C387" s="135" t="s">
        <v>163</v>
      </c>
      <c r="D387" s="51" t="s">
        <v>21</v>
      </c>
      <c r="E387" s="51" t="s">
        <v>63</v>
      </c>
      <c r="F387" s="51">
        <v>1438</v>
      </c>
      <c r="G387" s="51">
        <v>1422</v>
      </c>
      <c r="H387" s="51">
        <v>1448</v>
      </c>
      <c r="I387" s="51">
        <v>1458</v>
      </c>
      <c r="J387" s="51">
        <v>1468</v>
      </c>
      <c r="K387" s="51">
        <v>1448</v>
      </c>
      <c r="L387" s="51">
        <v>500</v>
      </c>
      <c r="M387" s="137">
        <f t="shared" si="16"/>
        <v>5000</v>
      </c>
      <c r="N387" s="145">
        <f t="shared" si="17"/>
        <v>0.6954102920723226</v>
      </c>
    </row>
    <row r="388" spans="1:14" ht="15">
      <c r="A388" s="75" t="s">
        <v>25</v>
      </c>
      <c r="B388" s="76"/>
      <c r="C388" s="77"/>
      <c r="D388" s="78"/>
      <c r="E388" s="79"/>
      <c r="F388" s="79"/>
      <c r="G388" s="80"/>
      <c r="H388" s="79"/>
      <c r="I388" s="79"/>
      <c r="J388" s="79"/>
      <c r="K388" s="81"/>
      <c r="N388" s="82"/>
    </row>
    <row r="389" spans="1:11" ht="15.75">
      <c r="A389" s="75" t="s">
        <v>26</v>
      </c>
      <c r="B389" s="83"/>
      <c r="C389" s="77"/>
      <c r="D389" s="78"/>
      <c r="E389" s="79"/>
      <c r="F389" s="79"/>
      <c r="G389" s="80"/>
      <c r="H389" s="79"/>
      <c r="I389" s="79"/>
      <c r="J389" s="79"/>
      <c r="K389" s="81"/>
    </row>
    <row r="390" spans="1:13" ht="15.75">
      <c r="A390" s="75" t="s">
        <v>26</v>
      </c>
      <c r="B390" s="83"/>
      <c r="C390" s="84"/>
      <c r="D390" s="85"/>
      <c r="E390" s="86"/>
      <c r="F390" s="86"/>
      <c r="G390" s="87"/>
      <c r="H390" s="86"/>
      <c r="I390" s="86"/>
      <c r="J390" s="86"/>
      <c r="L390" s="88"/>
      <c r="M390" s="89"/>
    </row>
    <row r="391" spans="1:13" ht="16.5" thickBot="1">
      <c r="A391" s="84"/>
      <c r="B391" s="83"/>
      <c r="C391" s="86"/>
      <c r="D391" s="86"/>
      <c r="E391" s="86"/>
      <c r="F391" s="90"/>
      <c r="G391" s="91"/>
      <c r="H391" s="92" t="s">
        <v>27</v>
      </c>
      <c r="I391" s="92"/>
      <c r="J391" s="93"/>
      <c r="K391" s="93"/>
      <c r="L391" s="88"/>
      <c r="M391" s="89"/>
    </row>
    <row r="392" spans="1:11" ht="15.75">
      <c r="A392" s="84"/>
      <c r="B392" s="83"/>
      <c r="C392" s="238" t="s">
        <v>28</v>
      </c>
      <c r="D392" s="238"/>
      <c r="E392" s="139">
        <v>7</v>
      </c>
      <c r="F392" s="140">
        <f>F393+F394+F395+F396+F397+F398</f>
        <v>100</v>
      </c>
      <c r="G392" s="86">
        <v>7</v>
      </c>
      <c r="H392" s="94">
        <f>G393/G392%</f>
        <v>85.71428571428571</v>
      </c>
      <c r="I392" s="94"/>
      <c r="J392" s="94"/>
      <c r="K392" s="95"/>
    </row>
    <row r="393" spans="1:14" ht="15.75">
      <c r="A393" s="84"/>
      <c r="B393" s="83"/>
      <c r="C393" s="235" t="s">
        <v>29</v>
      </c>
      <c r="D393" s="235"/>
      <c r="E393" s="141">
        <v>6</v>
      </c>
      <c r="F393" s="142">
        <f>(E393/E392)*100</f>
        <v>85.71428571428571</v>
      </c>
      <c r="G393" s="86">
        <v>6</v>
      </c>
      <c r="H393" s="93"/>
      <c r="I393" s="93"/>
      <c r="J393" s="86"/>
      <c r="K393" s="93"/>
      <c r="M393" s="89"/>
      <c r="N393" s="89"/>
    </row>
    <row r="394" spans="1:11" ht="15.75">
      <c r="A394" s="96"/>
      <c r="B394" s="83"/>
      <c r="C394" s="235" t="s">
        <v>31</v>
      </c>
      <c r="D394" s="235"/>
      <c r="E394" s="141">
        <v>0</v>
      </c>
      <c r="F394" s="142">
        <f>(E394/E392)*100</f>
        <v>0</v>
      </c>
      <c r="G394" s="97"/>
      <c r="H394" s="86"/>
      <c r="I394" s="86"/>
      <c r="K394" s="93"/>
    </row>
    <row r="395" spans="1:12" ht="15.75">
      <c r="A395" s="96"/>
      <c r="B395" s="83"/>
      <c r="C395" s="235" t="s">
        <v>32</v>
      </c>
      <c r="D395" s="235"/>
      <c r="E395" s="141">
        <v>0</v>
      </c>
      <c r="F395" s="142">
        <f>(E395/E392)*100</f>
        <v>0</v>
      </c>
      <c r="G395" s="97"/>
      <c r="H395" s="86"/>
      <c r="I395" s="86"/>
      <c r="L395" s="88"/>
    </row>
    <row r="396" spans="1:13" ht="15.75">
      <c r="A396" s="96"/>
      <c r="B396" s="83"/>
      <c r="C396" s="235" t="s">
        <v>33</v>
      </c>
      <c r="D396" s="235"/>
      <c r="E396" s="141">
        <v>1</v>
      </c>
      <c r="F396" s="142">
        <f>(E396/E392)*100</f>
        <v>14.285714285714285</v>
      </c>
      <c r="G396" s="97"/>
      <c r="H396" s="86" t="s">
        <v>34</v>
      </c>
      <c r="I396" s="86"/>
      <c r="J396" s="93"/>
      <c r="K396" s="93"/>
      <c r="L396" s="89"/>
      <c r="M396" s="86" t="s">
        <v>30</v>
      </c>
    </row>
    <row r="397" spans="1:14" ht="15.75">
      <c r="A397" s="96"/>
      <c r="B397" s="83"/>
      <c r="C397" s="235" t="s">
        <v>35</v>
      </c>
      <c r="D397" s="235"/>
      <c r="E397" s="141">
        <v>0</v>
      </c>
      <c r="F397" s="142">
        <f>(E397/E392)*100</f>
        <v>0</v>
      </c>
      <c r="G397" s="97"/>
      <c r="H397" s="86"/>
      <c r="I397" s="86"/>
      <c r="M397" s="88"/>
      <c r="N397" s="88"/>
    </row>
    <row r="398" spans="1:14" ht="16.5" thickBot="1">
      <c r="A398" s="96"/>
      <c r="B398" s="83"/>
      <c r="C398" s="236" t="s">
        <v>36</v>
      </c>
      <c r="D398" s="236"/>
      <c r="E398" s="143"/>
      <c r="F398" s="144">
        <f>(E398/E392)*100</f>
        <v>0</v>
      </c>
      <c r="G398" s="97"/>
      <c r="H398" s="86"/>
      <c r="I398" s="86"/>
      <c r="L398" s="88"/>
      <c r="N398" s="88"/>
    </row>
    <row r="399" spans="1:14" ht="15.75">
      <c r="A399" s="98" t="s">
        <v>37</v>
      </c>
      <c r="B399" s="76"/>
      <c r="C399" s="77"/>
      <c r="D399" s="77"/>
      <c r="E399" s="79"/>
      <c r="F399" s="79"/>
      <c r="G399" s="80"/>
      <c r="H399" s="99"/>
      <c r="I399" s="99"/>
      <c r="J399" s="99"/>
      <c r="K399" s="86"/>
      <c r="L399" s="93"/>
      <c r="M399" s="88"/>
      <c r="N399" s="100"/>
    </row>
    <row r="400" spans="1:14" ht="15.75">
      <c r="A400" s="78" t="s">
        <v>38</v>
      </c>
      <c r="B400" s="76"/>
      <c r="C400" s="101"/>
      <c r="D400" s="102"/>
      <c r="E400" s="77"/>
      <c r="F400" s="99"/>
      <c r="G400" s="80"/>
      <c r="H400" s="99"/>
      <c r="I400" s="99"/>
      <c r="J400" s="99"/>
      <c r="K400" s="86"/>
      <c r="M400" s="93"/>
      <c r="N400" s="84"/>
    </row>
    <row r="401" spans="1:13" ht="15.75">
      <c r="A401" s="78" t="s">
        <v>39</v>
      </c>
      <c r="B401" s="76"/>
      <c r="C401" s="77"/>
      <c r="D401" s="102"/>
      <c r="E401" s="77"/>
      <c r="F401" s="99"/>
      <c r="G401" s="80"/>
      <c r="H401" s="103"/>
      <c r="I401" s="103"/>
      <c r="J401" s="103"/>
      <c r="K401" s="79"/>
      <c r="M401" s="88"/>
    </row>
    <row r="402" spans="1:14" ht="15.75">
      <c r="A402" s="78" t="s">
        <v>40</v>
      </c>
      <c r="B402" s="101"/>
      <c r="C402" s="77"/>
      <c r="D402" s="102"/>
      <c r="E402" s="77"/>
      <c r="F402" s="99"/>
      <c r="G402" s="104"/>
      <c r="H402" s="103"/>
      <c r="I402" s="103"/>
      <c r="J402" s="103"/>
      <c r="K402" s="79"/>
      <c r="L402" s="88"/>
      <c r="M402" s="88"/>
      <c r="N402" s="88"/>
    </row>
    <row r="403" spans="1:14" ht="15.75">
      <c r="A403" s="78" t="s">
        <v>41</v>
      </c>
      <c r="B403" s="96"/>
      <c r="C403" s="77"/>
      <c r="D403" s="105"/>
      <c r="E403" s="99"/>
      <c r="F403" s="99"/>
      <c r="G403" s="104"/>
      <c r="H403" s="103"/>
      <c r="I403" s="103"/>
      <c r="J403" s="103"/>
      <c r="K403" s="99"/>
      <c r="L403" s="88"/>
      <c r="M403" s="88"/>
      <c r="N403" s="88"/>
    </row>
  </sheetData>
  <sheetProtection/>
  <mergeCells count="270">
    <mergeCell ref="M41:M42"/>
    <mergeCell ref="G41:G42"/>
    <mergeCell ref="N41:N42"/>
    <mergeCell ref="C67:D67"/>
    <mergeCell ref="C68:D68"/>
    <mergeCell ref="C69:D69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A33:N35"/>
    <mergeCell ref="A36:N36"/>
    <mergeCell ref="A37:N37"/>
    <mergeCell ref="A38:N38"/>
    <mergeCell ref="A39:N39"/>
    <mergeCell ref="A40:N40"/>
    <mergeCell ref="N87:N88"/>
    <mergeCell ref="C111:D111"/>
    <mergeCell ref="C112:D112"/>
    <mergeCell ref="C113:D113"/>
    <mergeCell ref="C114:D114"/>
    <mergeCell ref="H87:H88"/>
    <mergeCell ref="I87:I88"/>
    <mergeCell ref="J87:J88"/>
    <mergeCell ref="K87:K88"/>
    <mergeCell ref="L87:L88"/>
    <mergeCell ref="A87:A88"/>
    <mergeCell ref="B87:B88"/>
    <mergeCell ref="C87:C88"/>
    <mergeCell ref="D87:D88"/>
    <mergeCell ref="E87:E88"/>
    <mergeCell ref="F87:F88"/>
    <mergeCell ref="C72:D72"/>
    <mergeCell ref="C73:D73"/>
    <mergeCell ref="G87:G88"/>
    <mergeCell ref="A79:N81"/>
    <mergeCell ref="A82:N82"/>
    <mergeCell ref="A83:N83"/>
    <mergeCell ref="M87:M88"/>
    <mergeCell ref="A84:N84"/>
    <mergeCell ref="A85:N85"/>
    <mergeCell ref="A86:N86"/>
    <mergeCell ref="C70:D70"/>
    <mergeCell ref="C71:D71"/>
    <mergeCell ref="C115:D115"/>
    <mergeCell ref="C116:D116"/>
    <mergeCell ref="C117:D117"/>
    <mergeCell ref="C393:D393"/>
    <mergeCell ref="C321:D321"/>
    <mergeCell ref="A247:N249"/>
    <mergeCell ref="A250:N250"/>
    <mergeCell ref="A251:N251"/>
    <mergeCell ref="C394:D394"/>
    <mergeCell ref="C395:D395"/>
    <mergeCell ref="C365:D365"/>
    <mergeCell ref="A371:N373"/>
    <mergeCell ref="A374:N374"/>
    <mergeCell ref="A375:N375"/>
    <mergeCell ref="M379:M380"/>
    <mergeCell ref="N379:N380"/>
    <mergeCell ref="A378:N378"/>
    <mergeCell ref="A379:A380"/>
    <mergeCell ref="C396:D396"/>
    <mergeCell ref="C397:D397"/>
    <mergeCell ref="C398:D398"/>
    <mergeCell ref="J379:J380"/>
    <mergeCell ref="K379:K380"/>
    <mergeCell ref="L379:L380"/>
    <mergeCell ref="G379:G380"/>
    <mergeCell ref="H379:H380"/>
    <mergeCell ref="I379:I380"/>
    <mergeCell ref="C392:D392"/>
    <mergeCell ref="B379:B380"/>
    <mergeCell ref="C379:C380"/>
    <mergeCell ref="D379:D380"/>
    <mergeCell ref="E379:E380"/>
    <mergeCell ref="F379:F380"/>
    <mergeCell ref="A376:N376"/>
    <mergeCell ref="A377:N377"/>
    <mergeCell ref="C362:D362"/>
    <mergeCell ref="C363:D363"/>
    <mergeCell ref="C364:D364"/>
    <mergeCell ref="F338:F339"/>
    <mergeCell ref="G338:G339"/>
    <mergeCell ref="H338:H339"/>
    <mergeCell ref="A335:N335"/>
    <mergeCell ref="A336:N336"/>
    <mergeCell ref="A338:A339"/>
    <mergeCell ref="B338:B339"/>
    <mergeCell ref="C338:C339"/>
    <mergeCell ref="L338:L339"/>
    <mergeCell ref="M338:M339"/>
    <mergeCell ref="N338:N339"/>
    <mergeCell ref="I338:I339"/>
    <mergeCell ref="E338:E339"/>
    <mergeCell ref="E296:E297"/>
    <mergeCell ref="A337:N337"/>
    <mergeCell ref="C322:D322"/>
    <mergeCell ref="K296:K297"/>
    <mergeCell ref="J338:J339"/>
    <mergeCell ref="K338:K339"/>
    <mergeCell ref="A330:N332"/>
    <mergeCell ref="A333:N333"/>
    <mergeCell ref="A334:N334"/>
    <mergeCell ref="N296:N297"/>
    <mergeCell ref="G296:G297"/>
    <mergeCell ref="H296:H297"/>
    <mergeCell ref="C296:C297"/>
    <mergeCell ref="D296:D297"/>
    <mergeCell ref="F296:F297"/>
    <mergeCell ref="M255:M256"/>
    <mergeCell ref="B296:B297"/>
    <mergeCell ref="A292:N292"/>
    <mergeCell ref="A293:N293"/>
    <mergeCell ref="A294:N294"/>
    <mergeCell ref="A295:N295"/>
    <mergeCell ref="I296:I297"/>
    <mergeCell ref="J296:J297"/>
    <mergeCell ref="M296:M297"/>
    <mergeCell ref="L296:L297"/>
    <mergeCell ref="H255:H256"/>
    <mergeCell ref="A296:A297"/>
    <mergeCell ref="N255:N256"/>
    <mergeCell ref="C276:D276"/>
    <mergeCell ref="C277:D277"/>
    <mergeCell ref="C278:D278"/>
    <mergeCell ref="C279:D279"/>
    <mergeCell ref="C280:D280"/>
    <mergeCell ref="I255:I256"/>
    <mergeCell ref="J255:J256"/>
    <mergeCell ref="C241:D241"/>
    <mergeCell ref="C239:D239"/>
    <mergeCell ref="A255:A256"/>
    <mergeCell ref="A254:N254"/>
    <mergeCell ref="B255:B256"/>
    <mergeCell ref="C255:C256"/>
    <mergeCell ref="D255:D256"/>
    <mergeCell ref="E255:E256"/>
    <mergeCell ref="F255:F256"/>
    <mergeCell ref="G255:G256"/>
    <mergeCell ref="I210:I211"/>
    <mergeCell ref="H210:H211"/>
    <mergeCell ref="A208:N208"/>
    <mergeCell ref="A252:N252"/>
    <mergeCell ref="A253:N253"/>
    <mergeCell ref="F210:F211"/>
    <mergeCell ref="C235:D235"/>
    <mergeCell ref="C236:D236"/>
    <mergeCell ref="C237:D237"/>
    <mergeCell ref="C240:D240"/>
    <mergeCell ref="A209:N209"/>
    <mergeCell ref="C238:D238"/>
    <mergeCell ref="G210:G211"/>
    <mergeCell ref="K210:K211"/>
    <mergeCell ref="L210:L211"/>
    <mergeCell ref="A206:N206"/>
    <mergeCell ref="A207:N207"/>
    <mergeCell ref="A210:A211"/>
    <mergeCell ref="B210:B211"/>
    <mergeCell ref="C210:C211"/>
    <mergeCell ref="A288:N290"/>
    <mergeCell ref="A291:N291"/>
    <mergeCell ref="C281:D281"/>
    <mergeCell ref="J210:J211"/>
    <mergeCell ref="E210:E211"/>
    <mergeCell ref="K255:K256"/>
    <mergeCell ref="L255:L256"/>
    <mergeCell ref="D210:D211"/>
    <mergeCell ref="M210:M211"/>
    <mergeCell ref="N210:N211"/>
    <mergeCell ref="H176:H177"/>
    <mergeCell ref="I176:I177"/>
    <mergeCell ref="J176:J177"/>
    <mergeCell ref="K176:K177"/>
    <mergeCell ref="A202:N204"/>
    <mergeCell ref="A205:N205"/>
    <mergeCell ref="N176:N177"/>
    <mergeCell ref="C190:D190"/>
    <mergeCell ref="C191:D191"/>
    <mergeCell ref="B176:B177"/>
    <mergeCell ref="C361:D361"/>
    <mergeCell ref="C359:D359"/>
    <mergeCell ref="C360:D360"/>
    <mergeCell ref="C282:D282"/>
    <mergeCell ref="C323:D323"/>
    <mergeCell ref="C324:D324"/>
    <mergeCell ref="D338:D339"/>
    <mergeCell ref="C318:D318"/>
    <mergeCell ref="C319:D319"/>
    <mergeCell ref="C320:D320"/>
    <mergeCell ref="A168:N170"/>
    <mergeCell ref="A171:N171"/>
    <mergeCell ref="A172:N172"/>
    <mergeCell ref="C160:D160"/>
    <mergeCell ref="C161:D161"/>
    <mergeCell ref="C162:D162"/>
    <mergeCell ref="C195:D195"/>
    <mergeCell ref="C196:D196"/>
    <mergeCell ref="L176:L177"/>
    <mergeCell ref="M176:M177"/>
    <mergeCell ref="D176:D177"/>
    <mergeCell ref="E176:E177"/>
    <mergeCell ref="F176:F177"/>
    <mergeCell ref="G176:G177"/>
    <mergeCell ref="C192:D192"/>
    <mergeCell ref="C176:C177"/>
    <mergeCell ref="A129:N129"/>
    <mergeCell ref="A130:N130"/>
    <mergeCell ref="A131:A132"/>
    <mergeCell ref="B131:B132"/>
    <mergeCell ref="C193:D193"/>
    <mergeCell ref="C194:D194"/>
    <mergeCell ref="A173:N173"/>
    <mergeCell ref="A174:N174"/>
    <mergeCell ref="A175:N175"/>
    <mergeCell ref="A176:A177"/>
    <mergeCell ref="N131:N132"/>
    <mergeCell ref="J131:J132"/>
    <mergeCell ref="K131:K132"/>
    <mergeCell ref="L131:L132"/>
    <mergeCell ref="G131:G132"/>
    <mergeCell ref="A123:N125"/>
    <mergeCell ref="A126:N126"/>
    <mergeCell ref="A127:N127"/>
    <mergeCell ref="M131:M132"/>
    <mergeCell ref="A128:N128"/>
    <mergeCell ref="C156:D156"/>
    <mergeCell ref="C157:D157"/>
    <mergeCell ref="C158:D158"/>
    <mergeCell ref="C159:D159"/>
    <mergeCell ref="H131:H132"/>
    <mergeCell ref="I131:I132"/>
    <mergeCell ref="C131:C132"/>
    <mergeCell ref="D131:D132"/>
    <mergeCell ref="E131:E132"/>
    <mergeCell ref="F131:F132"/>
    <mergeCell ref="F10:F11"/>
    <mergeCell ref="A2:N4"/>
    <mergeCell ref="A5:N5"/>
    <mergeCell ref="A6:N6"/>
    <mergeCell ref="A7:N7"/>
    <mergeCell ref="A8:N8"/>
    <mergeCell ref="A9:N9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C25:D25"/>
    <mergeCell ref="C26:D26"/>
    <mergeCell ref="C27:D27"/>
    <mergeCell ref="M10:M11"/>
    <mergeCell ref="N10:N11"/>
    <mergeCell ref="C21:D21"/>
    <mergeCell ref="C22:D22"/>
    <mergeCell ref="C23:D23"/>
    <mergeCell ref="C24:D24"/>
    <mergeCell ref="G10:G11"/>
  </mergeCells>
  <conditionalFormatting sqref="N381:N388 N340:N355 N298:N318 N257:N286 N212:N251 N178:N201 N133:N156 N89:N117 N43:N65 N69 N12:N17">
    <cfRule type="cellIs" priority="35" dxfId="12" operator="lessThan">
      <formula>0</formula>
    </cfRule>
    <cfRule type="cellIs" priority="36" dxfId="1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2" width="11.421875" style="0" customWidth="1"/>
    <col min="3" max="3" width="11.8515625" style="0" customWidth="1"/>
    <col min="4" max="4" width="12.140625" style="0" customWidth="1"/>
    <col min="5" max="5" width="14.8515625" style="0" customWidth="1"/>
    <col min="6" max="6" width="18.140625" style="0" customWidth="1"/>
    <col min="7" max="7" width="12.00390625" style="0" customWidth="1"/>
    <col min="8" max="8" width="13.7109375" style="0" customWidth="1"/>
    <col min="9" max="9" width="10.8515625" style="0" customWidth="1"/>
    <col min="10" max="10" width="11.57421875" style="0" customWidth="1"/>
    <col min="11" max="11" width="12.8515625" style="0" customWidth="1"/>
    <col min="12" max="12" width="13.28125" style="0" customWidth="1"/>
    <col min="13" max="13" width="14.421875" style="0" customWidth="1"/>
    <col min="14" max="14" width="14.00390625" style="0" customWidth="1"/>
    <col min="15" max="15" width="17.8515625" style="0" customWidth="1"/>
  </cols>
  <sheetData>
    <row r="1" ht="15.75" thickBot="1"/>
    <row r="2" spans="1:15" ht="15" customHeight="1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6"/>
    </row>
    <row r="3" spans="1:15" ht="15" customHeigh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ht="15" customHeight="1">
      <c r="A4" s="288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ht="15">
      <c r="A5" s="283" t="s">
        <v>136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4"/>
    </row>
    <row r="6" spans="1:15" ht="15">
      <c r="A6" s="283" t="s">
        <v>137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4"/>
    </row>
    <row r="7" spans="1:15" ht="15.75" thickBot="1">
      <c r="A7" s="285" t="s">
        <v>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</row>
    <row r="8" spans="1:15" ht="16.5">
      <c r="A8" s="297" t="s">
        <v>312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</row>
    <row r="9" spans="1:15" ht="16.5">
      <c r="A9" s="300" t="s">
        <v>5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2"/>
    </row>
    <row r="10" spans="1:15" ht="15" customHeight="1">
      <c r="A10" s="303" t="s">
        <v>6</v>
      </c>
      <c r="B10" s="304" t="s">
        <v>7</v>
      </c>
      <c r="C10" s="304" t="s">
        <v>176</v>
      </c>
      <c r="D10" s="304" t="s">
        <v>8</v>
      </c>
      <c r="E10" s="303" t="s">
        <v>161</v>
      </c>
      <c r="F10" s="303" t="s">
        <v>162</v>
      </c>
      <c r="G10" s="304" t="s">
        <v>11</v>
      </c>
      <c r="H10" s="304" t="s">
        <v>12</v>
      </c>
      <c r="I10" s="304" t="s">
        <v>13</v>
      </c>
      <c r="J10" s="304" t="s">
        <v>14</v>
      </c>
      <c r="K10" s="304" t="s">
        <v>15</v>
      </c>
      <c r="L10" s="305" t="s">
        <v>16</v>
      </c>
      <c r="M10" s="304" t="s">
        <v>17</v>
      </c>
      <c r="N10" s="304" t="s">
        <v>18</v>
      </c>
      <c r="O10" s="304" t="s">
        <v>19</v>
      </c>
    </row>
    <row r="11" spans="1:15" ht="15" customHeight="1">
      <c r="A11" s="306"/>
      <c r="B11" s="307"/>
      <c r="C11" s="307"/>
      <c r="D11" s="307"/>
      <c r="E11" s="306"/>
      <c r="F11" s="306"/>
      <c r="G11" s="307"/>
      <c r="H11" s="307"/>
      <c r="I11" s="307"/>
      <c r="J11" s="307"/>
      <c r="K11" s="307"/>
      <c r="L11" s="308"/>
      <c r="M11" s="307"/>
      <c r="N11" s="291"/>
      <c r="O11" s="291"/>
    </row>
    <row r="12" spans="1:15" ht="15">
      <c r="A12" s="186">
        <v>1</v>
      </c>
      <c r="B12" s="187">
        <v>43622</v>
      </c>
      <c r="C12" s="186">
        <v>60</v>
      </c>
      <c r="D12" s="51" t="s">
        <v>183</v>
      </c>
      <c r="E12" s="186" t="s">
        <v>21</v>
      </c>
      <c r="F12" s="186" t="s">
        <v>98</v>
      </c>
      <c r="G12" s="186">
        <v>9.5</v>
      </c>
      <c r="H12" s="186">
        <v>7.5</v>
      </c>
      <c r="I12" s="186">
        <v>10.5</v>
      </c>
      <c r="J12" s="186">
        <v>11.5</v>
      </c>
      <c r="K12" s="186">
        <v>12.5</v>
      </c>
      <c r="L12" s="186">
        <v>11.5</v>
      </c>
      <c r="M12" s="186">
        <v>6500</v>
      </c>
      <c r="N12" s="309">
        <f>IF('[1]HNI OPTION CALLS'!E12="BUY",('[1]HNI OPTION CALLS'!L12-'[1]HNI OPTION CALLS'!G12)*('[1]HNI OPTION CALLS'!M12),('[1]HNI OPTION CALLS'!G12-'[1]HNI OPTION CALLS'!L12)*('[1]HNI OPTION CALLS'!M12))</f>
        <v>13000</v>
      </c>
      <c r="O12" s="310">
        <f>'[1]HNI OPTION CALLS'!N12/('[1]HNI OPTION CALLS'!M12)/'[1]HNI OPTION CALLS'!G12%</f>
        <v>21.05263157894737</v>
      </c>
    </row>
    <row r="13" spans="1:15" ht="15" customHeight="1">
      <c r="A13" s="186">
        <v>2</v>
      </c>
      <c r="B13" s="187">
        <v>43620</v>
      </c>
      <c r="C13" s="186">
        <v>260</v>
      </c>
      <c r="D13" s="51" t="s">
        <v>177</v>
      </c>
      <c r="E13" s="186" t="s">
        <v>21</v>
      </c>
      <c r="F13" s="186" t="s">
        <v>131</v>
      </c>
      <c r="G13" s="186">
        <v>7</v>
      </c>
      <c r="H13" s="186">
        <v>3</v>
      </c>
      <c r="I13" s="186">
        <v>9.5</v>
      </c>
      <c r="J13" s="186">
        <v>12</v>
      </c>
      <c r="K13" s="186">
        <v>14.5</v>
      </c>
      <c r="L13" s="186">
        <v>9.5</v>
      </c>
      <c r="M13" s="186">
        <v>2250</v>
      </c>
      <c r="N13" s="309">
        <f>IF('[1]HNI OPTION CALLS'!E13="BUY",('[1]HNI OPTION CALLS'!L13-'[1]HNI OPTION CALLS'!G13)*('[1]HNI OPTION CALLS'!M13),('[1]HNI OPTION CALLS'!G13-'[1]HNI OPTION CALLS'!L13)*('[1]HNI OPTION CALLS'!M13))</f>
        <v>5625</v>
      </c>
      <c r="O13" s="310">
        <f>'[1]HNI OPTION CALLS'!N13/('[1]HNI OPTION CALLS'!M13)/'[1]HNI OPTION CALLS'!G13%</f>
        <v>35.71428571428571</v>
      </c>
    </row>
    <row r="14" spans="1:15" ht="15" customHeight="1">
      <c r="A14" s="186">
        <v>3</v>
      </c>
      <c r="B14" s="187">
        <v>43619</v>
      </c>
      <c r="C14" s="186">
        <v>1360</v>
      </c>
      <c r="D14" s="51" t="s">
        <v>177</v>
      </c>
      <c r="E14" s="186" t="s">
        <v>21</v>
      </c>
      <c r="F14" s="186" t="s">
        <v>313</v>
      </c>
      <c r="G14" s="186">
        <v>40</v>
      </c>
      <c r="H14" s="186">
        <v>23</v>
      </c>
      <c r="I14" s="186">
        <v>50</v>
      </c>
      <c r="J14" s="186">
        <v>60</v>
      </c>
      <c r="K14" s="186">
        <v>70</v>
      </c>
      <c r="L14" s="186">
        <v>50</v>
      </c>
      <c r="M14" s="186">
        <v>500</v>
      </c>
      <c r="N14" s="309">
        <f>IF('[1]HNI OPTION CALLS'!E14="BUY",('[1]HNI OPTION CALLS'!L14-'[1]HNI OPTION CALLS'!G14)*('[1]HNI OPTION CALLS'!M14),('[1]HNI OPTION CALLS'!G14-'[1]HNI OPTION CALLS'!L14)*('[1]HNI OPTION CALLS'!M14))</f>
        <v>5000</v>
      </c>
      <c r="O14" s="310">
        <f>'[1]HNI OPTION CALLS'!N14/('[1]HNI OPTION CALLS'!M14)/'[1]HNI OPTION CALLS'!G14%</f>
        <v>25</v>
      </c>
    </row>
    <row r="15" spans="1:15" ht="15" customHeight="1">
      <c r="A15" s="106" t="s">
        <v>26</v>
      </c>
      <c r="B15" s="107"/>
      <c r="C15" s="108"/>
      <c r="D15" s="109"/>
      <c r="E15" s="110"/>
      <c r="F15" s="110"/>
      <c r="G15" s="111"/>
      <c r="H15" s="110"/>
      <c r="I15" s="110"/>
      <c r="J15" s="110"/>
      <c r="K15" s="110"/>
      <c r="L15" s="113"/>
      <c r="M15" s="114"/>
      <c r="N15" s="114"/>
      <c r="O15" s="114"/>
    </row>
    <row r="16" spans="1:15" ht="16.5">
      <c r="A16" s="106" t="s">
        <v>25</v>
      </c>
      <c r="B16" s="107"/>
      <c r="C16" s="108"/>
      <c r="D16" s="109"/>
      <c r="E16" s="110"/>
      <c r="F16" s="110"/>
      <c r="G16" s="111"/>
      <c r="H16" s="112"/>
      <c r="I16" s="112"/>
      <c r="J16" s="112"/>
      <c r="K16" s="110"/>
      <c r="L16" s="113"/>
      <c r="M16" s="114"/>
      <c r="N16" s="114"/>
      <c r="O16" s="114"/>
    </row>
    <row r="17" spans="1:15" ht="17.25" thickBot="1">
      <c r="A17" s="73"/>
      <c r="B17" s="115"/>
      <c r="C17" s="115"/>
      <c r="D17" s="116"/>
      <c r="E17" s="116"/>
      <c r="F17" s="116"/>
      <c r="G17" s="117"/>
      <c r="H17" s="118"/>
      <c r="I17" s="119" t="s">
        <v>27</v>
      </c>
      <c r="J17" s="119"/>
      <c r="K17" s="120"/>
      <c r="L17" s="114"/>
      <c r="M17" s="114"/>
      <c r="N17" s="114"/>
      <c r="O17" s="114"/>
    </row>
    <row r="18" spans="1:15" ht="16.5">
      <c r="A18" s="122"/>
      <c r="B18" s="115"/>
      <c r="C18" s="115"/>
      <c r="D18" s="311" t="s">
        <v>28</v>
      </c>
      <c r="E18" s="312"/>
      <c r="F18" s="313">
        <v>3</v>
      </c>
      <c r="G18" s="314">
        <v>100</v>
      </c>
      <c r="H18" s="116">
        <v>3</v>
      </c>
      <c r="I18" s="123">
        <f>'[1]HNI OPTION CALLS'!H19/'[1]HNI OPTION CALLS'!H18%</f>
        <v>100</v>
      </c>
      <c r="J18" s="123"/>
      <c r="K18" s="123"/>
      <c r="L18" s="120"/>
      <c r="M18" s="114"/>
      <c r="O18" s="114"/>
    </row>
    <row r="19" spans="1:15" ht="16.5">
      <c r="A19" s="122"/>
      <c r="B19" s="115"/>
      <c r="C19" s="115"/>
      <c r="D19" s="282" t="s">
        <v>29</v>
      </c>
      <c r="E19" s="315"/>
      <c r="F19" s="188">
        <v>3</v>
      </c>
      <c r="G19" s="189">
        <f>('[1]HNI OPTION CALLS'!F19/'[1]HNI OPTION CALLS'!F18)*100</f>
        <v>100</v>
      </c>
      <c r="H19" s="116">
        <v>3</v>
      </c>
      <c r="I19" s="120"/>
      <c r="J19" s="120"/>
      <c r="K19" s="116"/>
      <c r="L19" s="114"/>
      <c r="M19" s="114"/>
      <c r="N19" s="114"/>
      <c r="O19" s="114"/>
    </row>
    <row r="20" spans="1:15" ht="16.5">
      <c r="A20" s="124"/>
      <c r="B20" s="115"/>
      <c r="C20" s="115"/>
      <c r="D20" s="282" t="s">
        <v>31</v>
      </c>
      <c r="E20" s="315"/>
      <c r="F20" s="188">
        <v>0</v>
      </c>
      <c r="G20" s="189">
        <f>('[1]HNI OPTION CALLS'!F20/'[1]HNI OPTION CALLS'!F18)*100</f>
        <v>0</v>
      </c>
      <c r="H20" s="125"/>
      <c r="I20" s="116"/>
      <c r="J20" s="116"/>
      <c r="K20" s="116"/>
      <c r="L20" s="126"/>
      <c r="M20" s="114"/>
      <c r="N20" s="114"/>
      <c r="O20" s="114"/>
    </row>
    <row r="21" spans="1:15" ht="15" customHeight="1">
      <c r="A21" s="124"/>
      <c r="B21" s="115"/>
      <c r="C21" s="115"/>
      <c r="D21" s="282" t="s">
        <v>32</v>
      </c>
      <c r="E21" s="315"/>
      <c r="F21" s="188">
        <v>0</v>
      </c>
      <c r="G21" s="189">
        <f>('[1]HNI OPTION CALLS'!F21/'[1]HNI OPTION CALLS'!F18)*100</f>
        <v>0</v>
      </c>
      <c r="H21" s="125"/>
      <c r="I21" s="116"/>
      <c r="J21" s="116"/>
      <c r="K21" s="116"/>
      <c r="L21" s="120"/>
      <c r="M21" s="114"/>
      <c r="N21" s="114"/>
      <c r="O21" s="114"/>
    </row>
    <row r="22" spans="1:15" ht="15" customHeight="1">
      <c r="A22" s="124"/>
      <c r="B22" s="115"/>
      <c r="C22" s="115"/>
      <c r="D22" s="282" t="s">
        <v>33</v>
      </c>
      <c r="E22" s="315"/>
      <c r="F22" s="188">
        <v>0</v>
      </c>
      <c r="G22" s="189">
        <f>('[1]HNI OPTION CALLS'!F22/'[1]HNI OPTION CALLS'!F18)*100</f>
        <v>0</v>
      </c>
      <c r="H22" s="125"/>
      <c r="I22" s="116" t="s">
        <v>34</v>
      </c>
      <c r="J22" s="116"/>
      <c r="K22" s="120"/>
      <c r="L22" s="120"/>
      <c r="M22" s="121"/>
      <c r="N22" s="114"/>
      <c r="O22" s="114"/>
    </row>
    <row r="23" spans="1:15" ht="16.5">
      <c r="A23" s="124"/>
      <c r="B23" s="115"/>
      <c r="C23" s="115"/>
      <c r="D23" s="282" t="s">
        <v>35</v>
      </c>
      <c r="E23" s="315"/>
      <c r="F23" s="188">
        <v>0</v>
      </c>
      <c r="G23" s="189">
        <f>('[1]HNI OPTION CALLS'!F23/'[1]HNI OPTION CALLS'!F18)*100</f>
        <v>0</v>
      </c>
      <c r="H23" s="125"/>
      <c r="I23" s="116"/>
      <c r="J23" s="116"/>
      <c r="K23" s="120"/>
      <c r="L23" s="120"/>
      <c r="M23" s="114"/>
      <c r="N23" s="114"/>
      <c r="O23" s="114"/>
    </row>
    <row r="24" spans="1:15" ht="17.25" thickBot="1">
      <c r="A24" s="124"/>
      <c r="B24" s="115"/>
      <c r="C24" s="115"/>
      <c r="D24" s="277" t="s">
        <v>36</v>
      </c>
      <c r="E24" s="278"/>
      <c r="F24" s="190">
        <v>0</v>
      </c>
      <c r="G24" s="191">
        <f>('[1]HNI OPTION CALLS'!F24/'[1]HNI OPTION CALLS'!F18)*100</f>
        <v>0</v>
      </c>
      <c r="H24" s="125"/>
      <c r="I24" s="116"/>
      <c r="J24" s="116"/>
      <c r="K24" s="126"/>
      <c r="L24" s="126"/>
      <c r="M24" s="114"/>
      <c r="N24" s="114"/>
      <c r="O24" s="114"/>
    </row>
    <row r="25" spans="1:15" ht="16.5">
      <c r="A25" s="127" t="s">
        <v>37</v>
      </c>
      <c r="B25" s="115"/>
      <c r="C25" s="115"/>
      <c r="D25" s="122"/>
      <c r="E25" s="122"/>
      <c r="F25" s="116"/>
      <c r="G25" s="116"/>
      <c r="H25" s="128"/>
      <c r="I25" s="129"/>
      <c r="J25" s="114"/>
      <c r="K25" s="129"/>
      <c r="L25" s="114"/>
      <c r="M25" s="114"/>
      <c r="N25" s="114"/>
      <c r="O25" s="114"/>
    </row>
    <row r="26" spans="1:15" ht="16.5">
      <c r="A26" s="130" t="s">
        <v>38</v>
      </c>
      <c r="B26" s="115"/>
      <c r="C26" s="115"/>
      <c r="D26" s="131"/>
      <c r="E26" s="132"/>
      <c r="F26" s="122"/>
      <c r="G26" s="129"/>
      <c r="H26" s="128"/>
      <c r="I26" s="129"/>
      <c r="J26" s="129"/>
      <c r="K26" s="129"/>
      <c r="L26" s="116"/>
      <c r="M26" s="114"/>
      <c r="N26" s="114"/>
      <c r="O26" s="114"/>
    </row>
    <row r="27" spans="1:15" ht="16.5">
      <c r="A27" s="130" t="s">
        <v>39</v>
      </c>
      <c r="B27" s="115"/>
      <c r="C27" s="115"/>
      <c r="D27" s="122"/>
      <c r="E27" s="132"/>
      <c r="F27" s="122"/>
      <c r="G27" s="129"/>
      <c r="H27" s="128"/>
      <c r="I27" s="120"/>
      <c r="J27" s="120"/>
      <c r="K27" s="120"/>
      <c r="L27" s="116"/>
      <c r="M27" s="114"/>
      <c r="N27" s="114"/>
      <c r="O27" s="114"/>
    </row>
    <row r="28" spans="1:15" ht="16.5">
      <c r="A28" s="130" t="s">
        <v>40</v>
      </c>
      <c r="B28" s="131"/>
      <c r="C28" s="115"/>
      <c r="D28" s="122"/>
      <c r="E28" s="132"/>
      <c r="F28" s="122"/>
      <c r="G28" s="129"/>
      <c r="H28" s="118"/>
      <c r="I28" s="120"/>
      <c r="J28" s="120"/>
      <c r="K28" s="120"/>
      <c r="L28" s="116"/>
      <c r="M28" s="114"/>
      <c r="N28" s="114"/>
      <c r="O28" s="114"/>
    </row>
    <row r="29" spans="1:15" ht="17.25" thickBot="1">
      <c r="A29" s="130" t="s">
        <v>41</v>
      </c>
      <c r="B29" s="124"/>
      <c r="C29" s="131"/>
      <c r="D29" s="122"/>
      <c r="E29" s="134"/>
      <c r="F29" s="129"/>
      <c r="G29" s="129"/>
      <c r="H29" s="118"/>
      <c r="I29" s="120"/>
      <c r="J29" s="120"/>
      <c r="K29" s="120"/>
      <c r="L29" s="129"/>
      <c r="M29" s="114"/>
      <c r="N29" s="122"/>
      <c r="O29" s="114"/>
    </row>
    <row r="30" spans="1:15" ht="15">
      <c r="A30" s="294" t="s">
        <v>0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</row>
    <row r="31" spans="1:15" ht="1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90"/>
    </row>
    <row r="32" spans="1:15" ht="1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90"/>
    </row>
    <row r="33" spans="1:15" ht="15">
      <c r="A33" s="283" t="s">
        <v>136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4"/>
    </row>
    <row r="34" spans="1:15" ht="15">
      <c r="A34" s="283" t="s">
        <v>137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4"/>
    </row>
    <row r="35" spans="1:15" ht="15.75" thickBot="1">
      <c r="A35" s="285" t="s">
        <v>3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</row>
    <row r="36" spans="1:15" ht="15" customHeight="1">
      <c r="A36" s="297" t="s">
        <v>295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</row>
    <row r="37" spans="1:15" ht="15" customHeight="1">
      <c r="A37" s="300" t="s">
        <v>5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2"/>
    </row>
    <row r="38" spans="1:15" ht="15" customHeight="1">
      <c r="A38" s="303" t="s">
        <v>6</v>
      </c>
      <c r="B38" s="304" t="s">
        <v>7</v>
      </c>
      <c r="C38" s="304" t="s">
        <v>176</v>
      </c>
      <c r="D38" s="304" t="s">
        <v>8</v>
      </c>
      <c r="E38" s="303" t="s">
        <v>161</v>
      </c>
      <c r="F38" s="303" t="s">
        <v>162</v>
      </c>
      <c r="G38" s="304" t="s">
        <v>11</v>
      </c>
      <c r="H38" s="304" t="s">
        <v>12</v>
      </c>
      <c r="I38" s="304" t="s">
        <v>13</v>
      </c>
      <c r="J38" s="304" t="s">
        <v>14</v>
      </c>
      <c r="K38" s="304" t="s">
        <v>15</v>
      </c>
      <c r="L38" s="305" t="s">
        <v>16</v>
      </c>
      <c r="M38" s="304" t="s">
        <v>17</v>
      </c>
      <c r="N38" s="304" t="s">
        <v>18</v>
      </c>
      <c r="O38" s="304" t="s">
        <v>19</v>
      </c>
    </row>
    <row r="39" spans="1:15" ht="15">
      <c r="A39" s="306"/>
      <c r="B39" s="307"/>
      <c r="C39" s="307"/>
      <c r="D39" s="307"/>
      <c r="E39" s="306"/>
      <c r="F39" s="306"/>
      <c r="G39" s="307"/>
      <c r="H39" s="307"/>
      <c r="I39" s="307"/>
      <c r="J39" s="307"/>
      <c r="K39" s="307"/>
      <c r="L39" s="308"/>
      <c r="M39" s="307"/>
      <c r="N39" s="291"/>
      <c r="O39" s="291"/>
    </row>
    <row r="40" spans="1:15" ht="15">
      <c r="A40" s="186">
        <v>1</v>
      </c>
      <c r="B40" s="187">
        <v>43616</v>
      </c>
      <c r="C40" s="186">
        <v>820</v>
      </c>
      <c r="D40" s="51" t="s">
        <v>177</v>
      </c>
      <c r="E40" s="186" t="s">
        <v>21</v>
      </c>
      <c r="F40" s="186" t="s">
        <v>151</v>
      </c>
      <c r="G40" s="186">
        <v>36</v>
      </c>
      <c r="H40" s="186">
        <v>19</v>
      </c>
      <c r="I40" s="186">
        <v>46</v>
      </c>
      <c r="J40" s="186">
        <v>56</v>
      </c>
      <c r="K40" s="186">
        <v>66</v>
      </c>
      <c r="L40" s="186">
        <v>19</v>
      </c>
      <c r="M40" s="186">
        <v>500</v>
      </c>
      <c r="N40" s="309">
        <f>IF('[1]HNI OPTION CALLS'!E40="BUY",('[1]HNI OPTION CALLS'!L40-'[1]HNI OPTION CALLS'!G40)*('[1]HNI OPTION CALLS'!M40),('[1]HNI OPTION CALLS'!G40-'[1]HNI OPTION CALLS'!L40)*('[1]HNI OPTION CALLS'!M40))</f>
        <v>-8500</v>
      </c>
      <c r="O40" s="310">
        <f>'[1]HNI OPTION CALLS'!N40/('[1]HNI OPTION CALLS'!M40)/'[1]HNI OPTION CALLS'!G40%</f>
        <v>-47.22222222222222</v>
      </c>
    </row>
    <row r="41" spans="1:15" ht="15">
      <c r="A41" s="186">
        <v>2</v>
      </c>
      <c r="B41" s="187">
        <v>43615</v>
      </c>
      <c r="C41" s="186">
        <v>720</v>
      </c>
      <c r="D41" s="51" t="s">
        <v>177</v>
      </c>
      <c r="E41" s="186" t="s">
        <v>21</v>
      </c>
      <c r="F41" s="186" t="s">
        <v>213</v>
      </c>
      <c r="G41" s="186">
        <v>34</v>
      </c>
      <c r="H41" s="186">
        <v>26</v>
      </c>
      <c r="I41" s="186">
        <v>38</v>
      </c>
      <c r="J41" s="186">
        <v>42</v>
      </c>
      <c r="K41" s="186">
        <v>46</v>
      </c>
      <c r="L41" s="186">
        <v>38</v>
      </c>
      <c r="M41" s="186">
        <v>1400</v>
      </c>
      <c r="N41" s="309">
        <f>IF('[1]HNI OPTION CALLS'!E41="BUY",('[1]HNI OPTION CALLS'!L41-'[1]HNI OPTION CALLS'!G41)*('[1]HNI OPTION CALLS'!M41),('[1]HNI OPTION CALLS'!G41-'[1]HNI OPTION CALLS'!L41)*('[1]HNI OPTION CALLS'!M41))</f>
        <v>5600</v>
      </c>
      <c r="O41" s="310">
        <f>'[1]HNI OPTION CALLS'!N41/('[1]HNI OPTION CALLS'!M41)/'[1]HNI OPTION CALLS'!G41%</f>
        <v>11.76470588235294</v>
      </c>
    </row>
    <row r="42" spans="1:15" ht="15">
      <c r="A42" s="186">
        <v>3</v>
      </c>
      <c r="B42" s="187">
        <v>43614</v>
      </c>
      <c r="C42" s="186">
        <v>110</v>
      </c>
      <c r="D42" s="51" t="s">
        <v>177</v>
      </c>
      <c r="E42" s="186" t="s">
        <v>21</v>
      </c>
      <c r="F42" s="186" t="s">
        <v>132</v>
      </c>
      <c r="G42" s="186">
        <v>4.2</v>
      </c>
      <c r="H42" s="186">
        <v>2.9</v>
      </c>
      <c r="I42" s="186">
        <v>5</v>
      </c>
      <c r="J42" s="186">
        <v>5.8</v>
      </c>
      <c r="K42" s="186">
        <v>6.6</v>
      </c>
      <c r="L42" s="186">
        <v>5</v>
      </c>
      <c r="M42" s="186">
        <v>7000</v>
      </c>
      <c r="N42" s="309">
        <f>IF('[1]HNI OPTION CALLS'!E42="BUY",('[1]HNI OPTION CALLS'!L42-'[1]HNI OPTION CALLS'!G42)*('[1]HNI OPTION CALLS'!M42),('[1]HNI OPTION CALLS'!G42-'[1]HNI OPTION CALLS'!L42)*('[1]HNI OPTION CALLS'!M42))</f>
        <v>5599.999999999999</v>
      </c>
      <c r="O42" s="310">
        <f>'[1]HNI OPTION CALLS'!N42/('[1]HNI OPTION CALLS'!M42)/'[1]HNI OPTION CALLS'!G42%</f>
        <v>19.047619047619044</v>
      </c>
    </row>
    <row r="43" spans="1:15" ht="15.75" customHeight="1">
      <c r="A43" s="186">
        <v>4</v>
      </c>
      <c r="B43" s="187">
        <v>43612</v>
      </c>
      <c r="C43" s="186">
        <v>1020</v>
      </c>
      <c r="D43" s="51" t="s">
        <v>177</v>
      </c>
      <c r="E43" s="186" t="s">
        <v>21</v>
      </c>
      <c r="F43" s="186" t="s">
        <v>45</v>
      </c>
      <c r="G43" s="186">
        <v>18</v>
      </c>
      <c r="H43" s="186">
        <v>5</v>
      </c>
      <c r="I43" s="186">
        <v>26</v>
      </c>
      <c r="J43" s="186">
        <v>34</v>
      </c>
      <c r="K43" s="186">
        <v>42</v>
      </c>
      <c r="L43" s="186">
        <v>5</v>
      </c>
      <c r="M43" s="186">
        <v>700</v>
      </c>
      <c r="N43" s="309">
        <f>IF('[1]HNI OPTION CALLS'!E43="BUY",('[1]HNI OPTION CALLS'!L43-'[1]HNI OPTION CALLS'!G43)*('[1]HNI OPTION CALLS'!M43),('[1]HNI OPTION CALLS'!G43-'[1]HNI OPTION CALLS'!L43)*('[1]HNI OPTION CALLS'!M43))</f>
        <v>-9100</v>
      </c>
      <c r="O43" s="310">
        <f>'[1]HNI OPTION CALLS'!N43/('[1]HNI OPTION CALLS'!M43)/'[1]HNI OPTION CALLS'!G43%</f>
        <v>-72.22222222222223</v>
      </c>
    </row>
    <row r="44" spans="1:15" ht="15.75" customHeight="1">
      <c r="A44" s="186">
        <v>5</v>
      </c>
      <c r="B44" s="187">
        <v>43609</v>
      </c>
      <c r="C44" s="186">
        <v>370</v>
      </c>
      <c r="D44" s="51" t="s">
        <v>177</v>
      </c>
      <c r="E44" s="186" t="s">
        <v>21</v>
      </c>
      <c r="F44" s="186" t="s">
        <v>218</v>
      </c>
      <c r="G44" s="186">
        <v>12</v>
      </c>
      <c r="H44" s="186">
        <v>5</v>
      </c>
      <c r="I44" s="186">
        <v>16</v>
      </c>
      <c r="J44" s="186">
        <v>20</v>
      </c>
      <c r="K44" s="186">
        <v>24</v>
      </c>
      <c r="L44" s="186">
        <v>16</v>
      </c>
      <c r="M44" s="186">
        <v>1300</v>
      </c>
      <c r="N44" s="309">
        <f>IF('[1]HNI OPTION CALLS'!E44="BUY",('[1]HNI OPTION CALLS'!L44-'[1]HNI OPTION CALLS'!G44)*('[1]HNI OPTION CALLS'!M44),('[1]HNI OPTION CALLS'!G44-'[1]HNI OPTION CALLS'!L44)*('[1]HNI OPTION CALLS'!M44))</f>
        <v>5200</v>
      </c>
      <c r="O44" s="310">
        <f>'[1]HNI OPTION CALLS'!N44/('[1]HNI OPTION CALLS'!M44)/'[1]HNI OPTION CALLS'!G44%</f>
        <v>33.333333333333336</v>
      </c>
    </row>
    <row r="45" spans="1:15" ht="15" customHeight="1">
      <c r="A45" s="186">
        <v>6</v>
      </c>
      <c r="B45" s="187">
        <v>43608</v>
      </c>
      <c r="C45" s="186">
        <v>370</v>
      </c>
      <c r="D45" s="51" t="s">
        <v>177</v>
      </c>
      <c r="E45" s="186" t="s">
        <v>21</v>
      </c>
      <c r="F45" s="186" t="s">
        <v>92</v>
      </c>
      <c r="G45" s="186">
        <v>5.5</v>
      </c>
      <c r="H45" s="186">
        <v>2</v>
      </c>
      <c r="I45" s="186">
        <v>7.5</v>
      </c>
      <c r="J45" s="186">
        <v>9.5</v>
      </c>
      <c r="K45" s="186">
        <v>11.5</v>
      </c>
      <c r="L45" s="186">
        <v>2</v>
      </c>
      <c r="M45" s="186">
        <v>3000</v>
      </c>
      <c r="N45" s="309">
        <f>IF('[1]HNI OPTION CALLS'!E45="BUY",('[1]HNI OPTION CALLS'!L45-'[1]HNI OPTION CALLS'!G45)*('[1]HNI OPTION CALLS'!M45),('[1]HNI OPTION CALLS'!G45-'[1]HNI OPTION CALLS'!L45)*('[1]HNI OPTION CALLS'!M45))</f>
        <v>-10500</v>
      </c>
      <c r="O45" s="310">
        <f>'[1]HNI OPTION CALLS'!N45/('[1]HNI OPTION CALLS'!M45)/'[1]HNI OPTION CALLS'!G45%</f>
        <v>-63.63636363636363</v>
      </c>
    </row>
    <row r="46" spans="1:15" ht="15" customHeight="1">
      <c r="A46" s="186">
        <v>7</v>
      </c>
      <c r="B46" s="187">
        <v>43607</v>
      </c>
      <c r="C46" s="186">
        <v>1500</v>
      </c>
      <c r="D46" s="51" t="s">
        <v>177</v>
      </c>
      <c r="E46" s="186" t="s">
        <v>21</v>
      </c>
      <c r="F46" s="186" t="s">
        <v>85</v>
      </c>
      <c r="G46" s="186">
        <v>35</v>
      </c>
      <c r="H46" s="186">
        <v>5</v>
      </c>
      <c r="I46" s="186">
        <v>55</v>
      </c>
      <c r="J46" s="186">
        <v>75</v>
      </c>
      <c r="K46" s="186">
        <v>95</v>
      </c>
      <c r="L46" s="186">
        <v>55</v>
      </c>
      <c r="M46" s="186">
        <v>375</v>
      </c>
      <c r="N46" s="309">
        <f>IF('[1]HNI OPTION CALLS'!E46="BUY",('[1]HNI OPTION CALLS'!L46-'[1]HNI OPTION CALLS'!G46)*('[1]HNI OPTION CALLS'!M46),('[1]HNI OPTION CALLS'!G46-'[1]HNI OPTION CALLS'!L46)*('[1]HNI OPTION CALLS'!M46))</f>
        <v>7500</v>
      </c>
      <c r="O46" s="310">
        <f>'[1]HNI OPTION CALLS'!N46/('[1]HNI OPTION CALLS'!M46)/'[1]HNI OPTION CALLS'!G46%</f>
        <v>57.142857142857146</v>
      </c>
    </row>
    <row r="47" spans="1:15" ht="15" customHeight="1">
      <c r="A47" s="186">
        <v>8</v>
      </c>
      <c r="B47" s="187">
        <v>43606</v>
      </c>
      <c r="C47" s="186">
        <v>110</v>
      </c>
      <c r="D47" s="51" t="s">
        <v>177</v>
      </c>
      <c r="E47" s="186" t="s">
        <v>21</v>
      </c>
      <c r="F47" s="186" t="s">
        <v>135</v>
      </c>
      <c r="G47" s="186">
        <v>5</v>
      </c>
      <c r="H47" s="186">
        <v>3.5</v>
      </c>
      <c r="I47" s="186">
        <v>5.8</v>
      </c>
      <c r="J47" s="186">
        <v>6.6</v>
      </c>
      <c r="K47" s="186">
        <v>7.4</v>
      </c>
      <c r="L47" s="186">
        <v>5.8</v>
      </c>
      <c r="M47" s="186">
        <v>8000</v>
      </c>
      <c r="N47" s="309">
        <f>IF('[1]HNI OPTION CALLS'!E47="BUY",('[1]HNI OPTION CALLS'!L47-'[1]HNI OPTION CALLS'!G47)*('[1]HNI OPTION CALLS'!M47),('[1]HNI OPTION CALLS'!G47-'[1]HNI OPTION CALLS'!L47)*('[1]HNI OPTION CALLS'!M47))</f>
        <v>6399.999999999998</v>
      </c>
      <c r="O47" s="310">
        <f>'[1]HNI OPTION CALLS'!N47/('[1]HNI OPTION CALLS'!M47)/'[1]HNI OPTION CALLS'!G47%</f>
        <v>15.999999999999996</v>
      </c>
    </row>
    <row r="48" spans="1:15" ht="15" customHeight="1">
      <c r="A48" s="186">
        <v>9</v>
      </c>
      <c r="B48" s="187">
        <v>43605</v>
      </c>
      <c r="C48" s="186">
        <v>120</v>
      </c>
      <c r="D48" s="51" t="s">
        <v>177</v>
      </c>
      <c r="E48" s="186" t="s">
        <v>21</v>
      </c>
      <c r="F48" s="186" t="s">
        <v>165</v>
      </c>
      <c r="G48" s="186">
        <v>4</v>
      </c>
      <c r="H48" s="186">
        <v>2.5</v>
      </c>
      <c r="I48" s="186">
        <v>4.8</v>
      </c>
      <c r="J48" s="186">
        <v>5.6</v>
      </c>
      <c r="K48" s="186">
        <v>6.4</v>
      </c>
      <c r="L48" s="186">
        <v>2.5</v>
      </c>
      <c r="M48" s="186">
        <v>6200</v>
      </c>
      <c r="N48" s="309">
        <f>IF('[1]HNI OPTION CALLS'!E48="BUY",('[1]HNI OPTION CALLS'!L48-'[1]HNI OPTION CALLS'!G48)*('[1]HNI OPTION CALLS'!M48),('[1]HNI OPTION CALLS'!G48-'[1]HNI OPTION CALLS'!L48)*('[1]HNI OPTION CALLS'!M48))</f>
        <v>-9300</v>
      </c>
      <c r="O48" s="310">
        <f>'[1]HNI OPTION CALLS'!N48/('[1]HNI OPTION CALLS'!M48)/'[1]HNI OPTION CALLS'!G48%</f>
        <v>-37.5</v>
      </c>
    </row>
    <row r="49" spans="1:15" ht="15">
      <c r="A49" s="186">
        <v>10</v>
      </c>
      <c r="B49" s="187">
        <v>43602</v>
      </c>
      <c r="C49" s="186">
        <v>640</v>
      </c>
      <c r="D49" s="51" t="s">
        <v>177</v>
      </c>
      <c r="E49" s="186" t="s">
        <v>21</v>
      </c>
      <c r="F49" s="186" t="s">
        <v>213</v>
      </c>
      <c r="G49" s="186">
        <v>22</v>
      </c>
      <c r="H49" s="186">
        <v>14</v>
      </c>
      <c r="I49" s="186">
        <v>26</v>
      </c>
      <c r="J49" s="186">
        <v>30</v>
      </c>
      <c r="K49" s="186">
        <v>34</v>
      </c>
      <c r="L49" s="186">
        <v>30</v>
      </c>
      <c r="M49" s="186">
        <v>1400</v>
      </c>
      <c r="N49" s="309">
        <f>IF('[1]HNI OPTION CALLS'!E49="BUY",('[1]HNI OPTION CALLS'!L49-'[1]HNI OPTION CALLS'!G49)*('[1]HNI OPTION CALLS'!M49),('[1]HNI OPTION CALLS'!G49-'[1]HNI OPTION CALLS'!L49)*('[1]HNI OPTION CALLS'!M49))</f>
        <v>11200</v>
      </c>
      <c r="O49" s="310">
        <f>'[1]HNI OPTION CALLS'!N49/('[1]HNI OPTION CALLS'!M49)/'[1]HNI OPTION CALLS'!G49%</f>
        <v>36.36363636363637</v>
      </c>
    </row>
    <row r="50" spans="1:15" ht="15" customHeight="1">
      <c r="A50" s="186">
        <v>11</v>
      </c>
      <c r="B50" s="187">
        <v>43601</v>
      </c>
      <c r="C50" s="186">
        <v>110</v>
      </c>
      <c r="D50" s="51" t="s">
        <v>177</v>
      </c>
      <c r="E50" s="186" t="s">
        <v>21</v>
      </c>
      <c r="F50" s="186" t="s">
        <v>165</v>
      </c>
      <c r="G50" s="186">
        <v>4.8</v>
      </c>
      <c r="H50" s="186">
        <v>3.4</v>
      </c>
      <c r="I50" s="186">
        <v>5.6</v>
      </c>
      <c r="J50" s="186">
        <v>6.4</v>
      </c>
      <c r="K50" s="186">
        <v>7.2</v>
      </c>
      <c r="L50" s="186">
        <v>7.2</v>
      </c>
      <c r="M50" s="186">
        <v>6200</v>
      </c>
      <c r="N50" s="309">
        <f>IF('[1]HNI OPTION CALLS'!E50="BUY",('[1]HNI OPTION CALLS'!L50-'[1]HNI OPTION CALLS'!G50)*('[1]HNI OPTION CALLS'!M50),('[1]HNI OPTION CALLS'!G50-'[1]HNI OPTION CALLS'!L50)*('[1]HNI OPTION CALLS'!M50))</f>
        <v>14880.000000000002</v>
      </c>
      <c r="O50" s="310">
        <f>'[1]HNI OPTION CALLS'!N50/('[1]HNI OPTION CALLS'!M50)/'[1]HNI OPTION CALLS'!G50%</f>
        <v>50.00000000000001</v>
      </c>
    </row>
    <row r="51" spans="1:15" ht="15" customHeight="1">
      <c r="A51" s="186">
        <v>12</v>
      </c>
      <c r="B51" s="187">
        <v>43601</v>
      </c>
      <c r="C51" s="186">
        <v>380</v>
      </c>
      <c r="D51" s="51" t="s">
        <v>183</v>
      </c>
      <c r="E51" s="186" t="s">
        <v>21</v>
      </c>
      <c r="F51" s="186" t="s">
        <v>43</v>
      </c>
      <c r="G51" s="186">
        <v>25</v>
      </c>
      <c r="H51" s="186">
        <v>16</v>
      </c>
      <c r="I51" s="186">
        <v>30</v>
      </c>
      <c r="J51" s="186">
        <v>35</v>
      </c>
      <c r="K51" s="186">
        <v>40</v>
      </c>
      <c r="L51" s="186">
        <v>16</v>
      </c>
      <c r="M51" s="186">
        <v>1100</v>
      </c>
      <c r="N51" s="309">
        <f>IF('[1]HNI OPTION CALLS'!E51="BUY",('[1]HNI OPTION CALLS'!L51-'[1]HNI OPTION CALLS'!G51)*('[1]HNI OPTION CALLS'!M51),('[1]HNI OPTION CALLS'!G51-'[1]HNI OPTION CALLS'!L51)*('[1]HNI OPTION CALLS'!M51))</f>
        <v>-9900</v>
      </c>
      <c r="O51" s="310">
        <f>'[1]HNI OPTION CALLS'!N51/('[1]HNI OPTION CALLS'!M51)/'[1]HNI OPTION CALLS'!G51%</f>
        <v>-36</v>
      </c>
    </row>
    <row r="52" spans="1:15" ht="15" customHeight="1">
      <c r="A52" s="186">
        <v>13</v>
      </c>
      <c r="B52" s="187">
        <v>43600</v>
      </c>
      <c r="C52" s="186">
        <v>1640</v>
      </c>
      <c r="D52" s="51" t="s">
        <v>177</v>
      </c>
      <c r="E52" s="186" t="s">
        <v>21</v>
      </c>
      <c r="F52" s="186" t="s">
        <v>246</v>
      </c>
      <c r="G52" s="186">
        <v>55</v>
      </c>
      <c r="H52" s="186">
        <v>38</v>
      </c>
      <c r="I52" s="186">
        <v>65</v>
      </c>
      <c r="J52" s="186">
        <v>75</v>
      </c>
      <c r="K52" s="186">
        <v>85</v>
      </c>
      <c r="L52" s="186">
        <v>65</v>
      </c>
      <c r="M52" s="186">
        <v>600</v>
      </c>
      <c r="N52" s="309">
        <f>IF('[1]HNI OPTION CALLS'!E52="BUY",('[1]HNI OPTION CALLS'!L52-'[1]HNI OPTION CALLS'!G52)*('[1]HNI OPTION CALLS'!M52),('[1]HNI OPTION CALLS'!G52-'[1]HNI OPTION CALLS'!L52)*('[1]HNI OPTION CALLS'!M52))</f>
        <v>6000</v>
      </c>
      <c r="O52" s="310">
        <f>'[1]HNI OPTION CALLS'!N52/('[1]HNI OPTION CALLS'!M52)/'[1]HNI OPTION CALLS'!G52%</f>
        <v>18.18181818181818</v>
      </c>
    </row>
    <row r="53" spans="1:15" ht="15" customHeight="1">
      <c r="A53" s="186">
        <v>14</v>
      </c>
      <c r="B53" s="187">
        <v>43599</v>
      </c>
      <c r="C53" s="186">
        <v>450</v>
      </c>
      <c r="D53" s="51" t="s">
        <v>183</v>
      </c>
      <c r="E53" s="186" t="s">
        <v>21</v>
      </c>
      <c r="F53" s="186" t="s">
        <v>80</v>
      </c>
      <c r="G53" s="186">
        <v>15</v>
      </c>
      <c r="H53" s="186">
        <v>7</v>
      </c>
      <c r="I53" s="186">
        <v>20</v>
      </c>
      <c r="J53" s="186">
        <v>25</v>
      </c>
      <c r="K53" s="186">
        <v>30</v>
      </c>
      <c r="L53" s="186">
        <v>12</v>
      </c>
      <c r="M53" s="186">
        <v>1061</v>
      </c>
      <c r="N53" s="309">
        <f>IF('[1]HNI OPTION CALLS'!E53="BUY",('[1]HNI OPTION CALLS'!L53-'[1]HNI OPTION CALLS'!G53)*('[1]HNI OPTION CALLS'!M53),('[1]HNI OPTION CALLS'!G53-'[1]HNI OPTION CALLS'!L53)*('[1]HNI OPTION CALLS'!M53))</f>
        <v>-3183</v>
      </c>
      <c r="O53" s="310">
        <f>'[1]HNI OPTION CALLS'!N53/('[1]HNI OPTION CALLS'!M53)/'[1]HNI OPTION CALLS'!G53%</f>
        <v>-20</v>
      </c>
    </row>
    <row r="54" spans="1:15" ht="15" customHeight="1">
      <c r="A54" s="186">
        <v>15</v>
      </c>
      <c r="B54" s="187">
        <v>43598</v>
      </c>
      <c r="C54" s="186">
        <v>105</v>
      </c>
      <c r="D54" s="51" t="s">
        <v>183</v>
      </c>
      <c r="E54" s="186" t="s">
        <v>21</v>
      </c>
      <c r="F54" s="186" t="s">
        <v>111</v>
      </c>
      <c r="G54" s="186">
        <v>5</v>
      </c>
      <c r="H54" s="186">
        <v>1.5</v>
      </c>
      <c r="I54" s="186">
        <v>7</v>
      </c>
      <c r="J54" s="186">
        <v>9</v>
      </c>
      <c r="K54" s="186">
        <v>11</v>
      </c>
      <c r="L54" s="186">
        <v>7</v>
      </c>
      <c r="M54" s="186">
        <v>3200</v>
      </c>
      <c r="N54" s="309">
        <f>IF('[1]HNI OPTION CALLS'!E54="BUY",('[1]HNI OPTION CALLS'!L54-'[1]HNI OPTION CALLS'!G54)*('[1]HNI OPTION CALLS'!M54),('[1]HNI OPTION CALLS'!G54-'[1]HNI OPTION CALLS'!L54)*('[1]HNI OPTION CALLS'!M54))</f>
        <v>6400</v>
      </c>
      <c r="O54" s="310">
        <f>'[1]HNI OPTION CALLS'!N54/('[1]HNI OPTION CALLS'!M54)/'[1]HNI OPTION CALLS'!G54%</f>
        <v>40</v>
      </c>
    </row>
    <row r="55" spans="1:15" ht="15" customHeight="1">
      <c r="A55" s="186">
        <v>16</v>
      </c>
      <c r="B55" s="187">
        <v>43594</v>
      </c>
      <c r="C55" s="186">
        <v>185</v>
      </c>
      <c r="D55" s="51" t="s">
        <v>177</v>
      </c>
      <c r="E55" s="186" t="s">
        <v>21</v>
      </c>
      <c r="F55" s="186" t="s">
        <v>296</v>
      </c>
      <c r="G55" s="186">
        <v>10</v>
      </c>
      <c r="H55" s="186">
        <v>6</v>
      </c>
      <c r="I55" s="186">
        <v>12</v>
      </c>
      <c r="J55" s="186">
        <v>14</v>
      </c>
      <c r="K55" s="186">
        <v>16</v>
      </c>
      <c r="L55" s="186">
        <v>12</v>
      </c>
      <c r="M55" s="186">
        <v>3000</v>
      </c>
      <c r="N55" s="309">
        <f>IF('[1]HNI OPTION CALLS'!E55="BUY",('[1]HNI OPTION CALLS'!L55-'[1]HNI OPTION CALLS'!G55)*('[1]HNI OPTION CALLS'!M55),('[1]HNI OPTION CALLS'!G55-'[1]HNI OPTION CALLS'!L55)*('[1]HNI OPTION CALLS'!M55))</f>
        <v>6000</v>
      </c>
      <c r="O55" s="310">
        <f>'[1]HNI OPTION CALLS'!N55/('[1]HNI OPTION CALLS'!M55)/'[1]HNI OPTION CALLS'!G55%</f>
        <v>20</v>
      </c>
    </row>
    <row r="56" spans="1:15" ht="15">
      <c r="A56" s="186">
        <v>17</v>
      </c>
      <c r="B56" s="187">
        <v>43592</v>
      </c>
      <c r="C56" s="186">
        <v>200</v>
      </c>
      <c r="D56" s="51" t="s">
        <v>177</v>
      </c>
      <c r="E56" s="186" t="s">
        <v>21</v>
      </c>
      <c r="F56" s="186" t="s">
        <v>185</v>
      </c>
      <c r="G56" s="186">
        <v>11.5</v>
      </c>
      <c r="H56" s="186">
        <v>8</v>
      </c>
      <c r="I56" s="186">
        <v>13.5</v>
      </c>
      <c r="J56" s="186">
        <v>15.5</v>
      </c>
      <c r="K56" s="186">
        <v>17.5</v>
      </c>
      <c r="L56" s="186">
        <v>13</v>
      </c>
      <c r="M56" s="186">
        <v>3500</v>
      </c>
      <c r="N56" s="309">
        <f>IF('[1]HNI OPTION CALLS'!E56="BUY",('[1]HNI OPTION CALLS'!L56-'[1]HNI OPTION CALLS'!G56)*('[1]HNI OPTION CALLS'!M56),('[1]HNI OPTION CALLS'!G56-'[1]HNI OPTION CALLS'!L56)*('[1]HNI OPTION CALLS'!M56))</f>
        <v>5250</v>
      </c>
      <c r="O56" s="310">
        <f>'[1]HNI OPTION CALLS'!N56/('[1]HNI OPTION CALLS'!M56)/'[1]HNI OPTION CALLS'!G56%</f>
        <v>13.043478260869565</v>
      </c>
    </row>
    <row r="57" spans="1:15" ht="15">
      <c r="A57" s="186">
        <v>18</v>
      </c>
      <c r="B57" s="187">
        <v>43591</v>
      </c>
      <c r="C57" s="186">
        <v>220</v>
      </c>
      <c r="D57" s="51" t="s">
        <v>177</v>
      </c>
      <c r="E57" s="186" t="s">
        <v>21</v>
      </c>
      <c r="F57" s="186" t="s">
        <v>297</v>
      </c>
      <c r="G57" s="186">
        <v>8.7</v>
      </c>
      <c r="H57" s="186">
        <v>7.2</v>
      </c>
      <c r="I57" s="186">
        <v>10</v>
      </c>
      <c r="J57" s="186">
        <v>11.3</v>
      </c>
      <c r="K57" s="186">
        <v>12.6</v>
      </c>
      <c r="L57" s="186">
        <v>7.2</v>
      </c>
      <c r="M57" s="186">
        <v>4500</v>
      </c>
      <c r="N57" s="309">
        <f>IF('[1]HNI OPTION CALLS'!E57="BUY",('[1]HNI OPTION CALLS'!L57-'[1]HNI OPTION CALLS'!G57)*('[1]HNI OPTION CALLS'!M57),('[1]HNI OPTION CALLS'!G57-'[1]HNI OPTION CALLS'!L57)*('[1]HNI OPTION CALLS'!M57))</f>
        <v>-6749.999999999996</v>
      </c>
      <c r="O57" s="310">
        <f>'[1]HNI OPTION CALLS'!N57/('[1]HNI OPTION CALLS'!M57)/'[1]HNI OPTION CALLS'!G57%</f>
        <v>-17.24137931034482</v>
      </c>
    </row>
    <row r="58" spans="1:15" ht="15" customHeight="1">
      <c r="A58" s="186">
        <v>19</v>
      </c>
      <c r="B58" s="187">
        <v>43588</v>
      </c>
      <c r="C58" s="186">
        <v>135</v>
      </c>
      <c r="D58" s="51" t="s">
        <v>177</v>
      </c>
      <c r="E58" s="186" t="s">
        <v>21</v>
      </c>
      <c r="F58" s="186" t="s">
        <v>298</v>
      </c>
      <c r="G58" s="186">
        <v>5</v>
      </c>
      <c r="H58" s="186">
        <v>2</v>
      </c>
      <c r="I58" s="186">
        <v>6.5</v>
      </c>
      <c r="J58" s="186">
        <v>8</v>
      </c>
      <c r="K58" s="186">
        <v>9.5</v>
      </c>
      <c r="L58" s="186">
        <v>2</v>
      </c>
      <c r="M58" s="186">
        <v>4800</v>
      </c>
      <c r="N58" s="309">
        <f>IF('[1]HNI OPTION CALLS'!E58="BUY",('[1]HNI OPTION CALLS'!L58-'[1]HNI OPTION CALLS'!G58)*('[1]HNI OPTION CALLS'!M58),('[1]HNI OPTION CALLS'!G58-'[1]HNI OPTION CALLS'!L58)*('[1]HNI OPTION CALLS'!M58))</f>
        <v>-14400</v>
      </c>
      <c r="O58" s="310">
        <f>'[1]HNI OPTION CALLS'!N58/('[1]HNI OPTION CALLS'!M58)/'[1]HNI OPTION CALLS'!G58%</f>
        <v>-60</v>
      </c>
    </row>
    <row r="59" spans="1:15" ht="15" customHeight="1">
      <c r="A59" s="106" t="s">
        <v>26</v>
      </c>
      <c r="B59" s="107"/>
      <c r="C59" s="108"/>
      <c r="D59" s="109"/>
      <c r="E59" s="110"/>
      <c r="F59" s="110"/>
      <c r="G59" s="111"/>
      <c r="H59" s="110"/>
      <c r="I59" s="110"/>
      <c r="J59" s="110"/>
      <c r="K59" s="110"/>
      <c r="L59" s="113"/>
      <c r="M59" s="114"/>
      <c r="N59" s="114"/>
      <c r="O59" s="114"/>
    </row>
    <row r="60" spans="1:15" ht="16.5">
      <c r="A60" s="106" t="s">
        <v>25</v>
      </c>
      <c r="B60" s="107"/>
      <c r="C60" s="108"/>
      <c r="D60" s="109"/>
      <c r="E60" s="110"/>
      <c r="F60" s="110"/>
      <c r="G60" s="111"/>
      <c r="H60" s="112"/>
      <c r="I60" s="112"/>
      <c r="J60" s="112"/>
      <c r="K60" s="110"/>
      <c r="L60" s="113"/>
      <c r="M60" s="114"/>
      <c r="N60" s="114"/>
      <c r="O60" s="114"/>
    </row>
    <row r="61" spans="1:15" ht="17.25" thickBot="1">
      <c r="A61" s="73"/>
      <c r="B61" s="115"/>
      <c r="C61" s="115"/>
      <c r="D61" s="116"/>
      <c r="E61" s="116"/>
      <c r="F61" s="116"/>
      <c r="G61" s="117"/>
      <c r="H61" s="118"/>
      <c r="I61" s="119" t="s">
        <v>27</v>
      </c>
      <c r="J61" s="119"/>
      <c r="K61" s="120"/>
      <c r="L61" s="114"/>
      <c r="M61" s="114"/>
      <c r="N61" s="114"/>
      <c r="O61" s="114"/>
    </row>
    <row r="62" spans="1:15" ht="16.5">
      <c r="A62" s="122"/>
      <c r="B62" s="115"/>
      <c r="C62" s="115"/>
      <c r="D62" s="311" t="s">
        <v>28</v>
      </c>
      <c r="E62" s="312"/>
      <c r="F62" s="313">
        <v>18</v>
      </c>
      <c r="G62" s="314">
        <v>100</v>
      </c>
      <c r="H62" s="116">
        <v>18</v>
      </c>
      <c r="I62" s="123">
        <f>'[1]HNI OPTION CALLS'!H63/'[1]HNI OPTION CALLS'!H62%</f>
        <v>61.111111111111114</v>
      </c>
      <c r="J62" s="123"/>
      <c r="K62" s="123"/>
      <c r="L62" s="120"/>
      <c r="M62" s="114"/>
      <c r="N62" s="114"/>
      <c r="O62" s="114"/>
    </row>
    <row r="63" spans="1:15" ht="16.5">
      <c r="A63" s="122"/>
      <c r="B63" s="115"/>
      <c r="C63" s="115"/>
      <c r="D63" s="282" t="s">
        <v>29</v>
      </c>
      <c r="E63" s="315"/>
      <c r="F63" s="188">
        <v>11</v>
      </c>
      <c r="G63" s="189">
        <f>('[1]HNI OPTION CALLS'!F63/'[1]HNI OPTION CALLS'!F62)*100</f>
        <v>61.111111111111114</v>
      </c>
      <c r="H63" s="116">
        <v>11</v>
      </c>
      <c r="I63" s="120"/>
      <c r="J63" s="120"/>
      <c r="K63" s="116"/>
      <c r="L63" s="114"/>
      <c r="M63" s="121"/>
      <c r="N63" s="114"/>
      <c r="O63" s="114"/>
    </row>
    <row r="64" spans="1:15" ht="16.5">
      <c r="A64" s="124"/>
      <c r="B64" s="115"/>
      <c r="C64" s="115"/>
      <c r="D64" s="282" t="s">
        <v>31</v>
      </c>
      <c r="E64" s="315"/>
      <c r="F64" s="188">
        <v>0</v>
      </c>
      <c r="G64" s="189">
        <f>('[1]HNI OPTION CALLS'!F64/'[1]HNI OPTION CALLS'!F62)*100</f>
        <v>0</v>
      </c>
      <c r="H64" s="125"/>
      <c r="I64" s="116"/>
      <c r="J64" s="116"/>
      <c r="K64" s="116"/>
      <c r="L64" s="126"/>
      <c r="M64" s="114"/>
      <c r="N64" s="114"/>
      <c r="O64" s="114"/>
    </row>
    <row r="65" spans="1:15" ht="16.5">
      <c r="A65" s="124"/>
      <c r="B65" s="115"/>
      <c r="C65" s="115"/>
      <c r="D65" s="282" t="s">
        <v>32</v>
      </c>
      <c r="E65" s="315"/>
      <c r="F65" s="188">
        <v>0</v>
      </c>
      <c r="G65" s="189">
        <f>('[1]HNI OPTION CALLS'!F65/'[1]HNI OPTION CALLS'!F62)*100</f>
        <v>0</v>
      </c>
      <c r="H65" s="125"/>
      <c r="I65" s="116"/>
      <c r="J65" s="116"/>
      <c r="K65" s="116"/>
      <c r="L65" s="120"/>
      <c r="M65" s="114"/>
      <c r="N65" s="114"/>
      <c r="O65" s="114"/>
    </row>
    <row r="66" spans="1:15" ht="16.5">
      <c r="A66" s="124"/>
      <c r="B66" s="115"/>
      <c r="C66" s="115"/>
      <c r="D66" s="282" t="s">
        <v>33</v>
      </c>
      <c r="E66" s="315"/>
      <c r="F66" s="188">
        <v>7</v>
      </c>
      <c r="G66" s="189">
        <f>('[1]HNI OPTION CALLS'!F66/'[1]HNI OPTION CALLS'!F62)*100</f>
        <v>38.88888888888889</v>
      </c>
      <c r="H66" s="125"/>
      <c r="I66" s="116" t="s">
        <v>34</v>
      </c>
      <c r="J66" s="116"/>
      <c r="K66" s="120"/>
      <c r="L66" s="120"/>
      <c r="M66" s="114"/>
      <c r="N66" s="114"/>
      <c r="O66" s="114"/>
    </row>
    <row r="67" spans="1:15" ht="16.5">
      <c r="A67" s="124"/>
      <c r="B67" s="115"/>
      <c r="C67" s="115"/>
      <c r="D67" s="282" t="s">
        <v>35</v>
      </c>
      <c r="E67" s="315"/>
      <c r="F67" s="188">
        <v>0</v>
      </c>
      <c r="G67" s="189">
        <f>('[1]HNI OPTION CALLS'!F67/'[1]HNI OPTION CALLS'!F62)*100</f>
        <v>0</v>
      </c>
      <c r="H67" s="125"/>
      <c r="I67" s="116"/>
      <c r="J67" s="116"/>
      <c r="K67" s="120"/>
      <c r="L67" s="120"/>
      <c r="M67" s="114"/>
      <c r="N67" s="114"/>
      <c r="O67" s="114"/>
    </row>
    <row r="68" spans="1:15" ht="17.25" thickBot="1">
      <c r="A68" s="124"/>
      <c r="B68" s="115"/>
      <c r="C68" s="115"/>
      <c r="D68" s="277" t="s">
        <v>36</v>
      </c>
      <c r="E68" s="278"/>
      <c r="F68" s="190">
        <v>0</v>
      </c>
      <c r="G68" s="191">
        <f>('[1]HNI OPTION CALLS'!F68/'[1]HNI OPTION CALLS'!F62)*100</f>
        <v>0</v>
      </c>
      <c r="H68" s="125"/>
      <c r="I68" s="116"/>
      <c r="J68" s="116"/>
      <c r="K68" s="126"/>
      <c r="L68" s="126"/>
      <c r="M68" s="114"/>
      <c r="N68" s="114"/>
      <c r="O68" s="114"/>
    </row>
    <row r="69" spans="1:15" ht="16.5">
      <c r="A69" s="127" t="s">
        <v>37</v>
      </c>
      <c r="B69" s="115"/>
      <c r="C69" s="115"/>
      <c r="D69" s="122"/>
      <c r="E69" s="122"/>
      <c r="F69" s="116"/>
      <c r="G69" s="116"/>
      <c r="H69" s="128"/>
      <c r="I69" s="129"/>
      <c r="J69" s="114"/>
      <c r="K69" s="129"/>
      <c r="L69" s="114"/>
      <c r="M69" s="114"/>
      <c r="N69" s="114"/>
      <c r="O69" s="114"/>
    </row>
    <row r="70" spans="1:15" ht="15" customHeight="1">
      <c r="A70" s="130" t="s">
        <v>38</v>
      </c>
      <c r="B70" s="115"/>
      <c r="C70" s="115"/>
      <c r="D70" s="131"/>
      <c r="E70" s="132"/>
      <c r="F70" s="122"/>
      <c r="G70" s="129"/>
      <c r="H70" s="128"/>
      <c r="I70" s="129"/>
      <c r="J70" s="129"/>
      <c r="K70" s="129"/>
      <c r="L70" s="116"/>
      <c r="M70" s="114"/>
      <c r="N70" s="114"/>
      <c r="O70" s="114"/>
    </row>
    <row r="71" spans="1:15" ht="15" customHeight="1">
      <c r="A71" s="130" t="s">
        <v>39</v>
      </c>
      <c r="B71" s="115"/>
      <c r="C71" s="115"/>
      <c r="D71" s="122"/>
      <c r="E71" s="132"/>
      <c r="F71" s="122"/>
      <c r="G71" s="129"/>
      <c r="H71" s="128"/>
      <c r="I71" s="120"/>
      <c r="J71" s="120"/>
      <c r="K71" s="120"/>
      <c r="L71" s="116"/>
      <c r="M71" s="114"/>
      <c r="N71" s="114"/>
      <c r="O71" s="114"/>
    </row>
    <row r="72" spans="1:15" ht="15.75" customHeight="1">
      <c r="A72" s="130" t="s">
        <v>40</v>
      </c>
      <c r="B72" s="131"/>
      <c r="C72" s="115"/>
      <c r="D72" s="122"/>
      <c r="E72" s="132"/>
      <c r="F72" s="122"/>
      <c r="G72" s="129"/>
      <c r="H72" s="118"/>
      <c r="I72" s="120"/>
      <c r="J72" s="120"/>
      <c r="K72" s="120"/>
      <c r="L72" s="116"/>
      <c r="M72" s="114"/>
      <c r="N72" s="114"/>
      <c r="O72" s="114"/>
    </row>
    <row r="73" spans="1:15" ht="15.75" customHeight="1" thickBot="1">
      <c r="A73" s="130" t="s">
        <v>41</v>
      </c>
      <c r="B73" s="124"/>
      <c r="C73" s="131"/>
      <c r="D73" s="122"/>
      <c r="E73" s="134"/>
      <c r="F73" s="129"/>
      <c r="G73" s="129"/>
      <c r="H73" s="118"/>
      <c r="I73" s="120"/>
      <c r="J73" s="120"/>
      <c r="K73" s="120"/>
      <c r="L73" s="129"/>
      <c r="M73" s="114"/>
      <c r="N73" s="122"/>
      <c r="O73" s="114"/>
    </row>
    <row r="74" spans="1:15" ht="15" customHeight="1">
      <c r="A74" s="294" t="s">
        <v>0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6"/>
    </row>
    <row r="75" spans="1:15" ht="1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90"/>
    </row>
    <row r="76" spans="1:15" ht="1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90"/>
    </row>
    <row r="77" spans="1:15" ht="15">
      <c r="A77" s="283" t="s">
        <v>136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4"/>
    </row>
    <row r="78" spans="1:15" ht="15" customHeight="1">
      <c r="A78" s="283" t="s">
        <v>137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4"/>
    </row>
    <row r="79" spans="1:15" ht="15" customHeight="1" thickBot="1">
      <c r="A79" s="285" t="s">
        <v>3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/>
    </row>
    <row r="80" spans="1:15" ht="15" customHeight="1">
      <c r="A80" s="297" t="s">
        <v>279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9"/>
    </row>
    <row r="81" spans="1:15" ht="15" customHeight="1">
      <c r="A81" s="300" t="s">
        <v>5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2"/>
    </row>
    <row r="82" spans="1:15" ht="15">
      <c r="A82" s="303" t="s">
        <v>6</v>
      </c>
      <c r="B82" s="304" t="s">
        <v>7</v>
      </c>
      <c r="C82" s="304" t="s">
        <v>176</v>
      </c>
      <c r="D82" s="304" t="s">
        <v>8</v>
      </c>
      <c r="E82" s="303" t="s">
        <v>161</v>
      </c>
      <c r="F82" s="303" t="s">
        <v>162</v>
      </c>
      <c r="G82" s="304" t="s">
        <v>11</v>
      </c>
      <c r="H82" s="304" t="s">
        <v>12</v>
      </c>
      <c r="I82" s="304" t="s">
        <v>13</v>
      </c>
      <c r="J82" s="304" t="s">
        <v>14</v>
      </c>
      <c r="K82" s="304" t="s">
        <v>15</v>
      </c>
      <c r="L82" s="305" t="s">
        <v>16</v>
      </c>
      <c r="M82" s="304" t="s">
        <v>17</v>
      </c>
      <c r="N82" s="304" t="s">
        <v>18</v>
      </c>
      <c r="O82" s="304" t="s">
        <v>19</v>
      </c>
    </row>
    <row r="83" spans="1:15" ht="15">
      <c r="A83" s="306"/>
      <c r="B83" s="307"/>
      <c r="C83" s="307"/>
      <c r="D83" s="307"/>
      <c r="E83" s="306"/>
      <c r="F83" s="306"/>
      <c r="G83" s="307"/>
      <c r="H83" s="307"/>
      <c r="I83" s="307"/>
      <c r="J83" s="307"/>
      <c r="K83" s="307"/>
      <c r="L83" s="308"/>
      <c r="M83" s="307"/>
      <c r="N83" s="291"/>
      <c r="O83" s="291"/>
    </row>
    <row r="84" spans="1:15" ht="15">
      <c r="A84" s="186">
        <v>1</v>
      </c>
      <c r="B84" s="187">
        <v>43585</v>
      </c>
      <c r="C84" s="186">
        <v>305</v>
      </c>
      <c r="D84" s="51" t="s">
        <v>177</v>
      </c>
      <c r="E84" s="186" t="s">
        <v>21</v>
      </c>
      <c r="F84" s="186" t="s">
        <v>105</v>
      </c>
      <c r="G84" s="186">
        <v>13</v>
      </c>
      <c r="H84" s="186">
        <v>7.5</v>
      </c>
      <c r="I84" s="186">
        <v>16.5</v>
      </c>
      <c r="J84" s="186">
        <v>20</v>
      </c>
      <c r="K84" s="186">
        <v>23.5</v>
      </c>
      <c r="L84" s="186">
        <v>16.5</v>
      </c>
      <c r="M84" s="186">
        <v>1500</v>
      </c>
      <c r="N84" s="309">
        <f>IF('[1]HNI OPTION CALLS'!E84="BUY",('[1]HNI OPTION CALLS'!L84-'[1]HNI OPTION CALLS'!G84)*('[1]HNI OPTION CALLS'!M84),('[1]HNI OPTION CALLS'!G84-'[1]HNI OPTION CALLS'!L84)*('[1]HNI OPTION CALLS'!M84))</f>
        <v>5250</v>
      </c>
      <c r="O84" s="310">
        <f>'[1]HNI OPTION CALLS'!N84/('[1]HNI OPTION CALLS'!M84)/'[1]HNI OPTION CALLS'!G84%</f>
        <v>26.923076923076923</v>
      </c>
    </row>
    <row r="85" spans="1:15" ht="15">
      <c r="A85" s="186">
        <v>2</v>
      </c>
      <c r="B85" s="187">
        <v>43581</v>
      </c>
      <c r="C85" s="186">
        <v>40</v>
      </c>
      <c r="D85" s="51" t="s">
        <v>177</v>
      </c>
      <c r="E85" s="186" t="s">
        <v>21</v>
      </c>
      <c r="F85" s="186" t="s">
        <v>265</v>
      </c>
      <c r="G85" s="186">
        <v>3.4</v>
      </c>
      <c r="H85" s="186">
        <v>2.5</v>
      </c>
      <c r="I85" s="186">
        <v>3.9</v>
      </c>
      <c r="J85" s="186">
        <v>4.4</v>
      </c>
      <c r="K85" s="186">
        <v>4.9</v>
      </c>
      <c r="L85" s="186">
        <v>3.9</v>
      </c>
      <c r="M85" s="186">
        <v>12000</v>
      </c>
      <c r="N85" s="309">
        <f>IF('[1]HNI OPTION CALLS'!E85="BUY",('[1]HNI OPTION CALLS'!L85-'[1]HNI OPTION CALLS'!G85)*('[1]HNI OPTION CALLS'!M85),('[1]HNI OPTION CALLS'!G85-'[1]HNI OPTION CALLS'!L85)*('[1]HNI OPTION CALLS'!M85))</f>
        <v>6000</v>
      </c>
      <c r="O85" s="310">
        <f>'[1]HNI OPTION CALLS'!N85/('[1]HNI OPTION CALLS'!M85)/'[1]HNI OPTION CALLS'!G85%</f>
        <v>14.705882352941176</v>
      </c>
    </row>
    <row r="86" spans="1:15" ht="15">
      <c r="A86" s="186">
        <v>3</v>
      </c>
      <c r="B86" s="187">
        <v>43580</v>
      </c>
      <c r="C86" s="186">
        <v>1420</v>
      </c>
      <c r="D86" s="51" t="s">
        <v>177</v>
      </c>
      <c r="E86" s="186" t="s">
        <v>21</v>
      </c>
      <c r="F86" s="186" t="s">
        <v>293</v>
      </c>
      <c r="G86" s="186">
        <v>48</v>
      </c>
      <c r="H86" s="186">
        <v>30</v>
      </c>
      <c r="I86" s="186">
        <v>60</v>
      </c>
      <c r="J86" s="186">
        <v>70</v>
      </c>
      <c r="K86" s="186">
        <v>80</v>
      </c>
      <c r="L86" s="186">
        <v>28</v>
      </c>
      <c r="M86" s="186">
        <v>500</v>
      </c>
      <c r="N86" s="309">
        <f>IF('[1]HNI OPTION CALLS'!E86="BUY",('[1]HNI OPTION CALLS'!L86-'[1]HNI OPTION CALLS'!G86)*('[1]HNI OPTION CALLS'!M86),('[1]HNI OPTION CALLS'!G86-'[1]HNI OPTION CALLS'!L86)*('[1]HNI OPTION CALLS'!M86))</f>
        <v>-10000</v>
      </c>
      <c r="O86" s="310">
        <f>'[1]HNI OPTION CALLS'!N86/('[1]HNI OPTION CALLS'!M86)/'[1]HNI OPTION CALLS'!G86%</f>
        <v>-41.66666666666667</v>
      </c>
    </row>
    <row r="87" spans="1:15" ht="15" customHeight="1">
      <c r="A87" s="186">
        <v>4</v>
      </c>
      <c r="B87" s="187">
        <v>43579</v>
      </c>
      <c r="C87" s="186">
        <v>260</v>
      </c>
      <c r="D87" s="51" t="s">
        <v>177</v>
      </c>
      <c r="E87" s="186" t="s">
        <v>21</v>
      </c>
      <c r="F87" s="186" t="s">
        <v>217</v>
      </c>
      <c r="G87" s="186">
        <v>15</v>
      </c>
      <c r="H87" s="186">
        <v>10</v>
      </c>
      <c r="I87" s="186">
        <v>17.5</v>
      </c>
      <c r="J87" s="186">
        <v>20</v>
      </c>
      <c r="K87" s="186">
        <v>22.5</v>
      </c>
      <c r="L87" s="186">
        <v>17.5</v>
      </c>
      <c r="M87" s="186">
        <v>2100</v>
      </c>
      <c r="N87" s="309">
        <f>IF('[1]HNI OPTION CALLS'!E87="BUY",('[1]HNI OPTION CALLS'!L87-'[1]HNI OPTION CALLS'!G87)*('[1]HNI OPTION CALLS'!M87),('[1]HNI OPTION CALLS'!G87-'[1]HNI OPTION CALLS'!L87)*('[1]HNI OPTION CALLS'!M87))</f>
        <v>5250</v>
      </c>
      <c r="O87" s="310">
        <f>'[1]HNI OPTION CALLS'!N87/('[1]HNI OPTION CALLS'!M87)/'[1]HNI OPTION CALLS'!G87%</f>
        <v>16.666666666666668</v>
      </c>
    </row>
    <row r="88" spans="1:15" ht="15" customHeight="1">
      <c r="A88" s="186">
        <v>5</v>
      </c>
      <c r="B88" s="187">
        <v>43578</v>
      </c>
      <c r="C88" s="186">
        <v>1380</v>
      </c>
      <c r="D88" s="51" t="s">
        <v>177</v>
      </c>
      <c r="E88" s="186" t="s">
        <v>21</v>
      </c>
      <c r="F88" s="186" t="s">
        <v>293</v>
      </c>
      <c r="G88" s="186">
        <v>9</v>
      </c>
      <c r="H88" s="186">
        <v>1</v>
      </c>
      <c r="I88" s="186">
        <v>19</v>
      </c>
      <c r="J88" s="186">
        <v>29</v>
      </c>
      <c r="K88" s="186">
        <v>39</v>
      </c>
      <c r="L88" s="186">
        <v>19</v>
      </c>
      <c r="M88" s="186">
        <v>500</v>
      </c>
      <c r="N88" s="309">
        <f>IF('[1]HNI OPTION CALLS'!E88="BUY",('[1]HNI OPTION CALLS'!L88-'[1]HNI OPTION CALLS'!G88)*('[1]HNI OPTION CALLS'!M88),('[1]HNI OPTION CALLS'!G88-'[1]HNI OPTION CALLS'!L88)*('[1]HNI OPTION CALLS'!M88))</f>
        <v>5000</v>
      </c>
      <c r="O88" s="310">
        <f>'[1]HNI OPTION CALLS'!N88/('[1]HNI OPTION CALLS'!M88)/'[1]HNI OPTION CALLS'!G88%</f>
        <v>111.11111111111111</v>
      </c>
    </row>
    <row r="89" spans="1:15" ht="15" customHeight="1">
      <c r="A89" s="186">
        <v>6</v>
      </c>
      <c r="B89" s="187">
        <v>43577</v>
      </c>
      <c r="C89" s="186">
        <v>750</v>
      </c>
      <c r="D89" s="51" t="s">
        <v>183</v>
      </c>
      <c r="E89" s="186" t="s">
        <v>21</v>
      </c>
      <c r="F89" s="186" t="s">
        <v>151</v>
      </c>
      <c r="G89" s="186">
        <v>20</v>
      </c>
      <c r="H89" s="186">
        <v>4</v>
      </c>
      <c r="I89" s="186">
        <v>30</v>
      </c>
      <c r="J89" s="186">
        <v>40</v>
      </c>
      <c r="K89" s="186">
        <v>50</v>
      </c>
      <c r="L89" s="186">
        <v>35</v>
      </c>
      <c r="M89" s="186">
        <v>500</v>
      </c>
      <c r="N89" s="309">
        <f>IF('[1]HNI OPTION CALLS'!E89="BUY",('[1]HNI OPTION CALLS'!L89-'[1]HNI OPTION CALLS'!G89)*('[1]HNI OPTION CALLS'!M89),('[1]HNI OPTION CALLS'!G89-'[1]HNI OPTION CALLS'!L89)*('[1]HNI OPTION CALLS'!M89))</f>
        <v>7500</v>
      </c>
      <c r="O89" s="310">
        <f>'[1]HNI OPTION CALLS'!N89/('[1]HNI OPTION CALLS'!M89)/'[1]HNI OPTION CALLS'!G89%</f>
        <v>75</v>
      </c>
    </row>
    <row r="90" spans="1:15" ht="15" customHeight="1">
      <c r="A90" s="186">
        <v>7</v>
      </c>
      <c r="B90" s="187">
        <v>43573</v>
      </c>
      <c r="C90" s="186">
        <v>115</v>
      </c>
      <c r="D90" s="51" t="s">
        <v>177</v>
      </c>
      <c r="E90" s="186" t="s">
        <v>21</v>
      </c>
      <c r="F90" s="186" t="s">
        <v>281</v>
      </c>
      <c r="G90" s="186">
        <v>3.5</v>
      </c>
      <c r="H90" s="186">
        <v>0.5</v>
      </c>
      <c r="I90" s="186">
        <v>5</v>
      </c>
      <c r="J90" s="186">
        <v>6.5</v>
      </c>
      <c r="K90" s="186">
        <v>8</v>
      </c>
      <c r="L90" s="186">
        <v>0.5</v>
      </c>
      <c r="M90" s="186">
        <v>3850</v>
      </c>
      <c r="N90" s="309">
        <f>IF('[1]HNI OPTION CALLS'!E90="BUY",('[1]HNI OPTION CALLS'!L90-'[1]HNI OPTION CALLS'!G90)*('[1]HNI OPTION CALLS'!M90),('[1]HNI OPTION CALLS'!G90-'[1]HNI OPTION CALLS'!L90)*('[1]HNI OPTION CALLS'!M90))</f>
        <v>-11550</v>
      </c>
      <c r="O90" s="310">
        <f>'[1]HNI OPTION CALLS'!N90/('[1]HNI OPTION CALLS'!M90)/'[1]HNI OPTION CALLS'!G90%</f>
        <v>-85.71428571428571</v>
      </c>
    </row>
    <row r="91" spans="1:15" ht="15" customHeight="1">
      <c r="A91" s="186">
        <v>8</v>
      </c>
      <c r="B91" s="187">
        <v>43571</v>
      </c>
      <c r="C91" s="186">
        <v>180</v>
      </c>
      <c r="D91" s="51" t="s">
        <v>177</v>
      </c>
      <c r="E91" s="186" t="s">
        <v>21</v>
      </c>
      <c r="F91" s="186" t="s">
        <v>57</v>
      </c>
      <c r="G91" s="186">
        <v>8</v>
      </c>
      <c r="H91" s="186">
        <v>1</v>
      </c>
      <c r="I91" s="186">
        <v>12</v>
      </c>
      <c r="J91" s="186">
        <v>16</v>
      </c>
      <c r="K91" s="186">
        <v>20</v>
      </c>
      <c r="L91" s="186">
        <v>1</v>
      </c>
      <c r="M91" s="186">
        <v>1500</v>
      </c>
      <c r="N91" s="309">
        <f>IF('[1]HNI OPTION CALLS'!E91="BUY",('[1]HNI OPTION CALLS'!L91-'[1]HNI OPTION CALLS'!G91)*('[1]HNI OPTION CALLS'!M91),('[1]HNI OPTION CALLS'!G91-'[1]HNI OPTION CALLS'!L91)*('[1]HNI OPTION CALLS'!M91))</f>
        <v>-10500</v>
      </c>
      <c r="O91" s="310">
        <f>'[1]HNI OPTION CALLS'!N91/('[1]HNI OPTION CALLS'!M91)/'[1]HNI OPTION CALLS'!G91%</f>
        <v>-87.5</v>
      </c>
    </row>
    <row r="92" spans="1:15" ht="15">
      <c r="A92" s="186">
        <v>9</v>
      </c>
      <c r="B92" s="187">
        <v>43570</v>
      </c>
      <c r="C92" s="186">
        <v>220</v>
      </c>
      <c r="D92" s="51" t="s">
        <v>177</v>
      </c>
      <c r="E92" s="186" t="s">
        <v>21</v>
      </c>
      <c r="F92" s="186" t="s">
        <v>131</v>
      </c>
      <c r="G92" s="186">
        <v>5</v>
      </c>
      <c r="H92" s="186">
        <v>0.5</v>
      </c>
      <c r="I92" s="186">
        <v>7.5</v>
      </c>
      <c r="J92" s="186">
        <v>10</v>
      </c>
      <c r="K92" s="186">
        <v>12.5</v>
      </c>
      <c r="L92" s="186">
        <v>0.5</v>
      </c>
      <c r="M92" s="186">
        <v>2250</v>
      </c>
      <c r="N92" s="309">
        <f>IF('[1]HNI OPTION CALLS'!E92="BUY",('[1]HNI OPTION CALLS'!L92-'[1]HNI OPTION CALLS'!G92)*('[1]HNI OPTION CALLS'!M92),('[1]HNI OPTION CALLS'!G92-'[1]HNI OPTION CALLS'!L92)*('[1]HNI OPTION CALLS'!M92))</f>
        <v>-10125</v>
      </c>
      <c r="O92" s="310">
        <f>'[1]HNI OPTION CALLS'!N92/('[1]HNI OPTION CALLS'!M92)/'[1]HNI OPTION CALLS'!G92%</f>
        <v>-90</v>
      </c>
    </row>
    <row r="93" spans="1:15" ht="15" customHeight="1">
      <c r="A93" s="186">
        <v>10</v>
      </c>
      <c r="B93" s="187">
        <v>43567</v>
      </c>
      <c r="C93" s="186">
        <v>7300</v>
      </c>
      <c r="D93" s="51" t="s">
        <v>177</v>
      </c>
      <c r="E93" s="186" t="s">
        <v>21</v>
      </c>
      <c r="F93" s="186" t="s">
        <v>67</v>
      </c>
      <c r="G93" s="186">
        <v>120</v>
      </c>
      <c r="H93" s="186">
        <v>20</v>
      </c>
      <c r="I93" s="186">
        <v>200</v>
      </c>
      <c r="J93" s="186">
        <v>270</v>
      </c>
      <c r="K93" s="186">
        <v>340</v>
      </c>
      <c r="L93" s="186">
        <v>200</v>
      </c>
      <c r="M93" s="186">
        <v>75</v>
      </c>
      <c r="N93" s="309">
        <f>IF('[1]HNI OPTION CALLS'!E93="BUY",('[1]HNI OPTION CALLS'!L93-'[1]HNI OPTION CALLS'!G93)*('[1]HNI OPTION CALLS'!M93),('[1]HNI OPTION CALLS'!G93-'[1]HNI OPTION CALLS'!L93)*('[1]HNI OPTION CALLS'!M93))</f>
        <v>6000</v>
      </c>
      <c r="O93" s="310">
        <f>'[1]HNI OPTION CALLS'!N93/('[1]HNI OPTION CALLS'!M93)/'[1]HNI OPTION CALLS'!G93%</f>
        <v>66.66666666666667</v>
      </c>
    </row>
    <row r="94" spans="1:15" ht="15" customHeight="1">
      <c r="A94" s="186">
        <v>11</v>
      </c>
      <c r="B94" s="187">
        <v>43566</v>
      </c>
      <c r="C94" s="186">
        <v>75</v>
      </c>
      <c r="D94" s="51" t="s">
        <v>177</v>
      </c>
      <c r="E94" s="186" t="s">
        <v>21</v>
      </c>
      <c r="F94" s="186" t="s">
        <v>109</v>
      </c>
      <c r="G94" s="186">
        <v>1.8</v>
      </c>
      <c r="H94" s="186">
        <v>0.5</v>
      </c>
      <c r="I94" s="186">
        <v>2.6</v>
      </c>
      <c r="J94" s="186">
        <v>3.4</v>
      </c>
      <c r="K94" s="186">
        <v>4.2</v>
      </c>
      <c r="L94" s="186">
        <v>4.2</v>
      </c>
      <c r="M94" s="186">
        <v>7500</v>
      </c>
      <c r="N94" s="309">
        <f>IF('[1]HNI OPTION CALLS'!E94="BUY",('[1]HNI OPTION CALLS'!L94-'[1]HNI OPTION CALLS'!G94)*('[1]HNI OPTION CALLS'!M94),('[1]HNI OPTION CALLS'!G94-'[1]HNI OPTION CALLS'!L94)*('[1]HNI OPTION CALLS'!M94))</f>
        <v>18000.000000000004</v>
      </c>
      <c r="O94" s="310">
        <f>'[1]HNI OPTION CALLS'!N94/('[1]HNI OPTION CALLS'!M94)/'[1]HNI OPTION CALLS'!G94%</f>
        <v>133.33333333333334</v>
      </c>
    </row>
    <row r="95" spans="1:15" ht="15" customHeight="1">
      <c r="A95" s="186">
        <v>12</v>
      </c>
      <c r="B95" s="187">
        <v>43565</v>
      </c>
      <c r="C95" s="186">
        <v>215</v>
      </c>
      <c r="D95" s="51" t="s">
        <v>177</v>
      </c>
      <c r="E95" s="186" t="s">
        <v>21</v>
      </c>
      <c r="F95" s="186" t="s">
        <v>84</v>
      </c>
      <c r="G95" s="186">
        <v>8</v>
      </c>
      <c r="H95" s="186">
        <v>4</v>
      </c>
      <c r="I95" s="186">
        <v>10.5</v>
      </c>
      <c r="J95" s="186">
        <v>13</v>
      </c>
      <c r="K95" s="186">
        <v>15.5</v>
      </c>
      <c r="L95" s="186">
        <v>13</v>
      </c>
      <c r="M95" s="186">
        <v>2000</v>
      </c>
      <c r="N95" s="309">
        <f>IF('[1]HNI OPTION CALLS'!E95="BUY",('[1]HNI OPTION CALLS'!L95-'[1]HNI OPTION CALLS'!G95)*('[1]HNI OPTION CALLS'!M95),('[1]HNI OPTION CALLS'!G95-'[1]HNI OPTION CALLS'!L95)*('[1]HNI OPTION CALLS'!M95))</f>
        <v>10000</v>
      </c>
      <c r="O95" s="310">
        <f>'[1]HNI OPTION CALLS'!N95/('[1]HNI OPTION CALLS'!M95)/'[1]HNI OPTION CALLS'!G95%</f>
        <v>62.5</v>
      </c>
    </row>
    <row r="96" spans="1:15" ht="15" customHeight="1">
      <c r="A96" s="186">
        <v>13</v>
      </c>
      <c r="B96" s="187">
        <v>43564</v>
      </c>
      <c r="C96" s="186">
        <v>810</v>
      </c>
      <c r="D96" s="51" t="s">
        <v>177</v>
      </c>
      <c r="E96" s="186" t="s">
        <v>21</v>
      </c>
      <c r="F96" s="186" t="s">
        <v>49</v>
      </c>
      <c r="G96" s="186">
        <v>19</v>
      </c>
      <c r="H96" s="186">
        <v>8</v>
      </c>
      <c r="I96" s="186">
        <v>25</v>
      </c>
      <c r="J96" s="186">
        <v>31</v>
      </c>
      <c r="K96" s="186">
        <v>37</v>
      </c>
      <c r="L96" s="186">
        <v>25</v>
      </c>
      <c r="M96" s="186">
        <v>700</v>
      </c>
      <c r="N96" s="309">
        <f>IF('[1]HNI OPTION CALLS'!E96="BUY",('[1]HNI OPTION CALLS'!L96-'[1]HNI OPTION CALLS'!G96)*('[1]HNI OPTION CALLS'!M96),('[1]HNI OPTION CALLS'!G96-'[1]HNI OPTION CALLS'!L96)*('[1]HNI OPTION CALLS'!M96))</f>
        <v>4200</v>
      </c>
      <c r="O96" s="310">
        <f>'[1]HNI OPTION CALLS'!N96/('[1]HNI OPTION CALLS'!M96)/'[1]HNI OPTION CALLS'!G96%</f>
        <v>31.57894736842105</v>
      </c>
    </row>
    <row r="97" spans="1:15" ht="15" customHeight="1">
      <c r="A97" s="186">
        <v>14</v>
      </c>
      <c r="B97" s="187">
        <v>43563</v>
      </c>
      <c r="C97" s="186">
        <v>480</v>
      </c>
      <c r="D97" s="51" t="s">
        <v>177</v>
      </c>
      <c r="E97" s="186" t="s">
        <v>21</v>
      </c>
      <c r="F97" s="186" t="s">
        <v>232</v>
      </c>
      <c r="G97" s="186">
        <v>22.5</v>
      </c>
      <c r="H97" s="186">
        <v>15</v>
      </c>
      <c r="I97" s="186">
        <v>26</v>
      </c>
      <c r="J97" s="186">
        <v>30</v>
      </c>
      <c r="K97" s="186">
        <v>34</v>
      </c>
      <c r="L97" s="186">
        <v>15</v>
      </c>
      <c r="M97" s="186">
        <v>1500</v>
      </c>
      <c r="N97" s="309">
        <f>IF('[1]HNI OPTION CALLS'!E97="BUY",('[1]HNI OPTION CALLS'!L97-'[1]HNI OPTION CALLS'!G97)*('[1]HNI OPTION CALLS'!M97),('[1]HNI OPTION CALLS'!G97-'[1]HNI OPTION CALLS'!L97)*('[1]HNI OPTION CALLS'!M97))</f>
        <v>-11250</v>
      </c>
      <c r="O97" s="310">
        <f>'[1]HNI OPTION CALLS'!N97/('[1]HNI OPTION CALLS'!M97)/'[1]HNI OPTION CALLS'!G97%</f>
        <v>-33.333333333333336</v>
      </c>
    </row>
    <row r="98" spans="1:15" ht="15" customHeight="1">
      <c r="A98" s="186">
        <v>15</v>
      </c>
      <c r="B98" s="187">
        <v>43560</v>
      </c>
      <c r="C98" s="186">
        <v>940</v>
      </c>
      <c r="D98" s="51" t="s">
        <v>177</v>
      </c>
      <c r="E98" s="186" t="s">
        <v>21</v>
      </c>
      <c r="F98" s="186" t="s">
        <v>151</v>
      </c>
      <c r="G98" s="186">
        <v>50</v>
      </c>
      <c r="H98" s="186">
        <v>32</v>
      </c>
      <c r="I98" s="186">
        <v>60</v>
      </c>
      <c r="J98" s="186">
        <v>70</v>
      </c>
      <c r="K98" s="186">
        <v>80</v>
      </c>
      <c r="L98" s="186">
        <v>32</v>
      </c>
      <c r="M98" s="186">
        <v>500</v>
      </c>
      <c r="N98" s="309">
        <f>IF('[1]HNI OPTION CALLS'!E98="BUY",('[1]HNI OPTION CALLS'!L98-'[1]HNI OPTION CALLS'!G98)*('[1]HNI OPTION CALLS'!M98),('[1]HNI OPTION CALLS'!G98-'[1]HNI OPTION CALLS'!L98)*('[1]HNI OPTION CALLS'!M98))</f>
        <v>-9000</v>
      </c>
      <c r="O98" s="310">
        <f>'[1]HNI OPTION CALLS'!N98/('[1]HNI OPTION CALLS'!M98)/'[1]HNI OPTION CALLS'!G98%</f>
        <v>-36</v>
      </c>
    </row>
    <row r="99" spans="1:15" ht="15">
      <c r="A99" s="186">
        <v>16</v>
      </c>
      <c r="B99" s="187">
        <v>43559</v>
      </c>
      <c r="C99" s="186">
        <v>2050</v>
      </c>
      <c r="D99" s="51" t="s">
        <v>177</v>
      </c>
      <c r="E99" s="186" t="s">
        <v>21</v>
      </c>
      <c r="F99" s="186" t="s">
        <v>280</v>
      </c>
      <c r="G99" s="186">
        <v>50</v>
      </c>
      <c r="H99" s="186">
        <v>35</v>
      </c>
      <c r="I99" s="186">
        <v>58</v>
      </c>
      <c r="J99" s="186">
        <v>66</v>
      </c>
      <c r="K99" s="186">
        <v>74</v>
      </c>
      <c r="L99" s="186">
        <v>35</v>
      </c>
      <c r="M99" s="186">
        <v>500</v>
      </c>
      <c r="N99" s="309">
        <f>IF('[1]HNI OPTION CALLS'!E99="BUY",('[1]HNI OPTION CALLS'!L99-'[1]HNI OPTION CALLS'!G99)*('[1]HNI OPTION CALLS'!M99),('[1]HNI OPTION CALLS'!G99-'[1]HNI OPTION CALLS'!L99)*('[1]HNI OPTION CALLS'!M99))</f>
        <v>-7500</v>
      </c>
      <c r="O99" s="310">
        <f>'[1]HNI OPTION CALLS'!N99/('[1]HNI OPTION CALLS'!M99)/'[1]HNI OPTION CALLS'!G99%</f>
        <v>-30</v>
      </c>
    </row>
    <row r="100" spans="1:15" ht="15">
      <c r="A100" s="186">
        <v>17</v>
      </c>
      <c r="B100" s="187">
        <v>43557</v>
      </c>
      <c r="C100" s="186">
        <v>200</v>
      </c>
      <c r="D100" s="51" t="s">
        <v>177</v>
      </c>
      <c r="E100" s="186" t="s">
        <v>21</v>
      </c>
      <c r="F100" s="186" t="s">
        <v>84</v>
      </c>
      <c r="G100" s="186">
        <v>6.4</v>
      </c>
      <c r="H100" s="186">
        <v>9</v>
      </c>
      <c r="I100" s="186">
        <v>11.5</v>
      </c>
      <c r="J100" s="186">
        <v>14</v>
      </c>
      <c r="K100" s="186">
        <v>14</v>
      </c>
      <c r="L100" s="186">
        <v>14</v>
      </c>
      <c r="M100" s="186">
        <v>2000</v>
      </c>
      <c r="N100" s="309">
        <f>IF('[1]HNI OPTION CALLS'!E100="BUY",('[1]HNI OPTION CALLS'!L100-'[1]HNI OPTION CALLS'!G100)*('[1]HNI OPTION CALLS'!M100),('[1]HNI OPTION CALLS'!G100-'[1]HNI OPTION CALLS'!L100)*('[1]HNI OPTION CALLS'!M100))</f>
        <v>15200</v>
      </c>
      <c r="O100" s="310">
        <f>'[1]HNI OPTION CALLS'!N100/('[1]HNI OPTION CALLS'!M100)/'[1]HNI OPTION CALLS'!G100%</f>
        <v>118.74999999999999</v>
      </c>
    </row>
    <row r="101" spans="1:15" ht="15" customHeight="1">
      <c r="A101" s="106" t="s">
        <v>25</v>
      </c>
      <c r="B101" s="107"/>
      <c r="C101" s="108"/>
      <c r="D101" s="109"/>
      <c r="E101" s="110"/>
      <c r="F101" s="110"/>
      <c r="G101" s="111"/>
      <c r="H101" s="112"/>
      <c r="I101" s="112"/>
      <c r="J101" s="112"/>
      <c r="K101" s="110"/>
      <c r="L101" s="113"/>
      <c r="M101" s="114"/>
      <c r="N101" s="114"/>
      <c r="O101" s="114"/>
    </row>
    <row r="102" spans="1:15" ht="15" customHeight="1">
      <c r="A102" s="106" t="s">
        <v>26</v>
      </c>
      <c r="B102" s="107"/>
      <c r="C102" s="108"/>
      <c r="D102" s="109"/>
      <c r="E102" s="110"/>
      <c r="F102" s="110"/>
      <c r="G102" s="111"/>
      <c r="H102" s="110"/>
      <c r="I102" s="110"/>
      <c r="J102" s="110"/>
      <c r="K102" s="110"/>
      <c r="L102" s="113"/>
      <c r="M102" s="114"/>
      <c r="N102" s="114"/>
      <c r="O102" s="114"/>
    </row>
    <row r="103" spans="1:15" ht="16.5">
      <c r="A103" s="106" t="s">
        <v>26</v>
      </c>
      <c r="B103" s="107"/>
      <c r="C103" s="108"/>
      <c r="D103" s="109"/>
      <c r="E103" s="110"/>
      <c r="F103" s="110"/>
      <c r="G103" s="111"/>
      <c r="H103" s="110"/>
      <c r="I103" s="110"/>
      <c r="J103" s="110"/>
      <c r="K103" s="110"/>
      <c r="L103" s="114"/>
      <c r="M103" s="114"/>
      <c r="N103" s="114"/>
      <c r="O103" s="114"/>
    </row>
    <row r="104" spans="1:15" ht="17.25" thickBot="1">
      <c r="A104" s="73"/>
      <c r="B104" s="115"/>
      <c r="C104" s="115"/>
      <c r="D104" s="116"/>
      <c r="E104" s="116"/>
      <c r="F104" s="116"/>
      <c r="G104" s="117"/>
      <c r="H104" s="118"/>
      <c r="I104" s="119" t="s">
        <v>27</v>
      </c>
      <c r="J104" s="119"/>
      <c r="K104" s="120"/>
      <c r="L104" s="114"/>
      <c r="M104" s="121"/>
      <c r="N104" s="114"/>
      <c r="O104" s="114"/>
    </row>
    <row r="105" spans="1:15" ht="16.5">
      <c r="A105" s="122"/>
      <c r="B105" s="115"/>
      <c r="C105" s="115"/>
      <c r="D105" s="311" t="s">
        <v>28</v>
      </c>
      <c r="E105" s="312"/>
      <c r="F105" s="313">
        <v>17</v>
      </c>
      <c r="G105" s="314">
        <v>100</v>
      </c>
      <c r="H105" s="116">
        <v>17</v>
      </c>
      <c r="I105" s="123">
        <f>'[1]HNI OPTION CALLS'!H106/'[1]HNI OPTION CALLS'!H105%</f>
        <v>58.8235294117647</v>
      </c>
      <c r="J105" s="123"/>
      <c r="K105" s="123"/>
      <c r="L105" s="120"/>
      <c r="M105" s="114"/>
      <c r="N105" s="114"/>
      <c r="O105" s="114"/>
    </row>
    <row r="106" spans="1:15" ht="16.5">
      <c r="A106" s="122"/>
      <c r="B106" s="115"/>
      <c r="C106" s="115"/>
      <c r="D106" s="282" t="s">
        <v>29</v>
      </c>
      <c r="E106" s="315"/>
      <c r="F106" s="188">
        <v>10</v>
      </c>
      <c r="G106" s="189">
        <f>('[1]HNI OPTION CALLS'!F106/'[1]HNI OPTION CALLS'!F105)*100</f>
        <v>58.82352941176471</v>
      </c>
      <c r="H106" s="116">
        <v>10</v>
      </c>
      <c r="I106" s="120"/>
      <c r="J106" s="120"/>
      <c r="K106" s="116"/>
      <c r="L106" s="114"/>
      <c r="M106" s="114"/>
      <c r="N106" s="114"/>
      <c r="O106" s="114"/>
    </row>
    <row r="107" spans="1:15" ht="16.5">
      <c r="A107" s="124"/>
      <c r="B107" s="115"/>
      <c r="C107" s="115"/>
      <c r="D107" s="282" t="s">
        <v>31</v>
      </c>
      <c r="E107" s="315"/>
      <c r="F107" s="188">
        <v>0</v>
      </c>
      <c r="G107" s="189">
        <f>('[1]HNI OPTION CALLS'!F107/'[1]HNI OPTION CALLS'!F105)*100</f>
        <v>0</v>
      </c>
      <c r="H107" s="125"/>
      <c r="I107" s="116"/>
      <c r="J107" s="116"/>
      <c r="K107" s="116"/>
      <c r="L107" s="126"/>
      <c r="M107" s="114"/>
      <c r="N107" s="114"/>
      <c r="O107" s="114"/>
    </row>
    <row r="108" spans="1:15" ht="16.5">
      <c r="A108" s="124"/>
      <c r="B108" s="115"/>
      <c r="C108" s="115"/>
      <c r="D108" s="282" t="s">
        <v>32</v>
      </c>
      <c r="E108" s="315"/>
      <c r="F108" s="188">
        <v>0</v>
      </c>
      <c r="G108" s="189">
        <f>('[1]HNI OPTION CALLS'!F108/'[1]HNI OPTION CALLS'!F105)*100</f>
        <v>0</v>
      </c>
      <c r="H108" s="125"/>
      <c r="I108" s="116"/>
      <c r="J108" s="116"/>
      <c r="K108" s="116"/>
      <c r="L108" s="120"/>
      <c r="M108" s="114"/>
      <c r="N108" s="114"/>
      <c r="O108" s="114"/>
    </row>
    <row r="109" spans="1:15" ht="16.5">
      <c r="A109" s="124"/>
      <c r="B109" s="115"/>
      <c r="C109" s="115"/>
      <c r="D109" s="282" t="s">
        <v>33</v>
      </c>
      <c r="E109" s="315"/>
      <c r="F109" s="188">
        <v>0</v>
      </c>
      <c r="G109" s="189">
        <f>('[1]HNI OPTION CALLS'!F109/'[1]HNI OPTION CALLS'!F105)*100</f>
        <v>0</v>
      </c>
      <c r="H109" s="125"/>
      <c r="I109" s="116" t="s">
        <v>34</v>
      </c>
      <c r="J109" s="116"/>
      <c r="K109" s="120"/>
      <c r="L109" s="120"/>
      <c r="M109" s="114"/>
      <c r="N109" s="114"/>
      <c r="O109" s="114"/>
    </row>
    <row r="110" spans="1:15" ht="16.5">
      <c r="A110" s="124"/>
      <c r="B110" s="115"/>
      <c r="C110" s="115"/>
      <c r="D110" s="282" t="s">
        <v>35</v>
      </c>
      <c r="E110" s="315"/>
      <c r="F110" s="188">
        <v>7</v>
      </c>
      <c r="G110" s="189">
        <f>('[1]HNI OPTION CALLS'!F110/'[1]HNI OPTION CALLS'!F105)*100</f>
        <v>41.17647058823529</v>
      </c>
      <c r="H110" s="125"/>
      <c r="I110" s="116"/>
      <c r="J110" s="116"/>
      <c r="K110" s="120"/>
      <c r="L110" s="120"/>
      <c r="M110" s="114"/>
      <c r="N110" s="114"/>
      <c r="O110" s="114"/>
    </row>
    <row r="111" spans="1:15" ht="17.25" thickBot="1">
      <c r="A111" s="124"/>
      <c r="B111" s="115"/>
      <c r="C111" s="115"/>
      <c r="D111" s="277" t="s">
        <v>36</v>
      </c>
      <c r="E111" s="278"/>
      <c r="F111" s="190">
        <v>0</v>
      </c>
      <c r="G111" s="191">
        <f>('[1]HNI OPTION CALLS'!F111/'[1]HNI OPTION CALLS'!F105)*100</f>
        <v>0</v>
      </c>
      <c r="H111" s="125"/>
      <c r="I111" s="116"/>
      <c r="J111" s="116"/>
      <c r="K111" s="126"/>
      <c r="L111" s="126"/>
      <c r="M111" s="114"/>
      <c r="N111" s="114"/>
      <c r="O111" s="114"/>
    </row>
    <row r="112" spans="1:15" ht="16.5">
      <c r="A112" s="127" t="s">
        <v>37</v>
      </c>
      <c r="B112" s="115"/>
      <c r="C112" s="115"/>
      <c r="D112" s="122"/>
      <c r="E112" s="122"/>
      <c r="F112" s="116"/>
      <c r="G112" s="116"/>
      <c r="H112" s="128"/>
      <c r="I112" s="129"/>
      <c r="J112" s="114"/>
      <c r="K112" s="129"/>
      <c r="L112" s="114"/>
      <c r="M112" s="114"/>
      <c r="N112" s="114"/>
      <c r="O112" s="114"/>
    </row>
    <row r="113" spans="1:15" ht="16.5">
      <c r="A113" s="130" t="s">
        <v>38</v>
      </c>
      <c r="B113" s="115"/>
      <c r="C113" s="115"/>
      <c r="D113" s="131"/>
      <c r="E113" s="132"/>
      <c r="F113" s="122"/>
      <c r="G113" s="129"/>
      <c r="H113" s="128"/>
      <c r="I113" s="129"/>
      <c r="J113" s="129"/>
      <c r="K113" s="129"/>
      <c r="L113" s="116"/>
      <c r="M113" s="114"/>
      <c r="N113" s="114"/>
      <c r="O113" s="114"/>
    </row>
    <row r="114" spans="1:15" ht="16.5">
      <c r="A114" s="130" t="s">
        <v>39</v>
      </c>
      <c r="B114" s="115"/>
      <c r="C114" s="115"/>
      <c r="D114" s="122"/>
      <c r="E114" s="132"/>
      <c r="F114" s="122"/>
      <c r="G114" s="129"/>
      <c r="H114" s="128"/>
      <c r="I114" s="120"/>
      <c r="J114" s="120"/>
      <c r="K114" s="120"/>
      <c r="L114" s="116"/>
      <c r="M114" s="114"/>
      <c r="N114" s="114"/>
      <c r="O114" s="114"/>
    </row>
    <row r="115" spans="1:15" ht="16.5">
      <c r="A115" s="130" t="s">
        <v>40</v>
      </c>
      <c r="B115" s="131"/>
      <c r="C115" s="115"/>
      <c r="D115" s="122"/>
      <c r="E115" s="132"/>
      <c r="F115" s="122"/>
      <c r="G115" s="129"/>
      <c r="H115" s="118"/>
      <c r="I115" s="120"/>
      <c r="J115" s="120"/>
      <c r="K115" s="120"/>
      <c r="L115" s="116"/>
      <c r="M115" s="114"/>
      <c r="N115" s="114"/>
      <c r="O115" s="114"/>
    </row>
    <row r="116" spans="1:15" ht="17.25" thickBot="1">
      <c r="A116" s="130" t="s">
        <v>41</v>
      </c>
      <c r="B116" s="124"/>
      <c r="C116" s="131"/>
      <c r="D116" s="122"/>
      <c r="E116" s="134"/>
      <c r="F116" s="129"/>
      <c r="G116" s="129"/>
      <c r="H116" s="118"/>
      <c r="I116" s="120"/>
      <c r="J116" s="120"/>
      <c r="K116" s="120"/>
      <c r="L116" s="129"/>
      <c r="M116" s="114"/>
      <c r="N116" s="122"/>
      <c r="O116" s="114"/>
    </row>
    <row r="117" spans="1:15" ht="15">
      <c r="A117" s="294" t="s">
        <v>0</v>
      </c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6"/>
    </row>
    <row r="118" spans="1:15" ht="15" customHeight="1">
      <c r="A118" s="288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90"/>
    </row>
    <row r="119" spans="1:15" ht="15" customHeight="1">
      <c r="A119" s="288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90"/>
    </row>
    <row r="120" spans="1:15" ht="15.75" customHeight="1">
      <c r="A120" s="283" t="s">
        <v>136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4"/>
    </row>
    <row r="121" spans="1:15" ht="15.75" customHeight="1">
      <c r="A121" s="283" t="s">
        <v>137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4"/>
    </row>
    <row r="122" spans="1:15" ht="15" customHeight="1" thickBot="1">
      <c r="A122" s="285" t="s">
        <v>3</v>
      </c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7"/>
    </row>
    <row r="123" spans="1:15" ht="16.5">
      <c r="A123" s="297" t="s">
        <v>261</v>
      </c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9"/>
    </row>
    <row r="124" spans="1:15" ht="16.5">
      <c r="A124" s="300" t="s">
        <v>5</v>
      </c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2"/>
    </row>
    <row r="125" spans="1:15" ht="15">
      <c r="A125" s="303" t="s">
        <v>6</v>
      </c>
      <c r="B125" s="304" t="s">
        <v>7</v>
      </c>
      <c r="C125" s="304" t="s">
        <v>176</v>
      </c>
      <c r="D125" s="304" t="s">
        <v>8</v>
      </c>
      <c r="E125" s="303" t="s">
        <v>161</v>
      </c>
      <c r="F125" s="303" t="s">
        <v>162</v>
      </c>
      <c r="G125" s="304" t="s">
        <v>11</v>
      </c>
      <c r="H125" s="304" t="s">
        <v>12</v>
      </c>
      <c r="I125" s="304" t="s">
        <v>13</v>
      </c>
      <c r="J125" s="304" t="s">
        <v>14</v>
      </c>
      <c r="K125" s="304" t="s">
        <v>15</v>
      </c>
      <c r="L125" s="305" t="s">
        <v>16</v>
      </c>
      <c r="M125" s="304" t="s">
        <v>17</v>
      </c>
      <c r="N125" s="304" t="s">
        <v>18</v>
      </c>
      <c r="O125" s="304" t="s">
        <v>19</v>
      </c>
    </row>
    <row r="126" spans="1:15" ht="15" customHeight="1">
      <c r="A126" s="306"/>
      <c r="B126" s="307"/>
      <c r="C126" s="307"/>
      <c r="D126" s="307"/>
      <c r="E126" s="306"/>
      <c r="F126" s="306"/>
      <c r="G126" s="307"/>
      <c r="H126" s="307"/>
      <c r="I126" s="307"/>
      <c r="J126" s="307"/>
      <c r="K126" s="307"/>
      <c r="L126" s="308"/>
      <c r="M126" s="307"/>
      <c r="N126" s="291"/>
      <c r="O126" s="291"/>
    </row>
    <row r="127" spans="1:15" ht="15" customHeight="1">
      <c r="A127" s="186">
        <v>1</v>
      </c>
      <c r="B127" s="187">
        <v>43553</v>
      </c>
      <c r="C127" s="186">
        <v>185</v>
      </c>
      <c r="D127" s="51" t="s">
        <v>177</v>
      </c>
      <c r="E127" s="186" t="s">
        <v>21</v>
      </c>
      <c r="F127" s="186" t="s">
        <v>220</v>
      </c>
      <c r="G127" s="186">
        <v>8</v>
      </c>
      <c r="H127" s="186">
        <v>4</v>
      </c>
      <c r="I127" s="186">
        <v>10.5</v>
      </c>
      <c r="J127" s="186">
        <v>13</v>
      </c>
      <c r="K127" s="186">
        <v>15.5</v>
      </c>
      <c r="L127" s="186">
        <v>10.5</v>
      </c>
      <c r="M127" s="186">
        <v>2250</v>
      </c>
      <c r="N127" s="309">
        <f>IF('[1]HNI OPTION CALLS'!E127="BUY",('[1]HNI OPTION CALLS'!L127-'[1]HNI OPTION CALLS'!G127)*('[1]HNI OPTION CALLS'!M127),('[1]HNI OPTION CALLS'!G127-'[1]HNI OPTION CALLS'!L127)*('[1]HNI OPTION CALLS'!M127))</f>
        <v>5625</v>
      </c>
      <c r="O127" s="310">
        <f>'[1]HNI OPTION CALLS'!N127/('[1]HNI OPTION CALLS'!M127)/'[1]HNI OPTION CALLS'!G127%</f>
        <v>31.25</v>
      </c>
    </row>
    <row r="128" spans="1:15" ht="15" customHeight="1">
      <c r="A128" s="186">
        <v>2</v>
      </c>
      <c r="B128" s="187">
        <v>43552</v>
      </c>
      <c r="C128" s="186">
        <v>95</v>
      </c>
      <c r="D128" s="51" t="s">
        <v>177</v>
      </c>
      <c r="E128" s="186" t="s">
        <v>21</v>
      </c>
      <c r="F128" s="186" t="s">
        <v>182</v>
      </c>
      <c r="G128" s="186">
        <v>6</v>
      </c>
      <c r="H128" s="186">
        <v>4.5</v>
      </c>
      <c r="I128" s="186">
        <v>6.8</v>
      </c>
      <c r="J128" s="186">
        <v>7.6</v>
      </c>
      <c r="K128" s="186">
        <v>8.4</v>
      </c>
      <c r="L128" s="186">
        <v>6.8</v>
      </c>
      <c r="M128" s="186">
        <v>7000</v>
      </c>
      <c r="N128" s="309">
        <f>IF('[1]HNI OPTION CALLS'!E128="BUY",('[1]HNI OPTION CALLS'!L128-'[1]HNI OPTION CALLS'!G128)*('[1]HNI OPTION CALLS'!M128),('[1]HNI OPTION CALLS'!G128-'[1]HNI OPTION CALLS'!L128)*('[1]HNI OPTION CALLS'!M128))</f>
        <v>5599.999999999999</v>
      </c>
      <c r="O128" s="310">
        <f>'[1]HNI OPTION CALLS'!N128/('[1]HNI OPTION CALLS'!M128)/'[1]HNI OPTION CALLS'!G128%</f>
        <v>13.33333333333333</v>
      </c>
    </row>
    <row r="129" spans="1:15" ht="15" customHeight="1">
      <c r="A129" s="186">
        <v>3</v>
      </c>
      <c r="B129" s="187">
        <v>43551</v>
      </c>
      <c r="C129" s="186">
        <v>105</v>
      </c>
      <c r="D129" s="51" t="s">
        <v>177</v>
      </c>
      <c r="E129" s="186" t="s">
        <v>21</v>
      </c>
      <c r="F129" s="186" t="s">
        <v>181</v>
      </c>
      <c r="G129" s="186">
        <v>5.6</v>
      </c>
      <c r="H129" s="186">
        <v>2.7</v>
      </c>
      <c r="I129" s="186">
        <v>6.3</v>
      </c>
      <c r="J129" s="186">
        <v>7</v>
      </c>
      <c r="K129" s="186">
        <v>7.8</v>
      </c>
      <c r="L129" s="186">
        <v>7.8</v>
      </c>
      <c r="M129" s="186">
        <v>6000</v>
      </c>
      <c r="N129" s="309">
        <f>IF('[1]HNI OPTION CALLS'!E129="BUY",('[1]HNI OPTION CALLS'!L129-'[1]HNI OPTION CALLS'!G129)*('[1]HNI OPTION CALLS'!M129),('[1]HNI OPTION CALLS'!G129-'[1]HNI OPTION CALLS'!L129)*('[1]HNI OPTION CALLS'!M129))</f>
        <v>13200.000000000002</v>
      </c>
      <c r="O129" s="310">
        <f>'[1]HNI OPTION CALLS'!N129/('[1]HNI OPTION CALLS'!M129)/'[1]HNI OPTION CALLS'!G129%</f>
        <v>39.28571428571429</v>
      </c>
    </row>
    <row r="130" spans="1:15" ht="15">
      <c r="A130" s="186">
        <v>4</v>
      </c>
      <c r="B130" s="187">
        <v>43550</v>
      </c>
      <c r="C130" s="186">
        <v>300</v>
      </c>
      <c r="D130" s="51" t="s">
        <v>177</v>
      </c>
      <c r="E130" s="186" t="s">
        <v>21</v>
      </c>
      <c r="F130" s="186" t="s">
        <v>92</v>
      </c>
      <c r="G130" s="186">
        <v>4</v>
      </c>
      <c r="H130" s="186">
        <v>0.5</v>
      </c>
      <c r="I130" s="186">
        <v>6</v>
      </c>
      <c r="J130" s="186">
        <v>8</v>
      </c>
      <c r="K130" s="186">
        <v>10</v>
      </c>
      <c r="L130" s="186">
        <v>6</v>
      </c>
      <c r="M130" s="186">
        <v>3000</v>
      </c>
      <c r="N130" s="309">
        <f>IF('[1]HNI OPTION CALLS'!E130="BUY",('[1]HNI OPTION CALLS'!L130-'[1]HNI OPTION CALLS'!G130)*('[1]HNI OPTION CALLS'!M130),('[1]HNI OPTION CALLS'!G130-'[1]HNI OPTION CALLS'!L130)*('[1]HNI OPTION CALLS'!M130))</f>
        <v>6000</v>
      </c>
      <c r="O130" s="310">
        <f>'[1]HNI OPTION CALLS'!N130/('[1]HNI OPTION CALLS'!M130)/'[1]HNI OPTION CALLS'!G130%</f>
        <v>50</v>
      </c>
    </row>
    <row r="131" spans="1:15" ht="15">
      <c r="A131" s="186">
        <v>5</v>
      </c>
      <c r="B131" s="187">
        <v>43549</v>
      </c>
      <c r="C131" s="186">
        <v>610</v>
      </c>
      <c r="D131" s="51" t="s">
        <v>177</v>
      </c>
      <c r="E131" s="186" t="s">
        <v>21</v>
      </c>
      <c r="F131" s="186" t="s">
        <v>22</v>
      </c>
      <c r="G131" s="186">
        <v>8.5</v>
      </c>
      <c r="H131" s="186">
        <v>2</v>
      </c>
      <c r="I131" s="186">
        <v>14</v>
      </c>
      <c r="J131" s="186">
        <v>19</v>
      </c>
      <c r="K131" s="186">
        <v>24</v>
      </c>
      <c r="L131" s="186">
        <v>14</v>
      </c>
      <c r="M131" s="186">
        <v>1000</v>
      </c>
      <c r="N131" s="309">
        <f>IF('[1]HNI OPTION CALLS'!E131="BUY",('[1]HNI OPTION CALLS'!L131-'[1]HNI OPTION CALLS'!G131)*('[1]HNI OPTION CALLS'!M131),('[1]HNI OPTION CALLS'!G131-'[1]HNI OPTION CALLS'!L131)*('[1]HNI OPTION CALLS'!M131))</f>
        <v>5500</v>
      </c>
      <c r="O131" s="310">
        <f>'[1]HNI OPTION CALLS'!N131/('[1]HNI OPTION CALLS'!M131)/'[1]HNI OPTION CALLS'!G131%</f>
        <v>64.70588235294117</v>
      </c>
    </row>
    <row r="132" spans="1:15" ht="15">
      <c r="A132" s="186">
        <v>6</v>
      </c>
      <c r="B132" s="187">
        <v>43546</v>
      </c>
      <c r="C132" s="186">
        <v>340</v>
      </c>
      <c r="D132" s="51" t="s">
        <v>177</v>
      </c>
      <c r="E132" s="186" t="s">
        <v>21</v>
      </c>
      <c r="F132" s="186" t="s">
        <v>262</v>
      </c>
      <c r="G132" s="186">
        <v>4.5</v>
      </c>
      <c r="H132" s="186">
        <v>0.5</v>
      </c>
      <c r="I132" s="186">
        <v>7.5</v>
      </c>
      <c r="J132" s="186">
        <v>10.5</v>
      </c>
      <c r="K132" s="186">
        <v>13.5</v>
      </c>
      <c r="L132" s="186">
        <v>7</v>
      </c>
      <c r="M132" s="186">
        <v>1800</v>
      </c>
      <c r="N132" s="309">
        <f>IF('[1]HNI OPTION CALLS'!E132="BUY",('[1]HNI OPTION CALLS'!L132-'[1]HNI OPTION CALLS'!G132)*('[1]HNI OPTION CALLS'!M132),('[1]HNI OPTION CALLS'!G132-'[1]HNI OPTION CALLS'!L132)*('[1]HNI OPTION CALLS'!M132))</f>
        <v>4500</v>
      </c>
      <c r="O132" s="310">
        <f>'[1]HNI OPTION CALLS'!N132/('[1]HNI OPTION CALLS'!M132)/'[1]HNI OPTION CALLS'!G132%</f>
        <v>55.55555555555556</v>
      </c>
    </row>
    <row r="133" spans="1:15" ht="15">
      <c r="A133" s="186">
        <v>7</v>
      </c>
      <c r="B133" s="187">
        <v>43544</v>
      </c>
      <c r="C133" s="186">
        <v>2800</v>
      </c>
      <c r="D133" s="51" t="s">
        <v>177</v>
      </c>
      <c r="E133" s="186" t="s">
        <v>21</v>
      </c>
      <c r="F133" s="186" t="s">
        <v>263</v>
      </c>
      <c r="G133" s="186">
        <v>30</v>
      </c>
      <c r="H133" s="186">
        <v>5</v>
      </c>
      <c r="I133" s="186">
        <v>50</v>
      </c>
      <c r="J133" s="186">
        <v>70</v>
      </c>
      <c r="K133" s="186">
        <v>90</v>
      </c>
      <c r="L133" s="186">
        <v>5</v>
      </c>
      <c r="M133" s="186">
        <v>250</v>
      </c>
      <c r="N133" s="309">
        <f>IF('[1]HNI OPTION CALLS'!E133="BUY",('[1]HNI OPTION CALLS'!L133-'[1]HNI OPTION CALLS'!G133)*('[1]HNI OPTION CALLS'!M133),('[1]HNI OPTION CALLS'!G133-'[1]HNI OPTION CALLS'!L133)*('[1]HNI OPTION CALLS'!M133))</f>
        <v>-6250</v>
      </c>
      <c r="O133" s="310">
        <f>'[1]HNI OPTION CALLS'!N133/('[1]HNI OPTION CALLS'!M133)/'[1]HNI OPTION CALLS'!G133%</f>
        <v>-83.33333333333334</v>
      </c>
    </row>
    <row r="134" spans="1:15" ht="15">
      <c r="A134" s="186">
        <v>8</v>
      </c>
      <c r="B134" s="187">
        <v>43543</v>
      </c>
      <c r="C134" s="186">
        <v>150</v>
      </c>
      <c r="D134" s="51" t="s">
        <v>177</v>
      </c>
      <c r="E134" s="186" t="s">
        <v>21</v>
      </c>
      <c r="F134" s="186" t="s">
        <v>225</v>
      </c>
      <c r="G134" s="186">
        <v>2.5</v>
      </c>
      <c r="H134" s="186">
        <v>1</v>
      </c>
      <c r="I134" s="186">
        <v>3.8</v>
      </c>
      <c r="J134" s="186">
        <v>4.6</v>
      </c>
      <c r="K134" s="186">
        <v>5.4</v>
      </c>
      <c r="L134" s="186">
        <v>3.8</v>
      </c>
      <c r="M134" s="186">
        <v>6000</v>
      </c>
      <c r="N134" s="309">
        <f>IF('[1]HNI OPTION CALLS'!E134="BUY",('[1]HNI OPTION CALLS'!L134-'[1]HNI OPTION CALLS'!G134)*('[1]HNI OPTION CALLS'!M134),('[1]HNI OPTION CALLS'!G134-'[1]HNI OPTION CALLS'!L134)*('[1]HNI OPTION CALLS'!M134))</f>
        <v>7799.999999999999</v>
      </c>
      <c r="O134" s="310">
        <f>'[1]HNI OPTION CALLS'!N134/('[1]HNI OPTION CALLS'!M134)/'[1]HNI OPTION CALLS'!G134%</f>
        <v>51.99999999999999</v>
      </c>
    </row>
    <row r="135" spans="1:15" ht="15" customHeight="1">
      <c r="A135" s="186">
        <v>9</v>
      </c>
      <c r="B135" s="187">
        <v>43542</v>
      </c>
      <c r="C135" s="186">
        <v>600</v>
      </c>
      <c r="D135" s="51" t="s">
        <v>177</v>
      </c>
      <c r="E135" s="186" t="s">
        <v>21</v>
      </c>
      <c r="F135" s="186" t="s">
        <v>264</v>
      </c>
      <c r="G135" s="186">
        <v>11</v>
      </c>
      <c r="H135" s="186">
        <v>2</v>
      </c>
      <c r="I135" s="186">
        <v>18</v>
      </c>
      <c r="J135" s="186">
        <v>25</v>
      </c>
      <c r="K135" s="186">
        <v>32</v>
      </c>
      <c r="L135" s="186">
        <v>2</v>
      </c>
      <c r="M135" s="186">
        <v>750</v>
      </c>
      <c r="N135" s="309">
        <f>IF('[1]HNI OPTION CALLS'!E135="BUY",('[1]HNI OPTION CALLS'!L135-'[1]HNI OPTION CALLS'!G135)*('[1]HNI OPTION CALLS'!M135),('[1]HNI OPTION CALLS'!G135-'[1]HNI OPTION CALLS'!L135)*('[1]HNI OPTION CALLS'!M135))</f>
        <v>-6750</v>
      </c>
      <c r="O135" s="310">
        <f>'[1]HNI OPTION CALLS'!N135/('[1]HNI OPTION CALLS'!M135)/'[1]HNI OPTION CALLS'!G135%</f>
        <v>-81.81818181818181</v>
      </c>
    </row>
    <row r="136" spans="1:15" ht="15" customHeight="1">
      <c r="A136" s="186">
        <v>10</v>
      </c>
      <c r="B136" s="187">
        <v>43539</v>
      </c>
      <c r="C136" s="186">
        <v>45</v>
      </c>
      <c r="D136" s="51" t="s">
        <v>177</v>
      </c>
      <c r="E136" s="186" t="s">
        <v>21</v>
      </c>
      <c r="F136" s="186" t="s">
        <v>265</v>
      </c>
      <c r="G136" s="186">
        <v>2</v>
      </c>
      <c r="H136" s="186">
        <v>1</v>
      </c>
      <c r="I136" s="186">
        <v>2.5</v>
      </c>
      <c r="J136" s="186">
        <v>3</v>
      </c>
      <c r="K136" s="186">
        <v>3.5</v>
      </c>
      <c r="L136" s="186">
        <v>2.5</v>
      </c>
      <c r="M136" s="186">
        <v>12000</v>
      </c>
      <c r="N136" s="309">
        <f>IF('[1]HNI OPTION CALLS'!E136="BUY",('[1]HNI OPTION CALLS'!L136-'[1]HNI OPTION CALLS'!G136)*('[1]HNI OPTION CALLS'!M136),('[1]HNI OPTION CALLS'!G136-'[1]HNI OPTION CALLS'!L136)*('[1]HNI OPTION CALLS'!M136))</f>
        <v>6000</v>
      </c>
      <c r="O136" s="310">
        <f>'[1]HNI OPTION CALLS'!N136/('[1]HNI OPTION CALLS'!M136)/'[1]HNI OPTION CALLS'!G136%</f>
        <v>25</v>
      </c>
    </row>
    <row r="137" spans="1:15" ht="15" customHeight="1">
      <c r="A137" s="186">
        <v>11</v>
      </c>
      <c r="B137" s="187">
        <v>43539</v>
      </c>
      <c r="C137" s="186">
        <v>142.5</v>
      </c>
      <c r="D137" s="51" t="s">
        <v>177</v>
      </c>
      <c r="E137" s="186" t="s">
        <v>21</v>
      </c>
      <c r="F137" s="186" t="s">
        <v>225</v>
      </c>
      <c r="G137" s="186">
        <v>3</v>
      </c>
      <c r="H137" s="186">
        <v>1.5</v>
      </c>
      <c r="I137" s="186">
        <v>3.8</v>
      </c>
      <c r="J137" s="186">
        <v>4.6</v>
      </c>
      <c r="K137" s="186">
        <v>5.4</v>
      </c>
      <c r="L137" s="186">
        <v>4.6</v>
      </c>
      <c r="M137" s="186">
        <v>6000</v>
      </c>
      <c r="N137" s="309">
        <f>IF('[1]HNI OPTION CALLS'!E137="BUY",('[1]HNI OPTION CALLS'!L137-'[1]HNI OPTION CALLS'!G137)*('[1]HNI OPTION CALLS'!M137),('[1]HNI OPTION CALLS'!G137-'[1]HNI OPTION CALLS'!L137)*('[1]HNI OPTION CALLS'!M137))</f>
        <v>9599.999999999998</v>
      </c>
      <c r="O137" s="310">
        <f>'[1]HNI OPTION CALLS'!N137/('[1]HNI OPTION CALLS'!M137)/'[1]HNI OPTION CALLS'!G137%</f>
        <v>53.33333333333332</v>
      </c>
    </row>
    <row r="138" spans="1:15" ht="15" customHeight="1">
      <c r="A138" s="186">
        <v>12</v>
      </c>
      <c r="B138" s="187">
        <v>43538</v>
      </c>
      <c r="C138" s="186">
        <v>1080</v>
      </c>
      <c r="D138" s="51" t="s">
        <v>177</v>
      </c>
      <c r="E138" s="186" t="s">
        <v>21</v>
      </c>
      <c r="F138" s="186" t="s">
        <v>266</v>
      </c>
      <c r="G138" s="186">
        <v>20</v>
      </c>
      <c r="H138" s="186">
        <v>4</v>
      </c>
      <c r="I138" s="186">
        <v>30</v>
      </c>
      <c r="J138" s="186">
        <v>40</v>
      </c>
      <c r="K138" s="186">
        <v>50</v>
      </c>
      <c r="L138" s="186">
        <v>30</v>
      </c>
      <c r="M138" s="186">
        <v>500</v>
      </c>
      <c r="N138" s="309">
        <f>IF('[1]HNI OPTION CALLS'!E138="BUY",('[1]HNI OPTION CALLS'!L138-'[1]HNI OPTION CALLS'!G138)*('[1]HNI OPTION CALLS'!M138),('[1]HNI OPTION CALLS'!G138-'[1]HNI OPTION CALLS'!L138)*('[1]HNI OPTION CALLS'!M138))</f>
        <v>5000</v>
      </c>
      <c r="O138" s="310">
        <f>'[1]HNI OPTION CALLS'!N138/('[1]HNI OPTION CALLS'!M138)/'[1]HNI OPTION CALLS'!G138%</f>
        <v>50</v>
      </c>
    </row>
    <row r="139" spans="1:15" ht="15" customHeight="1">
      <c r="A139" s="186">
        <v>13</v>
      </c>
      <c r="B139" s="187">
        <v>43537</v>
      </c>
      <c r="C139" s="186">
        <v>400</v>
      </c>
      <c r="D139" s="51" t="s">
        <v>177</v>
      </c>
      <c r="E139" s="186" t="s">
        <v>21</v>
      </c>
      <c r="F139" s="186" t="s">
        <v>93</v>
      </c>
      <c r="G139" s="186">
        <v>5.5</v>
      </c>
      <c r="H139" s="186">
        <v>0.5</v>
      </c>
      <c r="I139" s="186">
        <v>7.5</v>
      </c>
      <c r="J139" s="186">
        <v>9.5</v>
      </c>
      <c r="K139" s="186">
        <v>11.5</v>
      </c>
      <c r="L139" s="186">
        <v>7.5</v>
      </c>
      <c r="M139" s="186">
        <v>2750</v>
      </c>
      <c r="N139" s="309">
        <f>IF('[1]HNI OPTION CALLS'!E139="BUY",('[1]HNI OPTION CALLS'!L139-'[1]HNI OPTION CALLS'!G139)*('[1]HNI OPTION CALLS'!M139),('[1]HNI OPTION CALLS'!G139-'[1]HNI OPTION CALLS'!L139)*('[1]HNI OPTION CALLS'!M139))</f>
        <v>5500</v>
      </c>
      <c r="O139" s="310">
        <f>'[1]HNI OPTION CALLS'!N139/('[1]HNI OPTION CALLS'!M139)/'[1]HNI OPTION CALLS'!G139%</f>
        <v>36.36363636363637</v>
      </c>
    </row>
    <row r="140" spans="1:15" ht="15">
      <c r="A140" s="186">
        <v>14</v>
      </c>
      <c r="B140" s="187">
        <v>43537</v>
      </c>
      <c r="C140" s="186">
        <v>240</v>
      </c>
      <c r="D140" s="51" t="s">
        <v>177</v>
      </c>
      <c r="E140" s="186" t="s">
        <v>21</v>
      </c>
      <c r="F140" s="186" t="s">
        <v>230</v>
      </c>
      <c r="G140" s="186">
        <v>12.5</v>
      </c>
      <c r="H140" s="186">
        <v>5</v>
      </c>
      <c r="I140" s="186">
        <v>16</v>
      </c>
      <c r="J140" s="186">
        <v>19</v>
      </c>
      <c r="K140" s="186">
        <v>22</v>
      </c>
      <c r="L140" s="186">
        <v>16</v>
      </c>
      <c r="M140" s="186">
        <v>1750</v>
      </c>
      <c r="N140" s="309">
        <f>IF('[1]HNI OPTION CALLS'!E140="BUY",('[1]HNI OPTION CALLS'!L140-'[1]HNI OPTION CALLS'!G140)*('[1]HNI OPTION CALLS'!M140),('[1]HNI OPTION CALLS'!G140-'[1]HNI OPTION CALLS'!L140)*('[1]HNI OPTION CALLS'!M140))</f>
        <v>6125</v>
      </c>
      <c r="O140" s="310">
        <f>'[1]HNI OPTION CALLS'!N140/('[1]HNI OPTION CALLS'!M140)/'[1]HNI OPTION CALLS'!G140%</f>
        <v>28</v>
      </c>
    </row>
    <row r="141" spans="1:15" ht="15" customHeight="1">
      <c r="A141" s="186">
        <v>15</v>
      </c>
      <c r="B141" s="187">
        <v>43536</v>
      </c>
      <c r="C141" s="186">
        <v>230</v>
      </c>
      <c r="D141" s="51" t="s">
        <v>177</v>
      </c>
      <c r="E141" s="186" t="s">
        <v>21</v>
      </c>
      <c r="F141" s="186" t="s">
        <v>267</v>
      </c>
      <c r="G141" s="186">
        <v>6.7</v>
      </c>
      <c r="H141" s="186">
        <v>2</v>
      </c>
      <c r="I141" s="186">
        <v>9.5</v>
      </c>
      <c r="J141" s="186">
        <v>11.5</v>
      </c>
      <c r="K141" s="186">
        <v>13.5</v>
      </c>
      <c r="L141" s="186">
        <v>6.7</v>
      </c>
      <c r="M141" s="186">
        <v>2000</v>
      </c>
      <c r="N141" s="309">
        <f>IF('[1]HNI OPTION CALLS'!E141="BUY",('[1]HNI OPTION CALLS'!L141-'[1]HNI OPTION CALLS'!G141)*('[1]HNI OPTION CALLS'!M141),('[1]HNI OPTION CALLS'!G141-'[1]HNI OPTION CALLS'!L141)*('[1]HNI OPTION CALLS'!M141))</f>
        <v>0</v>
      </c>
      <c r="O141" s="310">
        <f>'[1]HNI OPTION CALLS'!N141/('[1]HNI OPTION CALLS'!M141)/'[1]HNI OPTION CALLS'!G141%</f>
        <v>0</v>
      </c>
    </row>
    <row r="142" spans="1:15" ht="15" customHeight="1">
      <c r="A142" s="186">
        <v>16</v>
      </c>
      <c r="B142" s="187">
        <v>43536</v>
      </c>
      <c r="C142" s="68">
        <v>150</v>
      </c>
      <c r="D142" s="51" t="s">
        <v>177</v>
      </c>
      <c r="E142" s="68" t="s">
        <v>21</v>
      </c>
      <c r="F142" s="51" t="s">
        <v>73</v>
      </c>
      <c r="G142" s="51">
        <v>4</v>
      </c>
      <c r="H142" s="68">
        <v>2.5</v>
      </c>
      <c r="I142" s="68">
        <v>5.3</v>
      </c>
      <c r="J142" s="68">
        <v>6.6</v>
      </c>
      <c r="K142" s="68">
        <v>8</v>
      </c>
      <c r="L142" s="51">
        <v>2.5</v>
      </c>
      <c r="M142" s="68">
        <v>4500</v>
      </c>
      <c r="N142" s="309">
        <f>IF('[1]HNI OPTION CALLS'!E142="BUY",('[1]HNI OPTION CALLS'!L142-'[1]HNI OPTION CALLS'!G142)*('[1]HNI OPTION CALLS'!M142),('[1]HNI OPTION CALLS'!G142-'[1]HNI OPTION CALLS'!L142)*('[1]HNI OPTION CALLS'!M142))</f>
        <v>-6750</v>
      </c>
      <c r="O142" s="310">
        <f>'[1]HNI OPTION CALLS'!N142/('[1]HNI OPTION CALLS'!M142)/'[1]HNI OPTION CALLS'!G142%</f>
        <v>-37.5</v>
      </c>
    </row>
    <row r="143" spans="1:15" ht="15" customHeight="1">
      <c r="A143" s="186">
        <v>17</v>
      </c>
      <c r="B143" s="187">
        <v>43535</v>
      </c>
      <c r="C143" s="68">
        <v>35</v>
      </c>
      <c r="D143" s="51" t="s">
        <v>177</v>
      </c>
      <c r="E143" s="68" t="s">
        <v>21</v>
      </c>
      <c r="F143" s="51" t="s">
        <v>268</v>
      </c>
      <c r="G143" s="51">
        <v>0.8</v>
      </c>
      <c r="H143" s="68">
        <v>0.2</v>
      </c>
      <c r="I143" s="68">
        <v>1.3</v>
      </c>
      <c r="J143" s="68">
        <v>1.8</v>
      </c>
      <c r="K143" s="68">
        <v>2.3</v>
      </c>
      <c r="L143" s="51">
        <v>1.3</v>
      </c>
      <c r="M143" s="68">
        <v>12000</v>
      </c>
      <c r="N143" s="309">
        <f>IF('[1]HNI OPTION CALLS'!E143="BUY",('[1]HNI OPTION CALLS'!L143-'[1]HNI OPTION CALLS'!G143)*('[1]HNI OPTION CALLS'!M143),('[1]HNI OPTION CALLS'!G143-'[1]HNI OPTION CALLS'!L143)*('[1]HNI OPTION CALLS'!M143))</f>
        <v>6000</v>
      </c>
      <c r="O143" s="310">
        <f>'[1]HNI OPTION CALLS'!N143/('[1]HNI OPTION CALLS'!M143)/'[1]HNI OPTION CALLS'!G143%</f>
        <v>62.5</v>
      </c>
    </row>
    <row r="144" spans="1:15" ht="15" customHeight="1">
      <c r="A144" s="186">
        <v>18</v>
      </c>
      <c r="B144" s="187">
        <v>43532</v>
      </c>
      <c r="C144" s="68">
        <v>3050</v>
      </c>
      <c r="D144" s="51" t="s">
        <v>177</v>
      </c>
      <c r="E144" s="68" t="s">
        <v>21</v>
      </c>
      <c r="F144" s="51" t="s">
        <v>269</v>
      </c>
      <c r="G144" s="51">
        <v>39</v>
      </c>
      <c r="H144" s="68">
        <v>9</v>
      </c>
      <c r="I144" s="68">
        <v>60</v>
      </c>
      <c r="J144" s="68">
        <v>80</v>
      </c>
      <c r="K144" s="68">
        <v>100</v>
      </c>
      <c r="L144" s="51">
        <v>59.5</v>
      </c>
      <c r="M144" s="68">
        <v>250</v>
      </c>
      <c r="N144" s="309">
        <f>IF('[1]HNI OPTION CALLS'!E144="BUY",('[1]HNI OPTION CALLS'!L144-'[1]HNI OPTION CALLS'!G144)*('[1]HNI OPTION CALLS'!M144),('[1]HNI OPTION CALLS'!G144-'[1]HNI OPTION CALLS'!L144)*('[1]HNI OPTION CALLS'!M144))</f>
        <v>5125</v>
      </c>
      <c r="O144" s="310">
        <f>'[1]HNI OPTION CALLS'!N144/('[1]HNI OPTION CALLS'!M144)/'[1]HNI OPTION CALLS'!G144%</f>
        <v>52.56410256410256</v>
      </c>
    </row>
    <row r="145" spans="1:15" ht="15" customHeight="1">
      <c r="A145" s="186">
        <v>19</v>
      </c>
      <c r="B145" s="187">
        <v>43531</v>
      </c>
      <c r="C145" s="68">
        <v>740</v>
      </c>
      <c r="D145" s="51" t="s">
        <v>177</v>
      </c>
      <c r="E145" s="68" t="s">
        <v>21</v>
      </c>
      <c r="F145" s="51" t="s">
        <v>69</v>
      </c>
      <c r="G145" s="51">
        <v>17</v>
      </c>
      <c r="H145" s="68">
        <v>10</v>
      </c>
      <c r="I145" s="68">
        <v>21</v>
      </c>
      <c r="J145" s="68">
        <v>25</v>
      </c>
      <c r="K145" s="68">
        <v>29</v>
      </c>
      <c r="L145" s="51">
        <v>21</v>
      </c>
      <c r="M145" s="68">
        <v>1250</v>
      </c>
      <c r="N145" s="309">
        <f>IF('[1]HNI OPTION CALLS'!E145="BUY",('[1]HNI OPTION CALLS'!L145-'[1]HNI OPTION CALLS'!G145)*('[1]HNI OPTION CALLS'!M145),('[1]HNI OPTION CALLS'!G145-'[1]HNI OPTION CALLS'!L145)*('[1]HNI OPTION CALLS'!M145))</f>
        <v>5000</v>
      </c>
      <c r="O145" s="310">
        <f>'[1]HNI OPTION CALLS'!N145/('[1]HNI OPTION CALLS'!M145)/'[1]HNI OPTION CALLS'!G145%</f>
        <v>23.52941176470588</v>
      </c>
    </row>
    <row r="146" spans="1:15" ht="15" customHeight="1">
      <c r="A146" s="186">
        <v>20</v>
      </c>
      <c r="B146" s="187">
        <v>43530</v>
      </c>
      <c r="C146" s="68">
        <v>340</v>
      </c>
      <c r="D146" s="51" t="s">
        <v>177</v>
      </c>
      <c r="E146" s="68" t="s">
        <v>21</v>
      </c>
      <c r="F146" s="51" t="s">
        <v>197</v>
      </c>
      <c r="G146" s="51">
        <v>17</v>
      </c>
      <c r="H146" s="68">
        <v>13</v>
      </c>
      <c r="I146" s="68">
        <v>19</v>
      </c>
      <c r="J146" s="68">
        <v>21</v>
      </c>
      <c r="K146" s="68">
        <v>23</v>
      </c>
      <c r="L146" s="51">
        <v>13</v>
      </c>
      <c r="M146" s="68">
        <v>4000</v>
      </c>
      <c r="N146" s="309">
        <f>IF('[1]HNI OPTION CALLS'!E146="BUY",('[1]HNI OPTION CALLS'!L146-'[1]HNI OPTION CALLS'!G146)*('[1]HNI OPTION CALLS'!M146),('[1]HNI OPTION CALLS'!G146-'[1]HNI OPTION CALLS'!L146)*('[1]HNI OPTION CALLS'!M146))</f>
        <v>-16000</v>
      </c>
      <c r="O146" s="310">
        <f>'[1]HNI OPTION CALLS'!N146/('[1]HNI OPTION CALLS'!M146)/'[1]HNI OPTION CALLS'!G146%</f>
        <v>-23.52941176470588</v>
      </c>
    </row>
    <row r="147" spans="1:15" ht="15">
      <c r="A147" s="186">
        <v>21</v>
      </c>
      <c r="B147" s="187">
        <v>43529</v>
      </c>
      <c r="C147" s="68">
        <v>1200</v>
      </c>
      <c r="D147" s="51" t="s">
        <v>177</v>
      </c>
      <c r="E147" s="68" t="s">
        <v>21</v>
      </c>
      <c r="F147" s="51" t="s">
        <v>64</v>
      </c>
      <c r="G147" s="51">
        <v>39</v>
      </c>
      <c r="H147" s="68">
        <v>25</v>
      </c>
      <c r="I147" s="68">
        <v>47</v>
      </c>
      <c r="J147" s="68">
        <v>55</v>
      </c>
      <c r="K147" s="68">
        <v>63</v>
      </c>
      <c r="L147" s="51">
        <v>47</v>
      </c>
      <c r="M147" s="68">
        <v>600</v>
      </c>
      <c r="N147" s="309">
        <f>IF('[1]HNI OPTION CALLS'!E147="BUY",('[1]HNI OPTION CALLS'!L147-'[1]HNI OPTION CALLS'!G147)*('[1]HNI OPTION CALLS'!M147),('[1]HNI OPTION CALLS'!G147-'[1]HNI OPTION CALLS'!L147)*('[1]HNI OPTION CALLS'!M147))</f>
        <v>4800</v>
      </c>
      <c r="O147" s="310">
        <f>'[1]HNI OPTION CALLS'!N147/('[1]HNI OPTION CALLS'!M147)/'[1]HNI OPTION CALLS'!G147%</f>
        <v>20.51282051282051</v>
      </c>
    </row>
    <row r="148" spans="1:15" ht="15">
      <c r="A148" s="186">
        <v>22</v>
      </c>
      <c r="B148" s="187">
        <v>43525</v>
      </c>
      <c r="C148" s="68">
        <v>240</v>
      </c>
      <c r="D148" s="51" t="s">
        <v>177</v>
      </c>
      <c r="E148" s="68" t="s">
        <v>21</v>
      </c>
      <c r="F148" s="51" t="s">
        <v>133</v>
      </c>
      <c r="G148" s="51">
        <v>10.5</v>
      </c>
      <c r="H148" s="68">
        <v>5.5</v>
      </c>
      <c r="I148" s="68">
        <v>13</v>
      </c>
      <c r="J148" s="68">
        <v>15.5</v>
      </c>
      <c r="K148" s="68">
        <v>18</v>
      </c>
      <c r="L148" s="51">
        <v>13</v>
      </c>
      <c r="M148" s="68">
        <v>2000</v>
      </c>
      <c r="N148" s="309">
        <f>IF('[1]HNI OPTION CALLS'!E148="BUY",('[1]HNI OPTION CALLS'!L148-'[1]HNI OPTION CALLS'!G148)*('[1]HNI OPTION CALLS'!M148),('[1]HNI OPTION CALLS'!G148-'[1]HNI OPTION CALLS'!L148)*('[1]HNI OPTION CALLS'!M148))</f>
        <v>5000</v>
      </c>
      <c r="O148" s="310">
        <f>'[1]HNI OPTION CALLS'!N148/('[1]HNI OPTION CALLS'!M148)/'[1]HNI OPTION CALLS'!G148%</f>
        <v>23.80952380952381</v>
      </c>
    </row>
    <row r="149" spans="1:15" ht="15" customHeight="1">
      <c r="A149" s="106" t="s">
        <v>25</v>
      </c>
      <c r="B149" s="107"/>
      <c r="C149" s="108"/>
      <c r="D149" s="109"/>
      <c r="E149" s="110"/>
      <c r="F149" s="110"/>
      <c r="G149" s="111"/>
      <c r="H149" s="112"/>
      <c r="I149" s="112"/>
      <c r="J149" s="112"/>
      <c r="K149" s="110"/>
      <c r="L149" s="113"/>
      <c r="M149" s="114"/>
      <c r="N149" s="114"/>
      <c r="O149" s="114"/>
    </row>
    <row r="150" spans="1:15" ht="15" customHeight="1">
      <c r="A150" s="106" t="s">
        <v>26</v>
      </c>
      <c r="B150" s="107"/>
      <c r="C150" s="108"/>
      <c r="D150" s="109"/>
      <c r="E150" s="110"/>
      <c r="F150" s="110"/>
      <c r="G150" s="111"/>
      <c r="H150" s="110"/>
      <c r="I150" s="110"/>
      <c r="J150" s="110"/>
      <c r="K150" s="110"/>
      <c r="L150" s="113"/>
      <c r="M150" s="114"/>
      <c r="N150" s="114"/>
      <c r="O150" s="114"/>
    </row>
    <row r="151" spans="1:15" ht="16.5">
      <c r="A151" s="106" t="s">
        <v>26</v>
      </c>
      <c r="B151" s="107"/>
      <c r="C151" s="108"/>
      <c r="D151" s="109"/>
      <c r="E151" s="110"/>
      <c r="F151" s="110"/>
      <c r="G151" s="111"/>
      <c r="H151" s="110"/>
      <c r="I151" s="110"/>
      <c r="J151" s="110"/>
      <c r="K151" s="110"/>
      <c r="L151" s="114"/>
      <c r="M151" s="114"/>
      <c r="N151" s="114"/>
      <c r="O151" s="114"/>
    </row>
    <row r="152" spans="1:15" ht="17.25" thickBot="1">
      <c r="A152" s="73"/>
      <c r="B152" s="115"/>
      <c r="C152" s="115"/>
      <c r="D152" s="116"/>
      <c r="E152" s="116"/>
      <c r="F152" s="116"/>
      <c r="G152" s="117"/>
      <c r="H152" s="118"/>
      <c r="I152" s="119" t="s">
        <v>27</v>
      </c>
      <c r="J152" s="119"/>
      <c r="K152" s="120"/>
      <c r="L152" s="114"/>
      <c r="M152" s="121"/>
      <c r="N152" s="114"/>
      <c r="O152" s="114"/>
    </row>
    <row r="153" spans="1:15" ht="16.5">
      <c r="A153" s="122"/>
      <c r="B153" s="115"/>
      <c r="C153" s="115"/>
      <c r="D153" s="311" t="s">
        <v>28</v>
      </c>
      <c r="E153" s="312"/>
      <c r="F153" s="313">
        <v>21</v>
      </c>
      <c r="G153" s="314">
        <v>100</v>
      </c>
      <c r="H153" s="116">
        <v>21</v>
      </c>
      <c r="I153" s="123">
        <f>'[1]HNI OPTION CALLS'!H154/'[1]HNI OPTION CALLS'!H153%</f>
        <v>80.95238095238095</v>
      </c>
      <c r="J153" s="123"/>
      <c r="K153" s="123"/>
      <c r="L153" s="120"/>
      <c r="M153" s="114"/>
      <c r="N153" s="114"/>
      <c r="O153" s="114"/>
    </row>
    <row r="154" spans="1:15" ht="16.5">
      <c r="A154" s="122"/>
      <c r="B154" s="115"/>
      <c r="C154" s="115"/>
      <c r="D154" s="282" t="s">
        <v>29</v>
      </c>
      <c r="E154" s="315"/>
      <c r="F154" s="188">
        <v>17</v>
      </c>
      <c r="G154" s="189">
        <f>('[1]HNI OPTION CALLS'!F154/'[1]HNI OPTION CALLS'!F153)*100</f>
        <v>80.95238095238095</v>
      </c>
      <c r="H154" s="116">
        <v>17</v>
      </c>
      <c r="I154" s="120"/>
      <c r="J154" s="120"/>
      <c r="K154" s="116"/>
      <c r="L154" s="114"/>
      <c r="M154" s="114"/>
      <c r="N154" s="114"/>
      <c r="O154" s="114"/>
    </row>
    <row r="155" spans="1:15" ht="16.5">
      <c r="A155" s="124"/>
      <c r="B155" s="115"/>
      <c r="C155" s="115"/>
      <c r="D155" s="282" t="s">
        <v>31</v>
      </c>
      <c r="E155" s="315"/>
      <c r="F155" s="188">
        <v>0</v>
      </c>
      <c r="G155" s="189">
        <f>('[1]HNI OPTION CALLS'!F155/'[1]HNI OPTION CALLS'!F153)*100</f>
        <v>0</v>
      </c>
      <c r="H155" s="125"/>
      <c r="I155" s="116"/>
      <c r="J155" s="116"/>
      <c r="K155" s="116"/>
      <c r="L155" s="126"/>
      <c r="M155" s="114"/>
      <c r="N155" s="114"/>
      <c r="O155" s="114"/>
    </row>
    <row r="156" spans="1:15" ht="16.5">
      <c r="A156" s="124"/>
      <c r="B156" s="115"/>
      <c r="C156" s="115"/>
      <c r="D156" s="282" t="s">
        <v>32</v>
      </c>
      <c r="E156" s="315"/>
      <c r="F156" s="188">
        <v>0</v>
      </c>
      <c r="G156" s="189">
        <f>('[1]HNI OPTION CALLS'!F156/'[1]HNI OPTION CALLS'!F153)*100</f>
        <v>0</v>
      </c>
      <c r="H156" s="125"/>
      <c r="I156" s="116"/>
      <c r="J156" s="116"/>
      <c r="K156" s="116"/>
      <c r="L156" s="120"/>
      <c r="M156" s="114"/>
      <c r="N156" s="114"/>
      <c r="O156" s="114"/>
    </row>
    <row r="157" spans="1:15" ht="16.5">
      <c r="A157" s="124"/>
      <c r="B157" s="115"/>
      <c r="C157" s="115"/>
      <c r="D157" s="282" t="s">
        <v>33</v>
      </c>
      <c r="E157" s="315"/>
      <c r="F157" s="188">
        <v>0</v>
      </c>
      <c r="G157" s="189">
        <f>('[1]HNI OPTION CALLS'!F157/'[1]HNI OPTION CALLS'!F153)*100</f>
        <v>0</v>
      </c>
      <c r="H157" s="125"/>
      <c r="I157" s="116" t="s">
        <v>34</v>
      </c>
      <c r="J157" s="116"/>
      <c r="K157" s="120"/>
      <c r="L157" s="120"/>
      <c r="M157" s="114"/>
      <c r="N157" s="114"/>
      <c r="O157" s="114"/>
    </row>
    <row r="158" spans="1:15" ht="16.5">
      <c r="A158" s="124"/>
      <c r="B158" s="115"/>
      <c r="C158" s="115"/>
      <c r="D158" s="282" t="s">
        <v>35</v>
      </c>
      <c r="E158" s="315"/>
      <c r="F158" s="188">
        <v>4</v>
      </c>
      <c r="G158" s="189">
        <f>('[1]HNI OPTION CALLS'!F158/'[1]HNI OPTION CALLS'!F153)*100</f>
        <v>19.047619047619047</v>
      </c>
      <c r="H158" s="125"/>
      <c r="I158" s="116"/>
      <c r="J158" s="116"/>
      <c r="K158" s="120"/>
      <c r="L158" s="120"/>
      <c r="M158" s="114"/>
      <c r="N158" s="114"/>
      <c r="O158" s="114"/>
    </row>
    <row r="159" spans="1:15" ht="17.25" thickBot="1">
      <c r="A159" s="124"/>
      <c r="B159" s="115"/>
      <c r="C159" s="115"/>
      <c r="D159" s="277" t="s">
        <v>36</v>
      </c>
      <c r="E159" s="278"/>
      <c r="F159" s="190">
        <v>0</v>
      </c>
      <c r="G159" s="191">
        <f>('[1]HNI OPTION CALLS'!F159/'[1]HNI OPTION CALLS'!F153)*100</f>
        <v>0</v>
      </c>
      <c r="H159" s="125"/>
      <c r="I159" s="116"/>
      <c r="J159" s="116"/>
      <c r="K159" s="126"/>
      <c r="L159" s="126"/>
      <c r="M159" s="114"/>
      <c r="N159" s="114"/>
      <c r="O159" s="114"/>
    </row>
    <row r="160" spans="1:15" ht="15" customHeight="1">
      <c r="A160" s="127" t="s">
        <v>37</v>
      </c>
      <c r="B160" s="115"/>
      <c r="C160" s="115"/>
      <c r="D160" s="122"/>
      <c r="E160" s="122"/>
      <c r="F160" s="116"/>
      <c r="G160" s="116"/>
      <c r="H160" s="128"/>
      <c r="I160" s="129"/>
      <c r="J160" s="114"/>
      <c r="K160" s="129"/>
      <c r="L160" s="114"/>
      <c r="M160" s="114"/>
      <c r="N160" s="114"/>
      <c r="O160" s="114"/>
    </row>
    <row r="161" spans="1:15" ht="15" customHeight="1">
      <c r="A161" s="130" t="s">
        <v>38</v>
      </c>
      <c r="B161" s="115"/>
      <c r="C161" s="115"/>
      <c r="D161" s="131"/>
      <c r="E161" s="132"/>
      <c r="F161" s="122"/>
      <c r="G161" s="129"/>
      <c r="H161" s="128"/>
      <c r="I161" s="129"/>
      <c r="J161" s="129"/>
      <c r="K161" s="129"/>
      <c r="L161" s="116"/>
      <c r="M161" s="114"/>
      <c r="N161" s="114"/>
      <c r="O161" s="114"/>
    </row>
    <row r="162" spans="1:15" ht="15.75" customHeight="1">
      <c r="A162" s="130" t="s">
        <v>39</v>
      </c>
      <c r="B162" s="115"/>
      <c r="C162" s="115"/>
      <c r="D162" s="122"/>
      <c r="E162" s="132"/>
      <c r="F162" s="122"/>
      <c r="G162" s="129"/>
      <c r="H162" s="128"/>
      <c r="I162" s="120"/>
      <c r="J162" s="120"/>
      <c r="K162" s="120"/>
      <c r="L162" s="116"/>
      <c r="M162" s="114"/>
      <c r="N162" s="114"/>
      <c r="O162" s="114"/>
    </row>
    <row r="163" spans="1:15" ht="15.75" customHeight="1">
      <c r="A163" s="130" t="s">
        <v>40</v>
      </c>
      <c r="B163" s="131"/>
      <c r="C163" s="115"/>
      <c r="D163" s="122"/>
      <c r="E163" s="132"/>
      <c r="F163" s="122"/>
      <c r="G163" s="129"/>
      <c r="H163" s="118"/>
      <c r="I163" s="120"/>
      <c r="J163" s="120"/>
      <c r="K163" s="120"/>
      <c r="L163" s="116"/>
      <c r="M163" s="114"/>
      <c r="N163" s="114"/>
      <c r="O163" s="114"/>
    </row>
    <row r="164" spans="1:15" ht="15" customHeight="1" thickBot="1">
      <c r="A164" s="130" t="s">
        <v>41</v>
      </c>
      <c r="B164" s="124"/>
      <c r="C164" s="131"/>
      <c r="D164" s="122"/>
      <c r="E164" s="134"/>
      <c r="F164" s="129"/>
      <c r="G164" s="129"/>
      <c r="H164" s="118"/>
      <c r="I164" s="120"/>
      <c r="J164" s="120"/>
      <c r="K164" s="120"/>
      <c r="L164" s="129"/>
      <c r="M164" s="114"/>
      <c r="N164" s="122"/>
      <c r="O164" s="114"/>
    </row>
    <row r="165" spans="1:15" ht="15">
      <c r="A165" s="294" t="s">
        <v>0</v>
      </c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6"/>
    </row>
    <row r="166" spans="1:15" ht="15">
      <c r="A166" s="288"/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90"/>
    </row>
    <row r="167" spans="1:15" ht="15">
      <c r="A167" s="288"/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90"/>
    </row>
    <row r="168" spans="1:15" ht="15" customHeight="1">
      <c r="A168" s="283" t="s">
        <v>136</v>
      </c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4"/>
    </row>
    <row r="169" spans="1:15" ht="15" customHeight="1">
      <c r="A169" s="283" t="s">
        <v>137</v>
      </c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4"/>
    </row>
    <row r="170" spans="1:15" ht="15" customHeight="1" thickBot="1">
      <c r="A170" s="285" t="s">
        <v>3</v>
      </c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7"/>
    </row>
    <row r="171" spans="1:15" ht="15" customHeight="1">
      <c r="A171" s="297" t="s">
        <v>236</v>
      </c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9"/>
    </row>
    <row r="172" spans="1:15" ht="16.5">
      <c r="A172" s="300" t="s">
        <v>5</v>
      </c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2"/>
    </row>
    <row r="173" spans="1:15" ht="15">
      <c r="A173" s="303" t="s">
        <v>6</v>
      </c>
      <c r="B173" s="304" t="s">
        <v>7</v>
      </c>
      <c r="C173" s="304" t="s">
        <v>176</v>
      </c>
      <c r="D173" s="304" t="s">
        <v>8</v>
      </c>
      <c r="E173" s="303" t="s">
        <v>161</v>
      </c>
      <c r="F173" s="303" t="s">
        <v>162</v>
      </c>
      <c r="G173" s="304" t="s">
        <v>11</v>
      </c>
      <c r="H173" s="304" t="s">
        <v>12</v>
      </c>
      <c r="I173" s="304" t="s">
        <v>13</v>
      </c>
      <c r="J173" s="304" t="s">
        <v>14</v>
      </c>
      <c r="K173" s="304" t="s">
        <v>15</v>
      </c>
      <c r="L173" s="305" t="s">
        <v>16</v>
      </c>
      <c r="M173" s="304" t="s">
        <v>17</v>
      </c>
      <c r="N173" s="304" t="s">
        <v>18</v>
      </c>
      <c r="O173" s="304" t="s">
        <v>19</v>
      </c>
    </row>
    <row r="174" spans="1:15" ht="15">
      <c r="A174" s="306"/>
      <c r="B174" s="307"/>
      <c r="C174" s="307"/>
      <c r="D174" s="307"/>
      <c r="E174" s="306"/>
      <c r="F174" s="306"/>
      <c r="G174" s="307"/>
      <c r="H174" s="307"/>
      <c r="I174" s="307"/>
      <c r="J174" s="307"/>
      <c r="K174" s="307"/>
      <c r="L174" s="308"/>
      <c r="M174" s="307"/>
      <c r="N174" s="291"/>
      <c r="O174" s="291"/>
    </row>
    <row r="175" spans="1:15" ht="15">
      <c r="A175" s="68">
        <v>1</v>
      </c>
      <c r="B175" s="187">
        <v>43524</v>
      </c>
      <c r="C175" s="68">
        <v>100</v>
      </c>
      <c r="D175" s="51" t="s">
        <v>177</v>
      </c>
      <c r="E175" s="68" t="s">
        <v>21</v>
      </c>
      <c r="F175" s="51" t="s">
        <v>270</v>
      </c>
      <c r="G175" s="51">
        <v>4.2</v>
      </c>
      <c r="H175" s="68">
        <v>2.2</v>
      </c>
      <c r="I175" s="68">
        <v>5.2</v>
      </c>
      <c r="J175" s="68">
        <v>6.2</v>
      </c>
      <c r="K175" s="68">
        <v>7.2</v>
      </c>
      <c r="L175" s="51">
        <v>5.2</v>
      </c>
      <c r="M175" s="68">
        <v>6000</v>
      </c>
      <c r="N175" s="309">
        <f>IF('[1]HNI OPTION CALLS'!E175="BUY",('[1]HNI OPTION CALLS'!L175-'[1]HNI OPTION CALLS'!G175)*('[1]HNI OPTION CALLS'!M175),('[1]HNI OPTION CALLS'!G175-'[1]HNI OPTION CALLS'!L175)*('[1]HNI OPTION CALLS'!M175))</f>
        <v>6000</v>
      </c>
      <c r="O175" s="310">
        <f>'[1]HNI OPTION CALLS'!N175/('[1]HNI OPTION CALLS'!M175)/'[1]HNI OPTION CALLS'!G175%</f>
        <v>23.809523809523807</v>
      </c>
    </row>
    <row r="176" spans="1:15" ht="15">
      <c r="A176" s="68">
        <v>2</v>
      </c>
      <c r="B176" s="187">
        <v>43522</v>
      </c>
      <c r="C176" s="68">
        <v>180</v>
      </c>
      <c r="D176" s="51" t="s">
        <v>177</v>
      </c>
      <c r="E176" s="68" t="s">
        <v>21</v>
      </c>
      <c r="F176" s="51" t="s">
        <v>84</v>
      </c>
      <c r="G176" s="51">
        <v>2</v>
      </c>
      <c r="H176" s="68">
        <v>0.5</v>
      </c>
      <c r="I176" s="68">
        <v>4.5</v>
      </c>
      <c r="J176" s="68">
        <v>7</v>
      </c>
      <c r="K176" s="68">
        <v>9.5</v>
      </c>
      <c r="L176" s="51">
        <v>4.5</v>
      </c>
      <c r="M176" s="68">
        <v>2000</v>
      </c>
      <c r="N176" s="309">
        <f>IF('[1]HNI OPTION CALLS'!E176="BUY",('[1]HNI OPTION CALLS'!L176-'[1]HNI OPTION CALLS'!G176)*('[1]HNI OPTION CALLS'!M176),('[1]HNI OPTION CALLS'!G176-'[1]HNI OPTION CALLS'!L176)*('[1]HNI OPTION CALLS'!M176))</f>
        <v>5000</v>
      </c>
      <c r="O176" s="310">
        <f>'[1]HNI OPTION CALLS'!N176/('[1]HNI OPTION CALLS'!M176)/'[1]HNI OPTION CALLS'!G176%</f>
        <v>125</v>
      </c>
    </row>
    <row r="177" spans="1:15" ht="15" customHeight="1">
      <c r="A177" s="68">
        <v>3</v>
      </c>
      <c r="B177" s="187">
        <v>43521</v>
      </c>
      <c r="C177" s="68">
        <v>550</v>
      </c>
      <c r="D177" s="51" t="s">
        <v>177</v>
      </c>
      <c r="E177" s="68" t="s">
        <v>21</v>
      </c>
      <c r="F177" s="51" t="s">
        <v>158</v>
      </c>
      <c r="G177" s="51">
        <v>6</v>
      </c>
      <c r="H177" s="68">
        <v>1</v>
      </c>
      <c r="I177" s="68">
        <v>11</v>
      </c>
      <c r="J177" s="68">
        <v>16</v>
      </c>
      <c r="K177" s="68">
        <v>21</v>
      </c>
      <c r="L177" s="51">
        <v>11</v>
      </c>
      <c r="M177" s="68">
        <v>1000</v>
      </c>
      <c r="N177" s="309">
        <f>IF('[1]HNI OPTION CALLS'!E177="BUY",('[1]HNI OPTION CALLS'!L177-'[1]HNI OPTION CALLS'!G177)*('[1]HNI OPTION CALLS'!M177),('[1]HNI OPTION CALLS'!G177-'[1]HNI OPTION CALLS'!L177)*('[1]HNI OPTION CALLS'!M177))</f>
        <v>5000</v>
      </c>
      <c r="O177" s="310">
        <f>'[1]HNI OPTION CALLS'!N177/('[1]HNI OPTION CALLS'!M177)/'[1]HNI OPTION CALLS'!G177%</f>
        <v>83.33333333333334</v>
      </c>
    </row>
    <row r="178" spans="1:15" ht="15" customHeight="1">
      <c r="A178" s="68">
        <v>4</v>
      </c>
      <c r="B178" s="187">
        <v>43518</v>
      </c>
      <c r="C178" s="68">
        <v>80</v>
      </c>
      <c r="D178" s="51" t="s">
        <v>177</v>
      </c>
      <c r="E178" s="68" t="s">
        <v>21</v>
      </c>
      <c r="F178" s="51" t="s">
        <v>222</v>
      </c>
      <c r="G178" s="51">
        <v>3</v>
      </c>
      <c r="H178" s="68">
        <v>0.7</v>
      </c>
      <c r="I178" s="68">
        <v>4.5</v>
      </c>
      <c r="J178" s="68">
        <v>6</v>
      </c>
      <c r="K178" s="68">
        <v>7.5</v>
      </c>
      <c r="L178" s="51">
        <v>4.5</v>
      </c>
      <c r="M178" s="68">
        <v>4000</v>
      </c>
      <c r="N178" s="309">
        <f>IF('[1]HNI OPTION CALLS'!E178="BUY",('[1]HNI OPTION CALLS'!L178-'[1]HNI OPTION CALLS'!G178)*('[1]HNI OPTION CALLS'!M178),('[1]HNI OPTION CALLS'!G178-'[1]HNI OPTION CALLS'!L178)*('[1]HNI OPTION CALLS'!M178))</f>
        <v>6000</v>
      </c>
      <c r="O178" s="310">
        <f>'[1]HNI OPTION CALLS'!N178/('[1]HNI OPTION CALLS'!M178)/'[1]HNI OPTION CALLS'!G178%</f>
        <v>50</v>
      </c>
    </row>
    <row r="179" spans="1:15" ht="15" customHeight="1">
      <c r="A179" s="68">
        <v>5</v>
      </c>
      <c r="B179" s="187">
        <v>43517</v>
      </c>
      <c r="C179" s="68">
        <v>1260</v>
      </c>
      <c r="D179" s="51" t="s">
        <v>177</v>
      </c>
      <c r="E179" s="68" t="s">
        <v>21</v>
      </c>
      <c r="F179" s="51" t="s">
        <v>249</v>
      </c>
      <c r="G179" s="51">
        <v>17</v>
      </c>
      <c r="H179" s="68">
        <v>4</v>
      </c>
      <c r="I179" s="68">
        <v>27</v>
      </c>
      <c r="J179" s="68">
        <v>37</v>
      </c>
      <c r="K179" s="68">
        <v>47</v>
      </c>
      <c r="L179" s="51">
        <v>4</v>
      </c>
      <c r="M179" s="68">
        <v>500</v>
      </c>
      <c r="N179" s="309">
        <f>IF('[1]HNI OPTION CALLS'!E179="BUY",('[1]HNI OPTION CALLS'!L179-'[1]HNI OPTION CALLS'!G179)*('[1]HNI OPTION CALLS'!M179),('[1]HNI OPTION CALLS'!G179-'[1]HNI OPTION CALLS'!L179)*('[1]HNI OPTION CALLS'!M179))</f>
        <v>-6500</v>
      </c>
      <c r="O179" s="310">
        <f>'[1]HNI OPTION CALLS'!N179/('[1]HNI OPTION CALLS'!M179)/'[1]HNI OPTION CALLS'!G179%</f>
        <v>-76.47058823529412</v>
      </c>
    </row>
    <row r="180" spans="1:15" ht="15" customHeight="1">
      <c r="A180" s="68">
        <v>6</v>
      </c>
      <c r="B180" s="187">
        <v>43516</v>
      </c>
      <c r="C180" s="68">
        <v>150</v>
      </c>
      <c r="D180" s="51" t="s">
        <v>177</v>
      </c>
      <c r="E180" s="68" t="s">
        <v>21</v>
      </c>
      <c r="F180" s="51" t="s">
        <v>220</v>
      </c>
      <c r="G180" s="51">
        <v>4.5</v>
      </c>
      <c r="H180" s="68">
        <v>0.5</v>
      </c>
      <c r="I180" s="68">
        <v>7</v>
      </c>
      <c r="J180" s="68">
        <v>9.5</v>
      </c>
      <c r="K180" s="68">
        <v>12</v>
      </c>
      <c r="L180" s="51">
        <v>7</v>
      </c>
      <c r="M180" s="68">
        <v>2250</v>
      </c>
      <c r="N180" s="309">
        <f>IF('[1]HNI OPTION CALLS'!E180="BUY",('[1]HNI OPTION CALLS'!L180-'[1]HNI OPTION CALLS'!G180)*('[1]HNI OPTION CALLS'!M180),('[1]HNI OPTION CALLS'!G180-'[1]HNI OPTION CALLS'!L180)*('[1]HNI OPTION CALLS'!M180))</f>
        <v>5625</v>
      </c>
      <c r="O180" s="310">
        <f>'[1]HNI OPTION CALLS'!N180/('[1]HNI OPTION CALLS'!M180)/'[1]HNI OPTION CALLS'!G180%</f>
        <v>55.55555555555556</v>
      </c>
    </row>
    <row r="181" spans="1:15" ht="15" customHeight="1">
      <c r="A181" s="68">
        <v>7</v>
      </c>
      <c r="B181" s="187">
        <v>43515</v>
      </c>
      <c r="C181" s="68">
        <v>430</v>
      </c>
      <c r="D181" s="51" t="s">
        <v>183</v>
      </c>
      <c r="E181" s="68" t="s">
        <v>21</v>
      </c>
      <c r="F181" s="51" t="s">
        <v>232</v>
      </c>
      <c r="G181" s="51">
        <v>18</v>
      </c>
      <c r="H181" s="68">
        <v>10</v>
      </c>
      <c r="I181" s="68">
        <v>22</v>
      </c>
      <c r="J181" s="68">
        <v>26</v>
      </c>
      <c r="K181" s="68">
        <v>30</v>
      </c>
      <c r="L181" s="51">
        <v>22</v>
      </c>
      <c r="M181" s="68">
        <v>1500</v>
      </c>
      <c r="N181" s="309">
        <f>IF('[1]HNI OPTION CALLS'!E181="BUY",('[1]HNI OPTION CALLS'!L181-'[1]HNI OPTION CALLS'!G181)*('[1]HNI OPTION CALLS'!M181),('[1]HNI OPTION CALLS'!G181-'[1]HNI OPTION CALLS'!L181)*('[1]HNI OPTION CALLS'!M181))</f>
        <v>6000</v>
      </c>
      <c r="O181" s="310">
        <f>'[1]HNI OPTION CALLS'!N181/('[1]HNI OPTION CALLS'!M181)/'[1]HNI OPTION CALLS'!G181%</f>
        <v>22.22222222222222</v>
      </c>
    </row>
    <row r="182" spans="1:15" ht="15">
      <c r="A182" s="68">
        <v>8</v>
      </c>
      <c r="B182" s="187">
        <v>43514</v>
      </c>
      <c r="C182" s="68">
        <v>34</v>
      </c>
      <c r="D182" s="51" t="s">
        <v>177</v>
      </c>
      <c r="E182" s="68" t="s">
        <v>21</v>
      </c>
      <c r="F182" s="51" t="s">
        <v>250</v>
      </c>
      <c r="G182" s="51">
        <v>2.9</v>
      </c>
      <c r="H182" s="68">
        <v>0.6</v>
      </c>
      <c r="I182" s="68">
        <v>3.6</v>
      </c>
      <c r="J182" s="68">
        <v>4.3</v>
      </c>
      <c r="K182" s="68">
        <v>5</v>
      </c>
      <c r="L182" s="51">
        <v>3.6</v>
      </c>
      <c r="M182" s="68">
        <v>8000</v>
      </c>
      <c r="N182" s="309">
        <f>IF('[1]HNI OPTION CALLS'!E182="BUY",('[1]HNI OPTION CALLS'!L182-'[1]HNI OPTION CALLS'!G182)*('[1]HNI OPTION CALLS'!M182),('[1]HNI OPTION CALLS'!G182-'[1]HNI OPTION CALLS'!L182)*('[1]HNI OPTION CALLS'!M182))</f>
        <v>5600.000000000002</v>
      </c>
      <c r="O182" s="310">
        <f>'[1]HNI OPTION CALLS'!N182/('[1]HNI OPTION CALLS'!M182)/'[1]HNI OPTION CALLS'!G182%</f>
        <v>24.137931034482765</v>
      </c>
    </row>
    <row r="183" spans="1:15" ht="15" customHeight="1">
      <c r="A183" s="68">
        <v>9</v>
      </c>
      <c r="B183" s="187">
        <v>43508</v>
      </c>
      <c r="C183" s="68">
        <v>345</v>
      </c>
      <c r="D183" s="51" t="s">
        <v>177</v>
      </c>
      <c r="E183" s="68" t="s">
        <v>21</v>
      </c>
      <c r="F183" s="51" t="s">
        <v>197</v>
      </c>
      <c r="G183" s="51">
        <v>7</v>
      </c>
      <c r="H183" s="68">
        <v>3</v>
      </c>
      <c r="I183" s="68">
        <v>9</v>
      </c>
      <c r="J183" s="68">
        <v>11</v>
      </c>
      <c r="K183" s="68">
        <v>13</v>
      </c>
      <c r="L183" s="51">
        <v>11</v>
      </c>
      <c r="M183" s="68">
        <v>2500</v>
      </c>
      <c r="N183" s="309">
        <f>IF('[1]HNI OPTION CALLS'!E183="BUY",('[1]HNI OPTION CALLS'!L183-'[1]HNI OPTION CALLS'!G183)*('[1]HNI OPTION CALLS'!M183),('[1]HNI OPTION CALLS'!G183-'[1]HNI OPTION CALLS'!L183)*('[1]HNI OPTION CALLS'!M183))</f>
        <v>10000</v>
      </c>
      <c r="O183" s="310">
        <f>'[1]HNI OPTION CALLS'!N183/('[1]HNI OPTION CALLS'!M183)/'[1]HNI OPTION CALLS'!G183%</f>
        <v>57.14285714285714</v>
      </c>
    </row>
    <row r="184" spans="1:15" ht="15" customHeight="1">
      <c r="A184" s="68">
        <v>10</v>
      </c>
      <c r="B184" s="187">
        <v>43508</v>
      </c>
      <c r="C184" s="68">
        <v>490</v>
      </c>
      <c r="D184" s="51" t="s">
        <v>177</v>
      </c>
      <c r="E184" s="68" t="s">
        <v>21</v>
      </c>
      <c r="F184" s="51" t="s">
        <v>80</v>
      </c>
      <c r="G184" s="51">
        <v>14</v>
      </c>
      <c r="H184" s="68">
        <v>7</v>
      </c>
      <c r="I184" s="68">
        <v>19</v>
      </c>
      <c r="J184" s="68">
        <v>24</v>
      </c>
      <c r="K184" s="68">
        <v>29</v>
      </c>
      <c r="L184" s="51">
        <v>19</v>
      </c>
      <c r="M184" s="68">
        <v>1061</v>
      </c>
      <c r="N184" s="309">
        <f>IF('[1]HNI OPTION CALLS'!E184="BUY",('[1]HNI OPTION CALLS'!L184-'[1]HNI OPTION CALLS'!G184)*('[1]HNI OPTION CALLS'!M184),('[1]HNI OPTION CALLS'!G184-'[1]HNI OPTION CALLS'!L184)*('[1]HNI OPTION CALLS'!M184))</f>
        <v>5305</v>
      </c>
      <c r="O184" s="310">
        <f>'[1]HNI OPTION CALLS'!N184/('[1]HNI OPTION CALLS'!M184)/'[1]HNI OPTION CALLS'!G184%</f>
        <v>35.71428571428571</v>
      </c>
    </row>
    <row r="185" spans="1:15" ht="15" customHeight="1">
      <c r="A185" s="68">
        <v>11</v>
      </c>
      <c r="B185" s="187">
        <v>43504</v>
      </c>
      <c r="C185" s="68">
        <v>325</v>
      </c>
      <c r="D185" s="51" t="s">
        <v>177</v>
      </c>
      <c r="E185" s="68" t="s">
        <v>21</v>
      </c>
      <c r="F185" s="51" t="s">
        <v>245</v>
      </c>
      <c r="G185" s="51">
        <v>10</v>
      </c>
      <c r="H185" s="68">
        <v>5</v>
      </c>
      <c r="I185" s="68">
        <v>12.5</v>
      </c>
      <c r="J185" s="68">
        <v>15</v>
      </c>
      <c r="K185" s="68">
        <v>17.5</v>
      </c>
      <c r="L185" s="51">
        <v>12.5</v>
      </c>
      <c r="M185" s="68">
        <v>2000</v>
      </c>
      <c r="N185" s="309">
        <f>IF('[1]HNI OPTION CALLS'!E185="BUY",('[1]HNI OPTION CALLS'!L185-'[1]HNI OPTION CALLS'!G185)*('[1]HNI OPTION CALLS'!M185),('[1]HNI OPTION CALLS'!G185-'[1]HNI OPTION CALLS'!L185)*('[1]HNI OPTION CALLS'!M185))</f>
        <v>5000</v>
      </c>
      <c r="O185" s="310">
        <f>'[1]HNI OPTION CALLS'!N185/('[1]HNI OPTION CALLS'!M185)/'[1]HNI OPTION CALLS'!G185%</f>
        <v>25</v>
      </c>
    </row>
    <row r="186" spans="1:15" ht="15" customHeight="1">
      <c r="A186" s="68">
        <v>12</v>
      </c>
      <c r="B186" s="187">
        <v>43503</v>
      </c>
      <c r="C186" s="68">
        <v>1680</v>
      </c>
      <c r="D186" s="51" t="s">
        <v>177</v>
      </c>
      <c r="E186" s="68" t="s">
        <v>21</v>
      </c>
      <c r="F186" s="51" t="s">
        <v>147</v>
      </c>
      <c r="G186" s="51">
        <v>38</v>
      </c>
      <c r="H186" s="68">
        <v>18</v>
      </c>
      <c r="I186" s="68">
        <v>50</v>
      </c>
      <c r="J186" s="68">
        <v>62</v>
      </c>
      <c r="K186" s="68">
        <v>74</v>
      </c>
      <c r="L186" s="51">
        <v>62</v>
      </c>
      <c r="M186" s="68">
        <v>400</v>
      </c>
      <c r="N186" s="309">
        <f>IF('[1]HNI OPTION CALLS'!E186="BUY",('[1]HNI OPTION CALLS'!L186-'[1]HNI OPTION CALLS'!G186)*('[1]HNI OPTION CALLS'!M186),('[1]HNI OPTION CALLS'!G186-'[1]HNI OPTION CALLS'!L186)*('[1]HNI OPTION CALLS'!M186))</f>
        <v>9600</v>
      </c>
      <c r="O186" s="310">
        <f>'[1]HNI OPTION CALLS'!N186/('[1]HNI OPTION CALLS'!M186)/'[1]HNI OPTION CALLS'!G186%</f>
        <v>63.1578947368421</v>
      </c>
    </row>
    <row r="187" spans="1:15" ht="15" customHeight="1">
      <c r="A187" s="68">
        <v>13</v>
      </c>
      <c r="B187" s="187">
        <v>43502</v>
      </c>
      <c r="C187" s="68">
        <v>1320</v>
      </c>
      <c r="D187" s="51" t="s">
        <v>177</v>
      </c>
      <c r="E187" s="68" t="s">
        <v>21</v>
      </c>
      <c r="F187" s="51" t="s">
        <v>234</v>
      </c>
      <c r="G187" s="51">
        <v>34</v>
      </c>
      <c r="H187" s="68">
        <v>19</v>
      </c>
      <c r="I187" s="68">
        <v>44</v>
      </c>
      <c r="J187" s="68">
        <v>54</v>
      </c>
      <c r="K187" s="68">
        <v>64</v>
      </c>
      <c r="L187" s="51">
        <v>19</v>
      </c>
      <c r="M187" s="68">
        <v>500</v>
      </c>
      <c r="N187" s="309">
        <f>IF('[1]HNI OPTION CALLS'!E187="BUY",('[1]HNI OPTION CALLS'!L187-'[1]HNI OPTION CALLS'!G187)*('[1]HNI OPTION CALLS'!M187),('[1]HNI OPTION CALLS'!G187-'[1]HNI OPTION CALLS'!L187)*('[1]HNI OPTION CALLS'!M187))</f>
        <v>-7500</v>
      </c>
      <c r="O187" s="310">
        <f>'[1]HNI OPTION CALLS'!N187/('[1]HNI OPTION CALLS'!M187)/'[1]HNI OPTION CALLS'!G187%</f>
        <v>-44.11764705882353</v>
      </c>
    </row>
    <row r="188" spans="1:15" ht="15" customHeight="1">
      <c r="A188" s="68">
        <v>14</v>
      </c>
      <c r="B188" s="187">
        <v>43501</v>
      </c>
      <c r="C188" s="68">
        <v>1060</v>
      </c>
      <c r="D188" s="51" t="s">
        <v>177</v>
      </c>
      <c r="E188" s="68" t="s">
        <v>21</v>
      </c>
      <c r="F188" s="51" t="s">
        <v>219</v>
      </c>
      <c r="G188" s="51">
        <v>31</v>
      </c>
      <c r="H188" s="68">
        <v>18</v>
      </c>
      <c r="I188" s="68">
        <v>38</v>
      </c>
      <c r="J188" s="68">
        <v>45</v>
      </c>
      <c r="K188" s="68">
        <v>52</v>
      </c>
      <c r="L188" s="51">
        <v>38</v>
      </c>
      <c r="M188" s="68">
        <v>750</v>
      </c>
      <c r="N188" s="309">
        <f>IF('[1]HNI OPTION CALLS'!E188="BUY",('[1]HNI OPTION CALLS'!L188-'[1]HNI OPTION CALLS'!G188)*('[1]HNI OPTION CALLS'!M188),('[1]HNI OPTION CALLS'!G188-'[1]HNI OPTION CALLS'!L188)*('[1]HNI OPTION CALLS'!M188))</f>
        <v>5250</v>
      </c>
      <c r="O188" s="310">
        <f>'[1]HNI OPTION CALLS'!N188/('[1]HNI OPTION CALLS'!M188)/'[1]HNI OPTION CALLS'!G188%</f>
        <v>22.580645161290324</v>
      </c>
    </row>
    <row r="189" spans="1:15" ht="15">
      <c r="A189" s="68">
        <v>15</v>
      </c>
      <c r="B189" s="187">
        <v>43500</v>
      </c>
      <c r="C189" s="68">
        <v>1620</v>
      </c>
      <c r="D189" s="51" t="s">
        <v>177</v>
      </c>
      <c r="E189" s="68" t="s">
        <v>21</v>
      </c>
      <c r="F189" s="51" t="s">
        <v>147</v>
      </c>
      <c r="G189" s="51">
        <v>54</v>
      </c>
      <c r="H189" s="68">
        <v>28</v>
      </c>
      <c r="I189" s="68">
        <v>69</v>
      </c>
      <c r="J189" s="68">
        <v>84</v>
      </c>
      <c r="K189" s="68">
        <v>99</v>
      </c>
      <c r="L189" s="51">
        <v>69</v>
      </c>
      <c r="M189" s="68">
        <v>400</v>
      </c>
      <c r="N189" s="309">
        <f>IF('[1]HNI OPTION CALLS'!E189="BUY",('[1]HNI OPTION CALLS'!L189-'[1]HNI OPTION CALLS'!G189)*('[1]HNI OPTION CALLS'!M189),('[1]HNI OPTION CALLS'!G189-'[1]HNI OPTION CALLS'!L189)*('[1]HNI OPTION CALLS'!M189))</f>
        <v>6000</v>
      </c>
      <c r="O189" s="310">
        <f>'[1]HNI OPTION CALLS'!N189/('[1]HNI OPTION CALLS'!M189)/'[1]HNI OPTION CALLS'!G189%</f>
        <v>27.777777777777775</v>
      </c>
    </row>
    <row r="190" spans="1:15" ht="15">
      <c r="A190" s="68">
        <v>16</v>
      </c>
      <c r="B190" s="187">
        <v>43497</v>
      </c>
      <c r="C190" s="68">
        <v>7000</v>
      </c>
      <c r="D190" s="51" t="s">
        <v>177</v>
      </c>
      <c r="E190" s="68" t="s">
        <v>21</v>
      </c>
      <c r="F190" s="51" t="s">
        <v>67</v>
      </c>
      <c r="G190" s="51">
        <v>170</v>
      </c>
      <c r="H190" s="68">
        <v>40</v>
      </c>
      <c r="I190" s="68">
        <v>250</v>
      </c>
      <c r="J190" s="68">
        <v>330</v>
      </c>
      <c r="K190" s="68">
        <v>410</v>
      </c>
      <c r="L190" s="51">
        <v>330</v>
      </c>
      <c r="M190" s="68">
        <v>75</v>
      </c>
      <c r="N190" s="309">
        <f>IF('[1]HNI OPTION CALLS'!E190="BUY",('[1]HNI OPTION CALLS'!L190-'[1]HNI OPTION CALLS'!G190)*('[1]HNI OPTION CALLS'!M190),('[1]HNI OPTION CALLS'!G190-'[1]HNI OPTION CALLS'!L190)*('[1]HNI OPTION CALLS'!M190))</f>
        <v>12000</v>
      </c>
      <c r="O190" s="310">
        <f>'[1]HNI OPTION CALLS'!N190/('[1]HNI OPTION CALLS'!M190)/'[1]HNI OPTION CALLS'!G190%</f>
        <v>94.11764705882354</v>
      </c>
    </row>
    <row r="191" spans="1:15" ht="15" customHeight="1">
      <c r="A191" s="106" t="s">
        <v>25</v>
      </c>
      <c r="B191" s="107"/>
      <c r="C191" s="108"/>
      <c r="D191" s="109"/>
      <c r="E191" s="110"/>
      <c r="F191" s="110"/>
      <c r="G191" s="111"/>
      <c r="H191" s="112"/>
      <c r="I191" s="112"/>
      <c r="J191" s="112"/>
      <c r="K191" s="110"/>
      <c r="L191" s="113"/>
      <c r="M191" s="114"/>
      <c r="N191" s="114"/>
      <c r="O191" s="114"/>
    </row>
    <row r="192" spans="1:15" ht="15" customHeight="1">
      <c r="A192" s="106" t="s">
        <v>26</v>
      </c>
      <c r="B192" s="107"/>
      <c r="C192" s="108"/>
      <c r="D192" s="109"/>
      <c r="E192" s="110"/>
      <c r="F192" s="110"/>
      <c r="G192" s="111"/>
      <c r="H192" s="110"/>
      <c r="I192" s="110"/>
      <c r="J192" s="110"/>
      <c r="K192" s="110"/>
      <c r="L192" s="113"/>
      <c r="M192" s="114"/>
      <c r="N192" s="114"/>
      <c r="O192" s="114"/>
    </row>
    <row r="193" spans="1:15" ht="16.5">
      <c r="A193" s="106" t="s">
        <v>26</v>
      </c>
      <c r="B193" s="107"/>
      <c r="C193" s="108"/>
      <c r="D193" s="109"/>
      <c r="E193" s="110"/>
      <c r="F193" s="110"/>
      <c r="G193" s="111"/>
      <c r="H193" s="110"/>
      <c r="I193" s="110"/>
      <c r="J193" s="110"/>
      <c r="K193" s="110"/>
      <c r="L193" s="114"/>
      <c r="M193" s="114"/>
      <c r="N193" s="114"/>
      <c r="O193" s="114"/>
    </row>
    <row r="194" spans="1:15" ht="17.25" thickBot="1">
      <c r="A194" s="73"/>
      <c r="B194" s="115"/>
      <c r="C194" s="115"/>
      <c r="D194" s="116"/>
      <c r="E194" s="116"/>
      <c r="F194" s="116"/>
      <c r="G194" s="117"/>
      <c r="H194" s="118"/>
      <c r="I194" s="119" t="s">
        <v>27</v>
      </c>
      <c r="J194" s="119"/>
      <c r="K194" s="120"/>
      <c r="L194" s="114"/>
      <c r="M194" s="121"/>
      <c r="N194" s="114"/>
      <c r="O194" s="114"/>
    </row>
    <row r="195" spans="1:15" ht="16.5">
      <c r="A195" s="122"/>
      <c r="B195" s="115"/>
      <c r="C195" s="115"/>
      <c r="D195" s="311" t="s">
        <v>28</v>
      </c>
      <c r="E195" s="312"/>
      <c r="F195" s="313">
        <v>16</v>
      </c>
      <c r="G195" s="314">
        <v>100</v>
      </c>
      <c r="H195" s="116">
        <v>16</v>
      </c>
      <c r="I195" s="123">
        <f>'[1]HNI OPTION CALLS'!H196/'[1]HNI OPTION CALLS'!H195%</f>
        <v>87.5</v>
      </c>
      <c r="J195" s="123"/>
      <c r="K195" s="123"/>
      <c r="L195" s="120"/>
      <c r="M195" s="114"/>
      <c r="N195" s="114"/>
      <c r="O195" s="114"/>
    </row>
    <row r="196" spans="1:15" ht="16.5">
      <c r="A196" s="122"/>
      <c r="B196" s="115"/>
      <c r="C196" s="115"/>
      <c r="D196" s="282" t="s">
        <v>29</v>
      </c>
      <c r="E196" s="315"/>
      <c r="F196" s="188">
        <v>14</v>
      </c>
      <c r="G196" s="189">
        <f>('[1]HNI OPTION CALLS'!F196/'[1]HNI OPTION CALLS'!F195)*100</f>
        <v>87.5</v>
      </c>
      <c r="H196" s="116">
        <v>14</v>
      </c>
      <c r="I196" s="120"/>
      <c r="J196" s="120"/>
      <c r="K196" s="116"/>
      <c r="L196" s="114"/>
      <c r="M196" s="114"/>
      <c r="N196" s="114"/>
      <c r="O196" s="114"/>
    </row>
    <row r="197" spans="1:15" ht="16.5">
      <c r="A197" s="124"/>
      <c r="B197" s="115"/>
      <c r="C197" s="115"/>
      <c r="D197" s="282" t="s">
        <v>31</v>
      </c>
      <c r="E197" s="315"/>
      <c r="F197" s="188">
        <v>0</v>
      </c>
      <c r="G197" s="189">
        <f>('[1]HNI OPTION CALLS'!F197/'[1]HNI OPTION CALLS'!F195)*100</f>
        <v>0</v>
      </c>
      <c r="H197" s="125"/>
      <c r="I197" s="116"/>
      <c r="J197" s="116"/>
      <c r="K197" s="116"/>
      <c r="L197" s="126"/>
      <c r="M197" s="114"/>
      <c r="N197" s="114"/>
      <c r="O197" s="114"/>
    </row>
    <row r="198" spans="1:15" ht="16.5">
      <c r="A198" s="124"/>
      <c r="B198" s="115"/>
      <c r="C198" s="115"/>
      <c r="D198" s="282" t="s">
        <v>32</v>
      </c>
      <c r="E198" s="315"/>
      <c r="F198" s="188">
        <v>0</v>
      </c>
      <c r="G198" s="189">
        <f>('[1]HNI OPTION CALLS'!F198/'[1]HNI OPTION CALLS'!F195)*100</f>
        <v>0</v>
      </c>
      <c r="H198" s="125"/>
      <c r="I198" s="116"/>
      <c r="J198" s="116"/>
      <c r="K198" s="116"/>
      <c r="L198" s="120"/>
      <c r="M198" s="114"/>
      <c r="N198" s="114"/>
      <c r="O198" s="114"/>
    </row>
    <row r="199" spans="1:15" ht="16.5">
      <c r="A199" s="124"/>
      <c r="B199" s="115"/>
      <c r="C199" s="115"/>
      <c r="D199" s="282" t="s">
        <v>33</v>
      </c>
      <c r="E199" s="315"/>
      <c r="F199" s="188">
        <v>0</v>
      </c>
      <c r="G199" s="189">
        <f>('[1]HNI OPTION CALLS'!F199/'[1]HNI OPTION CALLS'!F195)*100</f>
        <v>0</v>
      </c>
      <c r="H199" s="125"/>
      <c r="I199" s="116" t="s">
        <v>34</v>
      </c>
      <c r="J199" s="116"/>
      <c r="K199" s="120"/>
      <c r="L199" s="120"/>
      <c r="M199" s="114"/>
      <c r="N199" s="114"/>
      <c r="O199" s="114"/>
    </row>
    <row r="200" spans="1:15" ht="16.5">
      <c r="A200" s="124"/>
      <c r="B200" s="115"/>
      <c r="C200" s="115"/>
      <c r="D200" s="282" t="s">
        <v>35</v>
      </c>
      <c r="E200" s="315"/>
      <c r="F200" s="188">
        <v>2</v>
      </c>
      <c r="G200" s="189">
        <f>('[1]HNI OPTION CALLS'!F200/'[1]HNI OPTION CALLS'!F195)*100</f>
        <v>12.5</v>
      </c>
      <c r="H200" s="125"/>
      <c r="I200" s="116"/>
      <c r="J200" s="116"/>
      <c r="K200" s="120"/>
      <c r="L200" s="120"/>
      <c r="M200" s="114"/>
      <c r="N200" s="114"/>
      <c r="O200" s="114"/>
    </row>
    <row r="201" spans="1:15" ht="17.25" thickBot="1">
      <c r="A201" s="124"/>
      <c r="B201" s="115"/>
      <c r="C201" s="115"/>
      <c r="D201" s="277" t="s">
        <v>36</v>
      </c>
      <c r="E201" s="278"/>
      <c r="F201" s="190">
        <v>0</v>
      </c>
      <c r="G201" s="191">
        <f>('[1]HNI OPTION CALLS'!F201/'[1]HNI OPTION CALLS'!F195)*100</f>
        <v>0</v>
      </c>
      <c r="H201" s="125"/>
      <c r="I201" s="116"/>
      <c r="J201" s="116"/>
      <c r="K201" s="126"/>
      <c r="L201" s="126"/>
      <c r="M201" s="114"/>
      <c r="N201" s="114"/>
      <c r="O201" s="114"/>
    </row>
    <row r="202" spans="1:15" ht="16.5">
      <c r="A202" s="127" t="s">
        <v>37</v>
      </c>
      <c r="B202" s="115"/>
      <c r="C202" s="115"/>
      <c r="D202" s="122"/>
      <c r="E202" s="122"/>
      <c r="F202" s="116"/>
      <c r="G202" s="116"/>
      <c r="H202" s="128"/>
      <c r="I202" s="129"/>
      <c r="J202" s="114"/>
      <c r="K202" s="129"/>
      <c r="L202" s="114"/>
      <c r="M202" s="114"/>
      <c r="N202" s="114"/>
      <c r="O202" s="114"/>
    </row>
    <row r="203" spans="1:15" ht="16.5">
      <c r="A203" s="130" t="s">
        <v>38</v>
      </c>
      <c r="B203" s="115"/>
      <c r="C203" s="115"/>
      <c r="D203" s="131"/>
      <c r="E203" s="132"/>
      <c r="F203" s="122"/>
      <c r="G203" s="129"/>
      <c r="H203" s="128"/>
      <c r="I203" s="129"/>
      <c r="J203" s="129"/>
      <c r="K203" s="129"/>
      <c r="L203" s="116"/>
      <c r="M203" s="114"/>
      <c r="N203" s="114"/>
      <c r="O203" s="114"/>
    </row>
    <row r="204" spans="1:15" ht="16.5">
      <c r="A204" s="130" t="s">
        <v>39</v>
      </c>
      <c r="B204" s="115"/>
      <c r="C204" s="115"/>
      <c r="D204" s="122"/>
      <c r="E204" s="132"/>
      <c r="F204" s="122"/>
      <c r="G204" s="129"/>
      <c r="H204" s="128"/>
      <c r="I204" s="120"/>
      <c r="J204" s="120"/>
      <c r="K204" s="120"/>
      <c r="L204" s="116"/>
      <c r="M204" s="114"/>
      <c r="N204" s="114"/>
      <c r="O204" s="114"/>
    </row>
    <row r="205" spans="1:15" ht="16.5">
      <c r="A205" s="130" t="s">
        <v>40</v>
      </c>
      <c r="B205" s="131"/>
      <c r="C205" s="115"/>
      <c r="D205" s="122"/>
      <c r="E205" s="132"/>
      <c r="F205" s="122"/>
      <c r="G205" s="129"/>
      <c r="H205" s="118"/>
      <c r="I205" s="120"/>
      <c r="J205" s="120"/>
      <c r="K205" s="120"/>
      <c r="L205" s="116"/>
      <c r="M205" s="114"/>
      <c r="N205" s="133"/>
      <c r="O205" s="114"/>
    </row>
    <row r="206" spans="1:15" ht="17.25" thickBot="1">
      <c r="A206" s="130" t="s">
        <v>41</v>
      </c>
      <c r="B206" s="124"/>
      <c r="C206" s="131"/>
      <c r="D206" s="122"/>
      <c r="E206" s="134"/>
      <c r="F206" s="129"/>
      <c r="G206" s="129"/>
      <c r="H206" s="118"/>
      <c r="I206" s="120"/>
      <c r="J206" s="120"/>
      <c r="K206" s="120"/>
      <c r="L206" s="129"/>
      <c r="M206" s="114"/>
      <c r="N206" s="122"/>
      <c r="O206" s="114"/>
    </row>
    <row r="207" spans="1:15" ht="15">
      <c r="A207" s="294" t="s">
        <v>0</v>
      </c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6"/>
    </row>
    <row r="208" spans="1:15" ht="15">
      <c r="A208" s="288"/>
      <c r="B208" s="289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90"/>
    </row>
    <row r="209" spans="1:15" ht="15">
      <c r="A209" s="288"/>
      <c r="B209" s="289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90"/>
    </row>
    <row r="210" spans="1:15" ht="15" customHeight="1">
      <c r="A210" s="283" t="s">
        <v>136</v>
      </c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4"/>
    </row>
    <row r="211" spans="1:15" ht="15" customHeight="1">
      <c r="A211" s="283" t="s">
        <v>137</v>
      </c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4"/>
    </row>
    <row r="212" spans="1:15" ht="15.75" customHeight="1" thickBot="1">
      <c r="A212" s="285" t="s">
        <v>3</v>
      </c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7"/>
    </row>
    <row r="213" spans="1:15" ht="15.75" customHeight="1">
      <c r="A213" s="297" t="s">
        <v>221</v>
      </c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9"/>
    </row>
    <row r="214" spans="1:15" ht="15" customHeight="1">
      <c r="A214" s="300" t="s">
        <v>5</v>
      </c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2"/>
    </row>
    <row r="215" spans="1:15" ht="15">
      <c r="A215" s="303" t="s">
        <v>6</v>
      </c>
      <c r="B215" s="304" t="s">
        <v>7</v>
      </c>
      <c r="C215" s="304" t="s">
        <v>176</v>
      </c>
      <c r="D215" s="304" t="s">
        <v>8</v>
      </c>
      <c r="E215" s="303" t="s">
        <v>161</v>
      </c>
      <c r="F215" s="303" t="s">
        <v>162</v>
      </c>
      <c r="G215" s="304" t="s">
        <v>11</v>
      </c>
      <c r="H215" s="304" t="s">
        <v>12</v>
      </c>
      <c r="I215" s="304" t="s">
        <v>13</v>
      </c>
      <c r="J215" s="304" t="s">
        <v>14</v>
      </c>
      <c r="K215" s="304" t="s">
        <v>15</v>
      </c>
      <c r="L215" s="305" t="s">
        <v>16</v>
      </c>
      <c r="M215" s="304" t="s">
        <v>17</v>
      </c>
      <c r="N215" s="304" t="s">
        <v>18</v>
      </c>
      <c r="O215" s="304" t="s">
        <v>19</v>
      </c>
    </row>
    <row r="216" spans="1:15" ht="15">
      <c r="A216" s="306"/>
      <c r="B216" s="307"/>
      <c r="C216" s="307"/>
      <c r="D216" s="307"/>
      <c r="E216" s="306"/>
      <c r="F216" s="306"/>
      <c r="G216" s="307"/>
      <c r="H216" s="307"/>
      <c r="I216" s="307"/>
      <c r="J216" s="307"/>
      <c r="K216" s="307"/>
      <c r="L216" s="308"/>
      <c r="M216" s="307"/>
      <c r="N216" s="291"/>
      <c r="O216" s="291"/>
    </row>
    <row r="217" spans="1:15" ht="15">
      <c r="A217" s="68">
        <v>1</v>
      </c>
      <c r="B217" s="187">
        <v>43496</v>
      </c>
      <c r="C217" s="68">
        <v>750</v>
      </c>
      <c r="D217" s="51" t="s">
        <v>177</v>
      </c>
      <c r="E217" s="68" t="s">
        <v>21</v>
      </c>
      <c r="F217" s="51" t="s">
        <v>88</v>
      </c>
      <c r="G217" s="51">
        <v>18.5</v>
      </c>
      <c r="H217" s="68">
        <v>10</v>
      </c>
      <c r="I217" s="68">
        <v>23</v>
      </c>
      <c r="J217" s="68">
        <v>27</v>
      </c>
      <c r="K217" s="68">
        <v>31</v>
      </c>
      <c r="L217" s="51">
        <v>23</v>
      </c>
      <c r="M217" s="68">
        <v>1200</v>
      </c>
      <c r="N217" s="309">
        <f>IF('[1]HNI OPTION CALLS'!E217="BUY",('[1]HNI OPTION CALLS'!L217-'[1]HNI OPTION CALLS'!G217)*('[1]HNI OPTION CALLS'!M217),('[1]HNI OPTION CALLS'!G217-'[1]HNI OPTION CALLS'!L217)*('[1]HNI OPTION CALLS'!M217))</f>
        <v>5400</v>
      </c>
      <c r="O217" s="310">
        <f>'[1]HNI OPTION CALLS'!N217/('[1]HNI OPTION CALLS'!M217)/'[1]HNI OPTION CALLS'!G217%</f>
        <v>24.324324324324326</v>
      </c>
    </row>
    <row r="218" spans="1:15" ht="15" customHeight="1">
      <c r="A218" s="68">
        <v>2</v>
      </c>
      <c r="B218" s="187">
        <v>43496</v>
      </c>
      <c r="C218" s="68">
        <v>100</v>
      </c>
      <c r="D218" s="51" t="s">
        <v>177</v>
      </c>
      <c r="E218" s="68" t="s">
        <v>21</v>
      </c>
      <c r="F218" s="51" t="s">
        <v>181</v>
      </c>
      <c r="G218" s="51">
        <v>5.6</v>
      </c>
      <c r="H218" s="68">
        <v>4</v>
      </c>
      <c r="I218" s="68">
        <v>6.4</v>
      </c>
      <c r="J218" s="68">
        <v>7.2</v>
      </c>
      <c r="K218" s="68">
        <v>8</v>
      </c>
      <c r="L218" s="51">
        <v>7.2</v>
      </c>
      <c r="M218" s="68">
        <v>6000</v>
      </c>
      <c r="N218" s="309">
        <f>IF('[1]HNI OPTION CALLS'!E218="BUY",('[1]HNI OPTION CALLS'!L218-'[1]HNI OPTION CALLS'!G218)*('[1]HNI OPTION CALLS'!M218),('[1]HNI OPTION CALLS'!G218-'[1]HNI OPTION CALLS'!L218)*('[1]HNI OPTION CALLS'!M218))</f>
        <v>9600.000000000004</v>
      </c>
      <c r="O218" s="310">
        <f>'[1]HNI OPTION CALLS'!N218/('[1]HNI OPTION CALLS'!M218)/'[1]HNI OPTION CALLS'!G218%</f>
        <v>28.571428571428584</v>
      </c>
    </row>
    <row r="219" spans="1:15" ht="15" customHeight="1">
      <c r="A219" s="68">
        <v>3</v>
      </c>
      <c r="B219" s="187">
        <v>43495</v>
      </c>
      <c r="C219" s="68">
        <v>710</v>
      </c>
      <c r="D219" s="51" t="s">
        <v>177</v>
      </c>
      <c r="E219" s="68" t="s">
        <v>21</v>
      </c>
      <c r="F219" s="51" t="s">
        <v>69</v>
      </c>
      <c r="G219" s="51">
        <v>21</v>
      </c>
      <c r="H219" s="68">
        <v>16</v>
      </c>
      <c r="I219" s="68">
        <v>24</v>
      </c>
      <c r="J219" s="68">
        <v>27</v>
      </c>
      <c r="K219" s="68">
        <v>30</v>
      </c>
      <c r="L219" s="51">
        <v>24</v>
      </c>
      <c r="M219" s="68">
        <v>1750</v>
      </c>
      <c r="N219" s="309">
        <f>IF('[1]HNI OPTION CALLS'!E219="BUY",('[1]HNI OPTION CALLS'!L219-'[1]HNI OPTION CALLS'!G219)*('[1]HNI OPTION CALLS'!M219),('[1]HNI OPTION CALLS'!G219-'[1]HNI OPTION CALLS'!L219)*('[1]HNI OPTION CALLS'!M219))</f>
        <v>5250</v>
      </c>
      <c r="O219" s="310">
        <f>'[1]HNI OPTION CALLS'!N219/('[1]HNI OPTION CALLS'!M219)/'[1]HNI OPTION CALLS'!G219%</f>
        <v>14.285714285714286</v>
      </c>
    </row>
    <row r="220" spans="1:15" ht="15" customHeight="1">
      <c r="A220" s="68">
        <v>4</v>
      </c>
      <c r="B220" s="187">
        <v>43494</v>
      </c>
      <c r="C220" s="68">
        <v>175</v>
      </c>
      <c r="D220" s="51" t="s">
        <v>183</v>
      </c>
      <c r="E220" s="68" t="s">
        <v>21</v>
      </c>
      <c r="F220" s="51" t="s">
        <v>57</v>
      </c>
      <c r="G220" s="51">
        <v>15</v>
      </c>
      <c r="H220" s="68">
        <v>9.5</v>
      </c>
      <c r="I220" s="68">
        <v>18</v>
      </c>
      <c r="J220" s="68">
        <v>21</v>
      </c>
      <c r="K220" s="68">
        <v>24</v>
      </c>
      <c r="L220" s="51">
        <v>18</v>
      </c>
      <c r="M220" s="68">
        <v>1500</v>
      </c>
      <c r="N220" s="309">
        <f>IF('[1]HNI OPTION CALLS'!E220="BUY",('[1]HNI OPTION CALLS'!L220-'[1]HNI OPTION CALLS'!G220)*('[1]HNI OPTION CALLS'!M220),('[1]HNI OPTION CALLS'!G220-'[1]HNI OPTION CALLS'!L220)*('[1]HNI OPTION CALLS'!M220))</f>
        <v>4500</v>
      </c>
      <c r="O220" s="310">
        <f>'[1]HNI OPTION CALLS'!N220/('[1]HNI OPTION CALLS'!M220)/'[1]HNI OPTION CALLS'!G220%</f>
        <v>20</v>
      </c>
    </row>
    <row r="221" spans="1:15" ht="15" customHeight="1">
      <c r="A221" s="68">
        <v>5</v>
      </c>
      <c r="B221" s="187">
        <v>43493</v>
      </c>
      <c r="C221" s="68">
        <v>280</v>
      </c>
      <c r="D221" s="51" t="s">
        <v>183</v>
      </c>
      <c r="E221" s="68" t="s">
        <v>21</v>
      </c>
      <c r="F221" s="51" t="s">
        <v>92</v>
      </c>
      <c r="G221" s="51">
        <v>4.7</v>
      </c>
      <c r="H221" s="68">
        <v>0.5</v>
      </c>
      <c r="I221" s="68">
        <v>6.5</v>
      </c>
      <c r="J221" s="68">
        <v>8.5</v>
      </c>
      <c r="K221" s="68">
        <v>10.5</v>
      </c>
      <c r="L221" s="51">
        <v>0.5</v>
      </c>
      <c r="M221" s="68">
        <v>3000</v>
      </c>
      <c r="N221" s="309">
        <f>IF('[1]HNI OPTION CALLS'!E221="BUY",('[1]HNI OPTION CALLS'!L221-'[1]HNI OPTION CALLS'!G221)*('[1]HNI OPTION CALLS'!M221),('[1]HNI OPTION CALLS'!G221-'[1]HNI OPTION CALLS'!L221)*('[1]HNI OPTION CALLS'!M221))</f>
        <v>-12600</v>
      </c>
      <c r="O221" s="310">
        <f>'[1]HNI OPTION CALLS'!N221/('[1]HNI OPTION CALLS'!M221)/'[1]HNI OPTION CALLS'!G221%</f>
        <v>-89.36170212765958</v>
      </c>
    </row>
    <row r="222" spans="1:15" ht="15">
      <c r="A222" s="68">
        <v>6</v>
      </c>
      <c r="B222" s="187">
        <v>43490</v>
      </c>
      <c r="C222" s="68">
        <v>980</v>
      </c>
      <c r="D222" s="51" t="s">
        <v>177</v>
      </c>
      <c r="E222" s="68" t="s">
        <v>21</v>
      </c>
      <c r="F222" s="51" t="s">
        <v>219</v>
      </c>
      <c r="G222" s="51">
        <v>12</v>
      </c>
      <c r="H222" s="68">
        <v>2</v>
      </c>
      <c r="I222" s="68">
        <v>20</v>
      </c>
      <c r="J222" s="68">
        <v>28</v>
      </c>
      <c r="K222" s="68">
        <v>36</v>
      </c>
      <c r="L222" s="51">
        <v>12</v>
      </c>
      <c r="M222" s="68">
        <v>750</v>
      </c>
      <c r="N222" s="309">
        <f>IF('[1]HNI OPTION CALLS'!E222="BUY",('[1]HNI OPTION CALLS'!L222-'[1]HNI OPTION CALLS'!G222)*('[1]HNI OPTION CALLS'!M222),('[1]HNI OPTION CALLS'!G222-'[1]HNI OPTION CALLS'!L222)*('[1]HNI OPTION CALLS'!M222))</f>
        <v>0</v>
      </c>
      <c r="O222" s="310">
        <f>'[1]HNI OPTION CALLS'!N222/('[1]HNI OPTION CALLS'!M222)/'[1]HNI OPTION CALLS'!G222%</f>
        <v>0</v>
      </c>
    </row>
    <row r="223" spans="1:15" ht="15">
      <c r="A223" s="68">
        <v>7</v>
      </c>
      <c r="B223" s="187">
        <v>43489</v>
      </c>
      <c r="C223" s="68">
        <v>1240</v>
      </c>
      <c r="D223" s="51" t="s">
        <v>177</v>
      </c>
      <c r="E223" s="68" t="s">
        <v>21</v>
      </c>
      <c r="F223" s="51" t="s">
        <v>166</v>
      </c>
      <c r="G223" s="51">
        <v>22</v>
      </c>
      <c r="H223" s="68">
        <v>7</v>
      </c>
      <c r="I223" s="68">
        <v>32</v>
      </c>
      <c r="J223" s="68">
        <v>42</v>
      </c>
      <c r="K223" s="68">
        <v>52</v>
      </c>
      <c r="L223" s="51">
        <v>32</v>
      </c>
      <c r="M223" s="68">
        <v>500</v>
      </c>
      <c r="N223" s="309">
        <f>IF('[1]HNI OPTION CALLS'!E223="BUY",('[1]HNI OPTION CALLS'!L223-'[1]HNI OPTION CALLS'!G223)*('[1]HNI OPTION CALLS'!M223),('[1]HNI OPTION CALLS'!G223-'[1]HNI OPTION CALLS'!L223)*('[1]HNI OPTION CALLS'!M223))</f>
        <v>5000</v>
      </c>
      <c r="O223" s="310">
        <f>'[1]HNI OPTION CALLS'!N223/('[1]HNI OPTION CALLS'!M223)/'[1]HNI OPTION CALLS'!G223%</f>
        <v>45.45454545454545</v>
      </c>
    </row>
    <row r="224" spans="1:15" ht="15">
      <c r="A224" s="68">
        <v>8</v>
      </c>
      <c r="B224" s="187">
        <v>43488</v>
      </c>
      <c r="C224" s="68">
        <v>290</v>
      </c>
      <c r="D224" s="51" t="s">
        <v>183</v>
      </c>
      <c r="E224" s="68" t="s">
        <v>21</v>
      </c>
      <c r="F224" s="51" t="s">
        <v>92</v>
      </c>
      <c r="G224" s="51">
        <v>5.7</v>
      </c>
      <c r="H224" s="68">
        <v>2</v>
      </c>
      <c r="I224" s="68">
        <v>8</v>
      </c>
      <c r="J224" s="68">
        <v>10</v>
      </c>
      <c r="K224" s="68">
        <v>12</v>
      </c>
      <c r="L224" s="51">
        <v>8</v>
      </c>
      <c r="M224" s="68">
        <v>3000</v>
      </c>
      <c r="N224" s="309">
        <f>IF('[1]HNI OPTION CALLS'!E224="BUY",('[1]HNI OPTION CALLS'!L224-'[1]HNI OPTION CALLS'!G224)*('[1]HNI OPTION CALLS'!M224),('[1]HNI OPTION CALLS'!G224-'[1]HNI OPTION CALLS'!L224)*('[1]HNI OPTION CALLS'!M224))</f>
        <v>6899.999999999999</v>
      </c>
      <c r="O224" s="310">
        <f>'[1]HNI OPTION CALLS'!N224/('[1]HNI OPTION CALLS'!M224)/'[1]HNI OPTION CALLS'!G224%</f>
        <v>40.35087719298245</v>
      </c>
    </row>
    <row r="225" spans="1:15" ht="15">
      <c r="A225" s="68">
        <v>9</v>
      </c>
      <c r="B225" s="187">
        <v>43486</v>
      </c>
      <c r="C225" s="68">
        <v>75</v>
      </c>
      <c r="D225" s="51" t="s">
        <v>183</v>
      </c>
      <c r="E225" s="68" t="s">
        <v>21</v>
      </c>
      <c r="F225" s="51" t="s">
        <v>98</v>
      </c>
      <c r="G225" s="51">
        <v>3</v>
      </c>
      <c r="H225" s="68">
        <v>1.5</v>
      </c>
      <c r="I225" s="68">
        <v>3.8</v>
      </c>
      <c r="J225" s="68">
        <v>4.6</v>
      </c>
      <c r="K225" s="68">
        <v>5.4</v>
      </c>
      <c r="L225" s="51">
        <v>1.5</v>
      </c>
      <c r="M225" s="68">
        <v>6500</v>
      </c>
      <c r="N225" s="309">
        <f>IF('[1]HNI OPTION CALLS'!E225="BUY",('[1]HNI OPTION CALLS'!L225-'[1]HNI OPTION CALLS'!G225)*('[1]HNI OPTION CALLS'!M225),('[1]HNI OPTION CALLS'!G225-'[1]HNI OPTION CALLS'!L225)*('[1]HNI OPTION CALLS'!M225))</f>
        <v>-9750</v>
      </c>
      <c r="O225" s="310">
        <f>'[1]HNI OPTION CALLS'!N225/('[1]HNI OPTION CALLS'!M225)/'[1]HNI OPTION CALLS'!G225%</f>
        <v>-50</v>
      </c>
    </row>
    <row r="226" spans="1:15" ht="15">
      <c r="A226" s="68">
        <v>10</v>
      </c>
      <c r="B226" s="187">
        <v>43486</v>
      </c>
      <c r="C226" s="68">
        <v>1280</v>
      </c>
      <c r="D226" s="51" t="s">
        <v>177</v>
      </c>
      <c r="E226" s="68" t="s">
        <v>21</v>
      </c>
      <c r="F226" s="51" t="s">
        <v>170</v>
      </c>
      <c r="G226" s="51">
        <v>25</v>
      </c>
      <c r="H226" s="68">
        <v>12</v>
      </c>
      <c r="I226" s="68">
        <v>33</v>
      </c>
      <c r="J226" s="68">
        <v>41</v>
      </c>
      <c r="K226" s="68">
        <v>49</v>
      </c>
      <c r="L226" s="51">
        <v>33</v>
      </c>
      <c r="M226" s="68">
        <v>500</v>
      </c>
      <c r="N226" s="309">
        <f>IF('[1]HNI OPTION CALLS'!E226="BUY",('[1]HNI OPTION CALLS'!L226-'[1]HNI OPTION CALLS'!G226)*('[1]HNI OPTION CALLS'!M226),('[1]HNI OPTION CALLS'!G226-'[1]HNI OPTION CALLS'!L226)*('[1]HNI OPTION CALLS'!M226))</f>
        <v>4000</v>
      </c>
      <c r="O226" s="310">
        <f>'[1]HNI OPTION CALLS'!N226/('[1]HNI OPTION CALLS'!M226)/'[1]HNI OPTION CALLS'!G226%</f>
        <v>32</v>
      </c>
    </row>
    <row r="227" spans="1:15" ht="15" customHeight="1">
      <c r="A227" s="68">
        <v>11</v>
      </c>
      <c r="B227" s="187">
        <v>43483</v>
      </c>
      <c r="C227" s="68">
        <v>340</v>
      </c>
      <c r="D227" s="51" t="s">
        <v>177</v>
      </c>
      <c r="E227" s="68" t="s">
        <v>21</v>
      </c>
      <c r="F227" s="51" t="s">
        <v>204</v>
      </c>
      <c r="G227" s="51">
        <v>8.6</v>
      </c>
      <c r="H227" s="68">
        <v>5.4</v>
      </c>
      <c r="I227" s="68">
        <v>10.2</v>
      </c>
      <c r="J227" s="68">
        <v>11.8</v>
      </c>
      <c r="K227" s="68">
        <v>13.4</v>
      </c>
      <c r="L227" s="51">
        <v>11.8</v>
      </c>
      <c r="M227" s="68">
        <v>2400</v>
      </c>
      <c r="N227" s="309">
        <f>IF('[1]HNI OPTION CALLS'!E227="BUY",('[1]HNI OPTION CALLS'!L227-'[1]HNI OPTION CALLS'!G227)*('[1]HNI OPTION CALLS'!M227),('[1]HNI OPTION CALLS'!G227-'[1]HNI OPTION CALLS'!L227)*('[1]HNI OPTION CALLS'!M227))</f>
        <v>7680.000000000003</v>
      </c>
      <c r="O227" s="310">
        <f>'[1]HNI OPTION CALLS'!N227/('[1]HNI OPTION CALLS'!M227)/'[1]HNI OPTION CALLS'!G227%</f>
        <v>37.20930232558141</v>
      </c>
    </row>
    <row r="228" spans="1:15" ht="15" customHeight="1">
      <c r="A228" s="68">
        <v>12</v>
      </c>
      <c r="B228" s="187">
        <v>43482</v>
      </c>
      <c r="C228" s="68">
        <v>660</v>
      </c>
      <c r="D228" s="51" t="s">
        <v>177</v>
      </c>
      <c r="E228" s="68" t="s">
        <v>21</v>
      </c>
      <c r="F228" s="51" t="s">
        <v>69</v>
      </c>
      <c r="G228" s="51">
        <v>22</v>
      </c>
      <c r="H228" s="68">
        <v>16</v>
      </c>
      <c r="I228" s="68">
        <v>25</v>
      </c>
      <c r="J228" s="68">
        <v>28</v>
      </c>
      <c r="K228" s="68">
        <v>31</v>
      </c>
      <c r="L228" s="51">
        <v>28</v>
      </c>
      <c r="M228" s="68">
        <v>1200</v>
      </c>
      <c r="N228" s="309">
        <f>IF('[1]HNI OPTION CALLS'!E228="BUY",('[1]HNI OPTION CALLS'!L228-'[1]HNI OPTION CALLS'!G228)*('[1]HNI OPTION CALLS'!M228),('[1]HNI OPTION CALLS'!G228-'[1]HNI OPTION CALLS'!L228)*('[1]HNI OPTION CALLS'!M228))</f>
        <v>7200</v>
      </c>
      <c r="O228" s="310">
        <f>'[1]HNI OPTION CALLS'!N228/('[1]HNI OPTION CALLS'!M228)/'[1]HNI OPTION CALLS'!G228%</f>
        <v>27.272727272727273</v>
      </c>
    </row>
    <row r="229" spans="1:15" ht="15" customHeight="1">
      <c r="A229" s="68">
        <v>13</v>
      </c>
      <c r="B229" s="187">
        <v>43481</v>
      </c>
      <c r="C229" s="68">
        <v>340</v>
      </c>
      <c r="D229" s="51" t="s">
        <v>177</v>
      </c>
      <c r="E229" s="68" t="s">
        <v>21</v>
      </c>
      <c r="F229" s="51" t="s">
        <v>204</v>
      </c>
      <c r="G229" s="51">
        <v>9</v>
      </c>
      <c r="H229" s="68">
        <v>5.6</v>
      </c>
      <c r="I229" s="68">
        <v>10.7</v>
      </c>
      <c r="J229" s="68">
        <v>12.4</v>
      </c>
      <c r="K229" s="68">
        <v>14.1</v>
      </c>
      <c r="L229" s="51">
        <v>5.6</v>
      </c>
      <c r="M229" s="68">
        <v>2400</v>
      </c>
      <c r="N229" s="309">
        <f>IF('[1]HNI OPTION CALLS'!E229="BUY",('[1]HNI OPTION CALLS'!L229-'[1]HNI OPTION CALLS'!G229)*('[1]HNI OPTION CALLS'!M229),('[1]HNI OPTION CALLS'!G229-'[1]HNI OPTION CALLS'!L229)*('[1]HNI OPTION CALLS'!M229))</f>
        <v>-8160.000000000001</v>
      </c>
      <c r="O229" s="310">
        <f>'[1]HNI OPTION CALLS'!N229/('[1]HNI OPTION CALLS'!M229)/'[1]HNI OPTION CALLS'!G229%</f>
        <v>-37.777777777777786</v>
      </c>
    </row>
    <row r="230" spans="1:15" ht="15" customHeight="1">
      <c r="A230" s="68">
        <v>14</v>
      </c>
      <c r="B230" s="187">
        <v>43480</v>
      </c>
      <c r="C230" s="68">
        <v>200</v>
      </c>
      <c r="D230" s="51" t="s">
        <v>177</v>
      </c>
      <c r="E230" s="68" t="s">
        <v>21</v>
      </c>
      <c r="F230" s="51" t="s">
        <v>230</v>
      </c>
      <c r="G230" s="51">
        <v>13</v>
      </c>
      <c r="H230" s="68">
        <v>9</v>
      </c>
      <c r="I230" s="68">
        <v>15.3</v>
      </c>
      <c r="J230" s="68">
        <v>17.6</v>
      </c>
      <c r="K230" s="68">
        <v>19.9</v>
      </c>
      <c r="L230" s="51">
        <v>15.2</v>
      </c>
      <c r="M230" s="68">
        <v>1750</v>
      </c>
      <c r="N230" s="309">
        <f>IF('[1]HNI OPTION CALLS'!E230="BUY",('[1]HNI OPTION CALLS'!L230-'[1]HNI OPTION CALLS'!G230)*('[1]HNI OPTION CALLS'!M230),('[1]HNI OPTION CALLS'!G230-'[1]HNI OPTION CALLS'!L230)*('[1]HNI OPTION CALLS'!M230))</f>
        <v>3849.9999999999986</v>
      </c>
      <c r="O230" s="310">
        <f>'[1]HNI OPTION CALLS'!N230/('[1]HNI OPTION CALLS'!M230)/'[1]HNI OPTION CALLS'!G230%</f>
        <v>16.923076923076916</v>
      </c>
    </row>
    <row r="231" spans="1:15" ht="15" customHeight="1">
      <c r="A231" s="68">
        <v>15</v>
      </c>
      <c r="B231" s="187">
        <v>43479</v>
      </c>
      <c r="C231" s="68">
        <v>190</v>
      </c>
      <c r="D231" s="51" t="s">
        <v>177</v>
      </c>
      <c r="E231" s="68" t="s">
        <v>21</v>
      </c>
      <c r="F231" s="51" t="s">
        <v>230</v>
      </c>
      <c r="G231" s="51">
        <v>12</v>
      </c>
      <c r="H231" s="68">
        <v>7</v>
      </c>
      <c r="I231" s="68">
        <v>14.3</v>
      </c>
      <c r="J231" s="68">
        <v>16.6</v>
      </c>
      <c r="K231" s="68">
        <v>18.9</v>
      </c>
      <c r="L231" s="51">
        <v>14.3</v>
      </c>
      <c r="M231" s="68">
        <v>1750</v>
      </c>
      <c r="N231" s="309">
        <f>IF('[1]HNI OPTION CALLS'!E231="BUY",('[1]HNI OPTION CALLS'!L231-'[1]HNI OPTION CALLS'!G231)*('[1]HNI OPTION CALLS'!M231),('[1]HNI OPTION CALLS'!G231-'[1]HNI OPTION CALLS'!L231)*('[1]HNI OPTION CALLS'!M231))</f>
        <v>4025.0000000000014</v>
      </c>
      <c r="O231" s="310">
        <f>'[1]HNI OPTION CALLS'!N231/('[1]HNI OPTION CALLS'!M231)/'[1]HNI OPTION CALLS'!G231%</f>
        <v>19.166666666666675</v>
      </c>
    </row>
    <row r="232" spans="1:15" ht="15">
      <c r="A232" s="68">
        <v>16</v>
      </c>
      <c r="B232" s="187">
        <v>43476</v>
      </c>
      <c r="C232" s="68">
        <v>680</v>
      </c>
      <c r="D232" s="51" t="s">
        <v>177</v>
      </c>
      <c r="E232" s="68" t="s">
        <v>21</v>
      </c>
      <c r="F232" s="51" t="s">
        <v>115</v>
      </c>
      <c r="G232" s="51">
        <v>19</v>
      </c>
      <c r="H232" s="68">
        <v>12</v>
      </c>
      <c r="I232" s="68">
        <v>22.5</v>
      </c>
      <c r="J232" s="68">
        <v>26</v>
      </c>
      <c r="K232" s="68">
        <v>29.5</v>
      </c>
      <c r="L232" s="51">
        <v>29.5</v>
      </c>
      <c r="M232" s="68">
        <v>1200</v>
      </c>
      <c r="N232" s="309">
        <f>IF('[1]HNI OPTION CALLS'!E232="BUY",('[1]HNI OPTION CALLS'!L232-'[1]HNI OPTION CALLS'!G232)*('[1]HNI OPTION CALLS'!M232),('[1]HNI OPTION CALLS'!G232-'[1]HNI OPTION CALLS'!L232)*('[1]HNI OPTION CALLS'!M232))</f>
        <v>12600</v>
      </c>
      <c r="O232" s="310">
        <f>'[1]HNI OPTION CALLS'!N232/('[1]HNI OPTION CALLS'!M232)/'[1]HNI OPTION CALLS'!G232%</f>
        <v>55.26315789473684</v>
      </c>
    </row>
    <row r="233" spans="1:15" ht="15" customHeight="1">
      <c r="A233" s="68">
        <v>17</v>
      </c>
      <c r="B233" s="187">
        <v>43474</v>
      </c>
      <c r="C233" s="68">
        <v>95</v>
      </c>
      <c r="D233" s="51" t="s">
        <v>177</v>
      </c>
      <c r="E233" s="68" t="s">
        <v>21</v>
      </c>
      <c r="F233" s="51" t="s">
        <v>222</v>
      </c>
      <c r="G233" s="51">
        <v>4</v>
      </c>
      <c r="H233" s="68">
        <v>2</v>
      </c>
      <c r="I233" s="68">
        <v>5</v>
      </c>
      <c r="J233" s="68">
        <v>6</v>
      </c>
      <c r="K233" s="68">
        <v>7</v>
      </c>
      <c r="L233" s="51">
        <v>2</v>
      </c>
      <c r="M233" s="68">
        <v>4000</v>
      </c>
      <c r="N233" s="309">
        <f>IF('[1]HNI OPTION CALLS'!E233="BUY",('[1]HNI OPTION CALLS'!L233-'[1]HNI OPTION CALLS'!G233)*('[1]HNI OPTION CALLS'!M233),('[1]HNI OPTION CALLS'!G233-'[1]HNI OPTION CALLS'!L233)*('[1]HNI OPTION CALLS'!M233))</f>
        <v>-8000</v>
      </c>
      <c r="O233" s="310">
        <f>'[1]HNI OPTION CALLS'!N233/('[1]HNI OPTION CALLS'!M233)/'[1]HNI OPTION CALLS'!G233%</f>
        <v>-50</v>
      </c>
    </row>
    <row r="234" spans="1:15" ht="15" customHeight="1">
      <c r="A234" s="68">
        <v>18</v>
      </c>
      <c r="B234" s="187">
        <v>43473</v>
      </c>
      <c r="C234" s="68">
        <v>300</v>
      </c>
      <c r="D234" s="51" t="s">
        <v>177</v>
      </c>
      <c r="E234" s="68" t="s">
        <v>21</v>
      </c>
      <c r="F234" s="51" t="s">
        <v>92</v>
      </c>
      <c r="G234" s="51">
        <v>11</v>
      </c>
      <c r="H234" s="68">
        <v>7</v>
      </c>
      <c r="I234" s="68">
        <v>13</v>
      </c>
      <c r="J234" s="68">
        <v>15</v>
      </c>
      <c r="K234" s="68">
        <v>17</v>
      </c>
      <c r="L234" s="51">
        <v>12.8</v>
      </c>
      <c r="M234" s="68">
        <v>3000</v>
      </c>
      <c r="N234" s="309">
        <f>IF('[1]HNI OPTION CALLS'!E234="BUY",('[1]HNI OPTION CALLS'!L234-'[1]HNI OPTION CALLS'!G234)*('[1]HNI OPTION CALLS'!M234),('[1]HNI OPTION CALLS'!G234-'[1]HNI OPTION CALLS'!L234)*('[1]HNI OPTION CALLS'!M234))</f>
        <v>5400.000000000002</v>
      </c>
      <c r="O234" s="310">
        <f>'[1]HNI OPTION CALLS'!N234/('[1]HNI OPTION CALLS'!M234)/'[1]HNI OPTION CALLS'!G234%</f>
        <v>16.36363636363637</v>
      </c>
    </row>
    <row r="235" spans="1:15" ht="15" customHeight="1">
      <c r="A235" s="68">
        <v>19</v>
      </c>
      <c r="B235" s="187">
        <v>43472</v>
      </c>
      <c r="C235" s="68">
        <v>170</v>
      </c>
      <c r="D235" s="51" t="s">
        <v>177</v>
      </c>
      <c r="E235" s="68" t="s">
        <v>21</v>
      </c>
      <c r="F235" s="51" t="s">
        <v>50</v>
      </c>
      <c r="G235" s="51">
        <v>12</v>
      </c>
      <c r="H235" s="68">
        <v>8</v>
      </c>
      <c r="I235" s="68">
        <v>14</v>
      </c>
      <c r="J235" s="68">
        <v>16</v>
      </c>
      <c r="K235" s="68">
        <v>18</v>
      </c>
      <c r="L235" s="51">
        <v>14</v>
      </c>
      <c r="M235" s="68">
        <v>2000</v>
      </c>
      <c r="N235" s="309">
        <f>IF('[1]HNI OPTION CALLS'!E235="BUY",('[1]HNI OPTION CALLS'!L235-'[1]HNI OPTION CALLS'!G235)*('[1]HNI OPTION CALLS'!M235),('[1]HNI OPTION CALLS'!G235-'[1]HNI OPTION CALLS'!L235)*('[1]HNI OPTION CALLS'!M235))</f>
        <v>4000</v>
      </c>
      <c r="O235" s="310">
        <f>'[1]HNI OPTION CALLS'!N235/('[1]HNI OPTION CALLS'!M235)/'[1]HNI OPTION CALLS'!G235%</f>
        <v>16.666666666666668</v>
      </c>
    </row>
    <row r="236" spans="1:15" ht="15" customHeight="1">
      <c r="A236" s="68">
        <v>20</v>
      </c>
      <c r="B236" s="187">
        <v>43469</v>
      </c>
      <c r="C236" s="68">
        <v>920</v>
      </c>
      <c r="D236" s="51" t="s">
        <v>183</v>
      </c>
      <c r="E236" s="68" t="s">
        <v>21</v>
      </c>
      <c r="F236" s="51" t="s">
        <v>223</v>
      </c>
      <c r="G236" s="51">
        <v>26.5</v>
      </c>
      <c r="H236" s="68">
        <v>15</v>
      </c>
      <c r="I236" s="68">
        <v>32</v>
      </c>
      <c r="J236" s="68">
        <v>37.5</v>
      </c>
      <c r="K236" s="68">
        <v>43</v>
      </c>
      <c r="L236" s="51">
        <v>15</v>
      </c>
      <c r="M236" s="68">
        <v>700</v>
      </c>
      <c r="N236" s="309">
        <f>IF('[1]HNI OPTION CALLS'!E236="BUY",('[1]HNI OPTION CALLS'!L236-'[1]HNI OPTION CALLS'!G236)*('[1]HNI OPTION CALLS'!M236),('[1]HNI OPTION CALLS'!G236-'[1]HNI OPTION CALLS'!L236)*('[1]HNI OPTION CALLS'!M236))</f>
        <v>-8050</v>
      </c>
      <c r="O236" s="310">
        <f>'[1]HNI OPTION CALLS'!N236/('[1]HNI OPTION CALLS'!M236)/'[1]HNI OPTION CALLS'!G236%</f>
        <v>-43.39622641509434</v>
      </c>
    </row>
    <row r="237" spans="1:15" ht="15" customHeight="1">
      <c r="A237" s="68">
        <v>21</v>
      </c>
      <c r="B237" s="187">
        <v>43468</v>
      </c>
      <c r="C237" s="68">
        <v>280</v>
      </c>
      <c r="D237" s="51" t="s">
        <v>183</v>
      </c>
      <c r="E237" s="68" t="s">
        <v>21</v>
      </c>
      <c r="F237" s="51" t="s">
        <v>105</v>
      </c>
      <c r="G237" s="51">
        <v>11</v>
      </c>
      <c r="H237" s="68">
        <v>6</v>
      </c>
      <c r="I237" s="68">
        <v>13.5</v>
      </c>
      <c r="J237" s="68">
        <v>16</v>
      </c>
      <c r="K237" s="68">
        <v>18.5</v>
      </c>
      <c r="L237" s="51">
        <v>6</v>
      </c>
      <c r="M237" s="68">
        <v>1500</v>
      </c>
      <c r="N237" s="309">
        <f>IF('[1]HNI OPTION CALLS'!E237="BUY",('[1]HNI OPTION CALLS'!L237-'[1]HNI OPTION CALLS'!G237)*('[1]HNI OPTION CALLS'!M237),('[1]HNI OPTION CALLS'!G237-'[1]HNI OPTION CALLS'!L237)*('[1]HNI OPTION CALLS'!M237))</f>
        <v>-7500</v>
      </c>
      <c r="O237" s="310">
        <f>'[1]HNI OPTION CALLS'!N237/('[1]HNI OPTION CALLS'!M237)/'[1]HNI OPTION CALLS'!G237%</f>
        <v>-45.45454545454545</v>
      </c>
    </row>
    <row r="238" spans="1:15" ht="15" customHeight="1">
      <c r="A238" s="68">
        <v>22</v>
      </c>
      <c r="B238" s="187">
        <v>43468</v>
      </c>
      <c r="C238" s="68">
        <v>220</v>
      </c>
      <c r="D238" s="51" t="s">
        <v>177</v>
      </c>
      <c r="E238" s="68" t="s">
        <v>21</v>
      </c>
      <c r="F238" s="51" t="s">
        <v>185</v>
      </c>
      <c r="G238" s="51">
        <v>6.5</v>
      </c>
      <c r="H238" s="68">
        <v>4.3</v>
      </c>
      <c r="I238" s="68">
        <v>7.6</v>
      </c>
      <c r="J238" s="68">
        <v>8.7</v>
      </c>
      <c r="K238" s="68">
        <v>9.9</v>
      </c>
      <c r="L238" s="51">
        <v>4.3</v>
      </c>
      <c r="M238" s="68">
        <v>3500</v>
      </c>
      <c r="N238" s="309">
        <f>IF('[1]HNI OPTION CALLS'!E238="BUY",('[1]HNI OPTION CALLS'!L238-'[1]HNI OPTION CALLS'!G238)*('[1]HNI OPTION CALLS'!M238),('[1]HNI OPTION CALLS'!G238-'[1]HNI OPTION CALLS'!L238)*('[1]HNI OPTION CALLS'!M238))</f>
        <v>-7700.000000000001</v>
      </c>
      <c r="O238" s="310">
        <f>'[1]HNI OPTION CALLS'!N238/('[1]HNI OPTION CALLS'!M238)/'[1]HNI OPTION CALLS'!G238%</f>
        <v>-33.84615384615385</v>
      </c>
    </row>
    <row r="239" spans="1:15" ht="15">
      <c r="A239" s="68">
        <v>23</v>
      </c>
      <c r="B239" s="187">
        <v>43467</v>
      </c>
      <c r="C239" s="68">
        <v>90</v>
      </c>
      <c r="D239" s="51" t="s">
        <v>177</v>
      </c>
      <c r="E239" s="68" t="s">
        <v>21</v>
      </c>
      <c r="F239" s="51" t="s">
        <v>135</v>
      </c>
      <c r="G239" s="51">
        <v>5</v>
      </c>
      <c r="H239" s="68">
        <v>4</v>
      </c>
      <c r="I239" s="68">
        <v>5.5</v>
      </c>
      <c r="J239" s="68">
        <v>6</v>
      </c>
      <c r="K239" s="68">
        <v>6.5</v>
      </c>
      <c r="L239" s="51">
        <v>5.5</v>
      </c>
      <c r="M239" s="68">
        <v>8000</v>
      </c>
      <c r="N239" s="309">
        <f>IF('[1]HNI OPTION CALLS'!E239="BUY",('[1]HNI OPTION CALLS'!L239-'[1]HNI OPTION CALLS'!G239)*('[1]HNI OPTION CALLS'!M239),('[1]HNI OPTION CALLS'!G239-'[1]HNI OPTION CALLS'!L239)*('[1]HNI OPTION CALLS'!M239))</f>
        <v>4000</v>
      </c>
      <c r="O239" s="310">
        <f>'[1]HNI OPTION CALLS'!N239/('[1]HNI OPTION CALLS'!M239)/'[1]HNI OPTION CALLS'!G239%</f>
        <v>10</v>
      </c>
    </row>
    <row r="240" spans="1:15" ht="15">
      <c r="A240" s="68">
        <v>24</v>
      </c>
      <c r="B240" s="187">
        <v>43466</v>
      </c>
      <c r="C240" s="68">
        <v>120</v>
      </c>
      <c r="D240" s="51" t="s">
        <v>177</v>
      </c>
      <c r="E240" s="68" t="s">
        <v>21</v>
      </c>
      <c r="F240" s="51" t="s">
        <v>171</v>
      </c>
      <c r="G240" s="51">
        <v>6.1</v>
      </c>
      <c r="H240" s="68">
        <v>4.1</v>
      </c>
      <c r="I240" s="68">
        <v>7.1</v>
      </c>
      <c r="J240" s="68">
        <v>8.1</v>
      </c>
      <c r="K240" s="68">
        <v>9.1</v>
      </c>
      <c r="L240" s="51">
        <v>7.1</v>
      </c>
      <c r="M240" s="68">
        <v>4000</v>
      </c>
      <c r="N240" s="309">
        <f>IF('[1]HNI OPTION CALLS'!E240="BUY",('[1]HNI OPTION CALLS'!L240-'[1]HNI OPTION CALLS'!G240)*('[1]HNI OPTION CALLS'!M240),('[1]HNI OPTION CALLS'!G240-'[1]HNI OPTION CALLS'!L240)*('[1]HNI OPTION CALLS'!M240))</f>
        <v>4000</v>
      </c>
      <c r="O240" s="310">
        <f>'[1]HNI OPTION CALLS'!N240/('[1]HNI OPTION CALLS'!M240)/'[1]HNI OPTION CALLS'!G240%</f>
        <v>16.39344262295082</v>
      </c>
    </row>
    <row r="241" spans="1:15" ht="15" customHeight="1">
      <c r="A241" s="106" t="s">
        <v>25</v>
      </c>
      <c r="B241" s="107"/>
      <c r="C241" s="108"/>
      <c r="D241" s="109"/>
      <c r="E241" s="110"/>
      <c r="F241" s="110"/>
      <c r="G241" s="111"/>
      <c r="H241" s="112"/>
      <c r="I241" s="112"/>
      <c r="J241" s="112"/>
      <c r="K241" s="110"/>
      <c r="L241" s="113"/>
      <c r="M241" s="114"/>
      <c r="N241" s="114"/>
      <c r="O241" s="114"/>
    </row>
    <row r="242" spans="1:15" ht="15" customHeight="1">
      <c r="A242" s="106" t="s">
        <v>26</v>
      </c>
      <c r="B242" s="107"/>
      <c r="C242" s="108"/>
      <c r="D242" s="109"/>
      <c r="E242" s="110"/>
      <c r="F242" s="110"/>
      <c r="G242" s="111"/>
      <c r="H242" s="110"/>
      <c r="I242" s="110"/>
      <c r="J242" s="110"/>
      <c r="K242" s="110"/>
      <c r="L242" s="113"/>
      <c r="M242" s="114"/>
      <c r="N242" s="114"/>
      <c r="O242" s="114"/>
    </row>
    <row r="243" spans="1:15" ht="16.5">
      <c r="A243" s="106" t="s">
        <v>26</v>
      </c>
      <c r="B243" s="107"/>
      <c r="C243" s="108"/>
      <c r="D243" s="109"/>
      <c r="E243" s="110"/>
      <c r="F243" s="110"/>
      <c r="G243" s="111"/>
      <c r="H243" s="110"/>
      <c r="I243" s="110"/>
      <c r="J243" s="110"/>
      <c r="K243" s="110"/>
      <c r="L243" s="114"/>
      <c r="M243" s="114"/>
      <c r="N243" s="114"/>
      <c r="O243" s="114"/>
    </row>
    <row r="244" spans="1:15" ht="17.25" thickBot="1">
      <c r="A244" s="73"/>
      <c r="B244" s="115"/>
      <c r="C244" s="115"/>
      <c r="D244" s="116"/>
      <c r="E244" s="116"/>
      <c r="F244" s="116"/>
      <c r="G244" s="117"/>
      <c r="H244" s="118"/>
      <c r="I244" s="119" t="s">
        <v>27</v>
      </c>
      <c r="J244" s="119"/>
      <c r="K244" s="120"/>
      <c r="L244" s="114"/>
      <c r="M244" s="121"/>
      <c r="N244" s="114"/>
      <c r="O244" s="114"/>
    </row>
    <row r="245" spans="1:15" ht="16.5">
      <c r="A245" s="122"/>
      <c r="B245" s="115"/>
      <c r="C245" s="115"/>
      <c r="D245" s="311" t="s">
        <v>28</v>
      </c>
      <c r="E245" s="312"/>
      <c r="F245" s="313">
        <v>23</v>
      </c>
      <c r="G245" s="314">
        <v>100</v>
      </c>
      <c r="H245" s="116">
        <v>23</v>
      </c>
      <c r="I245" s="123">
        <f>'[1]HNI OPTION CALLS'!H246/'[1]HNI OPTION CALLS'!H245%</f>
        <v>65.21739130434783</v>
      </c>
      <c r="J245" s="123"/>
      <c r="K245" s="123"/>
      <c r="L245" s="120"/>
      <c r="M245" s="114"/>
      <c r="N245" s="114"/>
      <c r="O245" s="114"/>
    </row>
    <row r="246" spans="1:15" ht="16.5">
      <c r="A246" s="122"/>
      <c r="B246" s="115"/>
      <c r="C246" s="115"/>
      <c r="D246" s="282" t="s">
        <v>29</v>
      </c>
      <c r="E246" s="315"/>
      <c r="F246" s="188">
        <v>15</v>
      </c>
      <c r="G246" s="189">
        <f>('[1]HNI OPTION CALLS'!F246/'[1]HNI OPTION CALLS'!F245)*100</f>
        <v>65.21739130434783</v>
      </c>
      <c r="H246" s="116">
        <v>15</v>
      </c>
      <c r="I246" s="120"/>
      <c r="J246" s="120"/>
      <c r="K246" s="116"/>
      <c r="L246" s="114"/>
      <c r="M246" s="114"/>
      <c r="N246" s="114"/>
      <c r="O246" s="114"/>
    </row>
    <row r="247" spans="1:15" ht="16.5">
      <c r="A247" s="124"/>
      <c r="B247" s="115"/>
      <c r="C247" s="115"/>
      <c r="D247" s="282" t="s">
        <v>31</v>
      </c>
      <c r="E247" s="315"/>
      <c r="F247" s="188">
        <v>0</v>
      </c>
      <c r="G247" s="189">
        <f>('[1]HNI OPTION CALLS'!F247/'[1]HNI OPTION CALLS'!F245)*100</f>
        <v>0</v>
      </c>
      <c r="H247" s="125"/>
      <c r="I247" s="116"/>
      <c r="J247" s="116"/>
      <c r="K247" s="116"/>
      <c r="L247" s="126"/>
      <c r="M247" s="114"/>
      <c r="N247" s="114"/>
      <c r="O247" s="114"/>
    </row>
    <row r="248" spans="1:15" ht="16.5">
      <c r="A248" s="124"/>
      <c r="B248" s="115"/>
      <c r="C248" s="115"/>
      <c r="D248" s="282" t="s">
        <v>32</v>
      </c>
      <c r="E248" s="315"/>
      <c r="F248" s="188">
        <v>0</v>
      </c>
      <c r="G248" s="189">
        <f>('[1]HNI OPTION CALLS'!F248/'[1]HNI OPTION CALLS'!F245)*100</f>
        <v>0</v>
      </c>
      <c r="H248" s="125"/>
      <c r="I248" s="116"/>
      <c r="J248" s="116"/>
      <c r="K248" s="116"/>
      <c r="L248" s="120"/>
      <c r="M248" s="114"/>
      <c r="N248" s="114"/>
      <c r="O248" s="114"/>
    </row>
    <row r="249" spans="1:15" ht="15" customHeight="1">
      <c r="A249" s="124"/>
      <c r="B249" s="115"/>
      <c r="C249" s="115"/>
      <c r="D249" s="282" t="s">
        <v>33</v>
      </c>
      <c r="E249" s="315"/>
      <c r="F249" s="188">
        <v>6</v>
      </c>
      <c r="G249" s="189">
        <f>('[1]HNI OPTION CALLS'!F249/'[1]HNI OPTION CALLS'!F245)*100</f>
        <v>26.08695652173913</v>
      </c>
      <c r="H249" s="125"/>
      <c r="I249" s="116" t="s">
        <v>34</v>
      </c>
      <c r="J249" s="116"/>
      <c r="K249" s="120"/>
      <c r="L249" s="120"/>
      <c r="M249" s="114"/>
      <c r="N249" s="114"/>
      <c r="O249" s="114"/>
    </row>
    <row r="250" spans="1:15" ht="15" customHeight="1">
      <c r="A250" s="124"/>
      <c r="B250" s="115"/>
      <c r="C250" s="115"/>
      <c r="D250" s="282" t="s">
        <v>35</v>
      </c>
      <c r="E250" s="315"/>
      <c r="F250" s="188">
        <v>0</v>
      </c>
      <c r="G250" s="189">
        <f>('[1]HNI OPTION CALLS'!F250/'[1]HNI OPTION CALLS'!F245)*100</f>
        <v>0</v>
      </c>
      <c r="H250" s="125"/>
      <c r="I250" s="116"/>
      <c r="J250" s="116"/>
      <c r="K250" s="120"/>
      <c r="L250" s="120"/>
      <c r="M250" s="114"/>
      <c r="N250" s="114"/>
      <c r="O250" s="114"/>
    </row>
    <row r="251" spans="1:15" ht="15.75" customHeight="1" thickBot="1">
      <c r="A251" s="124"/>
      <c r="B251" s="115"/>
      <c r="C251" s="115"/>
      <c r="D251" s="277" t="s">
        <v>36</v>
      </c>
      <c r="E251" s="278"/>
      <c r="F251" s="190">
        <v>0</v>
      </c>
      <c r="G251" s="191">
        <f>('[1]HNI OPTION CALLS'!F251/'[1]HNI OPTION CALLS'!F245)*100</f>
        <v>0</v>
      </c>
      <c r="H251" s="125"/>
      <c r="I251" s="116"/>
      <c r="J251" s="116"/>
      <c r="K251" s="126"/>
      <c r="L251" s="126"/>
      <c r="M251" s="114"/>
      <c r="N251" s="114"/>
      <c r="O251" s="114"/>
    </row>
    <row r="252" spans="1:15" ht="15.75" customHeight="1">
      <c r="A252" s="127" t="s">
        <v>37</v>
      </c>
      <c r="B252" s="115"/>
      <c r="C252" s="115"/>
      <c r="D252" s="122"/>
      <c r="E252" s="122"/>
      <c r="F252" s="116"/>
      <c r="G252" s="116"/>
      <c r="H252" s="128"/>
      <c r="I252" s="129"/>
      <c r="J252" s="114"/>
      <c r="K252" s="129"/>
      <c r="L252" s="114"/>
      <c r="M252" s="114"/>
      <c r="N252" s="114"/>
      <c r="O252" s="114"/>
    </row>
    <row r="253" spans="1:15" ht="15" customHeight="1">
      <c r="A253" s="130" t="s">
        <v>38</v>
      </c>
      <c r="B253" s="115"/>
      <c r="C253" s="115"/>
      <c r="D253" s="131"/>
      <c r="E253" s="132"/>
      <c r="F253" s="122"/>
      <c r="G253" s="129"/>
      <c r="H253" s="128"/>
      <c r="I253" s="129"/>
      <c r="J253" s="129"/>
      <c r="K253" s="129"/>
      <c r="L253" s="116"/>
      <c r="M253" s="114"/>
      <c r="N253" s="114"/>
      <c r="O253" s="114"/>
    </row>
    <row r="254" spans="1:15" ht="16.5">
      <c r="A254" s="130" t="s">
        <v>39</v>
      </c>
      <c r="B254" s="115"/>
      <c r="C254" s="115"/>
      <c r="D254" s="122"/>
      <c r="E254" s="132"/>
      <c r="F254" s="122"/>
      <c r="G254" s="129"/>
      <c r="H254" s="128"/>
      <c r="I254" s="120"/>
      <c r="J254" s="120"/>
      <c r="K254" s="120"/>
      <c r="L254" s="116"/>
      <c r="M254" s="114"/>
      <c r="N254" s="114"/>
      <c r="O254" s="114"/>
    </row>
    <row r="255" spans="1:15" ht="16.5">
      <c r="A255" s="130" t="s">
        <v>40</v>
      </c>
      <c r="B255" s="131"/>
      <c r="C255" s="115"/>
      <c r="D255" s="122"/>
      <c r="E255" s="132"/>
      <c r="F255" s="122"/>
      <c r="G255" s="129"/>
      <c r="H255" s="118"/>
      <c r="I255" s="120"/>
      <c r="J255" s="120"/>
      <c r="K255" s="120"/>
      <c r="L255" s="116"/>
      <c r="M255" s="114"/>
      <c r="N255" s="133"/>
      <c r="O255" s="114"/>
    </row>
    <row r="256" spans="1:15" ht="17.25" thickBot="1">
      <c r="A256" s="130" t="s">
        <v>41</v>
      </c>
      <c r="B256" s="124"/>
      <c r="C256" s="131"/>
      <c r="D256" s="122"/>
      <c r="E256" s="134"/>
      <c r="F256" s="129"/>
      <c r="G256" s="129"/>
      <c r="H256" s="118"/>
      <c r="I256" s="120"/>
      <c r="J256" s="120"/>
      <c r="K256" s="120"/>
      <c r="L256" s="129"/>
      <c r="M256" s="114"/>
      <c r="N256" s="122"/>
      <c r="O256" s="114"/>
    </row>
    <row r="257" spans="1:15" ht="15" customHeight="1">
      <c r="A257" s="294" t="s">
        <v>0</v>
      </c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6"/>
    </row>
    <row r="258" spans="1:15" ht="15" customHeight="1">
      <c r="A258" s="288"/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90"/>
    </row>
    <row r="259" spans="1:15" ht="15" customHeight="1">
      <c r="A259" s="288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90"/>
    </row>
    <row r="260" spans="1:15" ht="15" customHeight="1">
      <c r="A260" s="283" t="s">
        <v>136</v>
      </c>
      <c r="B260" s="280"/>
      <c r="C260" s="280"/>
      <c r="D260" s="280"/>
      <c r="E260" s="280"/>
      <c r="F260" s="280"/>
      <c r="G260" s="280"/>
      <c r="H260" s="280"/>
      <c r="I260" s="280"/>
      <c r="J260" s="280"/>
      <c r="K260" s="280"/>
      <c r="L260" s="280"/>
      <c r="M260" s="280"/>
      <c r="N260" s="280"/>
      <c r="O260" s="284"/>
    </row>
    <row r="261" spans="1:15" ht="15">
      <c r="A261" s="283" t="s">
        <v>137</v>
      </c>
      <c r="B261" s="280"/>
      <c r="C261" s="280"/>
      <c r="D261" s="280"/>
      <c r="E261" s="280"/>
      <c r="F261" s="280"/>
      <c r="G261" s="280"/>
      <c r="H261" s="280"/>
      <c r="I261" s="280"/>
      <c r="J261" s="280"/>
      <c r="K261" s="280"/>
      <c r="L261" s="280"/>
      <c r="M261" s="280"/>
      <c r="N261" s="280"/>
      <c r="O261" s="284"/>
    </row>
    <row r="262" spans="1:15" ht="15.75" thickBot="1">
      <c r="A262" s="285" t="s">
        <v>3</v>
      </c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7"/>
    </row>
    <row r="263" spans="1:15" ht="16.5">
      <c r="A263" s="297" t="s">
        <v>196</v>
      </c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9"/>
    </row>
    <row r="264" spans="1:15" ht="16.5">
      <c r="A264" s="300" t="s">
        <v>5</v>
      </c>
      <c r="B264" s="301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  <c r="M264" s="301"/>
      <c r="N264" s="301"/>
      <c r="O264" s="302"/>
    </row>
    <row r="265" spans="1:15" ht="15">
      <c r="A265" s="303" t="s">
        <v>6</v>
      </c>
      <c r="B265" s="304" t="s">
        <v>7</v>
      </c>
      <c r="C265" s="304" t="s">
        <v>176</v>
      </c>
      <c r="D265" s="304" t="s">
        <v>8</v>
      </c>
      <c r="E265" s="303" t="s">
        <v>161</v>
      </c>
      <c r="F265" s="303" t="s">
        <v>162</v>
      </c>
      <c r="G265" s="304" t="s">
        <v>11</v>
      </c>
      <c r="H265" s="304" t="s">
        <v>12</v>
      </c>
      <c r="I265" s="304" t="s">
        <v>13</v>
      </c>
      <c r="J265" s="304" t="s">
        <v>14</v>
      </c>
      <c r="K265" s="304" t="s">
        <v>15</v>
      </c>
      <c r="L265" s="305" t="s">
        <v>16</v>
      </c>
      <c r="M265" s="304" t="s">
        <v>17</v>
      </c>
      <c r="N265" s="304" t="s">
        <v>18</v>
      </c>
      <c r="O265" s="304" t="s">
        <v>19</v>
      </c>
    </row>
    <row r="266" spans="1:15" ht="15" customHeight="1">
      <c r="A266" s="306"/>
      <c r="B266" s="307"/>
      <c r="C266" s="307"/>
      <c r="D266" s="307"/>
      <c r="E266" s="306"/>
      <c r="F266" s="306"/>
      <c r="G266" s="307"/>
      <c r="H266" s="307"/>
      <c r="I266" s="307"/>
      <c r="J266" s="307"/>
      <c r="K266" s="307"/>
      <c r="L266" s="308"/>
      <c r="M266" s="307"/>
      <c r="N266" s="291"/>
      <c r="O266" s="291"/>
    </row>
    <row r="267" spans="1:15" ht="15" customHeight="1">
      <c r="A267" s="68">
        <v>1</v>
      </c>
      <c r="B267" s="187">
        <v>43462</v>
      </c>
      <c r="C267" s="68">
        <v>230</v>
      </c>
      <c r="D267" s="51" t="s">
        <v>177</v>
      </c>
      <c r="E267" s="68" t="s">
        <v>21</v>
      </c>
      <c r="F267" s="51" t="s">
        <v>224</v>
      </c>
      <c r="G267" s="51">
        <v>12</v>
      </c>
      <c r="H267" s="68">
        <v>5</v>
      </c>
      <c r="I267" s="68">
        <v>16</v>
      </c>
      <c r="J267" s="68">
        <v>20</v>
      </c>
      <c r="K267" s="68">
        <v>24</v>
      </c>
      <c r="L267" s="51">
        <v>6.75</v>
      </c>
      <c r="M267" s="68">
        <v>6000</v>
      </c>
      <c r="N267" s="309">
        <f>IF('[1]HNI OPTION CALLS'!E267="BUY",('[1]HNI OPTION CALLS'!L267-'[1]HNI OPTION CALLS'!G267)*('[1]HNI OPTION CALLS'!M267),('[1]HNI OPTION CALLS'!G267-'[1]HNI OPTION CALLS'!L267)*('[1]HNI OPTION CALLS'!M267))</f>
        <v>-31500</v>
      </c>
      <c r="O267" s="310">
        <f>'[1]HNI OPTION CALLS'!N267/('[1]HNI OPTION CALLS'!M267)/'[1]HNI OPTION CALLS'!G267%</f>
        <v>-43.75</v>
      </c>
    </row>
    <row r="268" spans="1:15" ht="15" customHeight="1">
      <c r="A268" s="68">
        <v>1</v>
      </c>
      <c r="B268" s="187">
        <v>43461</v>
      </c>
      <c r="C268" s="68">
        <v>120</v>
      </c>
      <c r="D268" s="51" t="s">
        <v>177</v>
      </c>
      <c r="E268" s="68" t="s">
        <v>21</v>
      </c>
      <c r="F268" s="51" t="s">
        <v>225</v>
      </c>
      <c r="G268" s="51">
        <v>6</v>
      </c>
      <c r="H268" s="68">
        <v>4.5</v>
      </c>
      <c r="I268" s="68">
        <v>6.8</v>
      </c>
      <c r="J268" s="68">
        <v>7.6</v>
      </c>
      <c r="K268" s="68">
        <v>8.4</v>
      </c>
      <c r="L268" s="51">
        <v>6.75</v>
      </c>
      <c r="M268" s="68">
        <v>6000</v>
      </c>
      <c r="N268" s="309">
        <f>IF('[1]HNI OPTION CALLS'!E268="BUY",('[1]HNI OPTION CALLS'!L268-'[1]HNI OPTION CALLS'!G268)*('[1]HNI OPTION CALLS'!M268),('[1]HNI OPTION CALLS'!G268-'[1]HNI OPTION CALLS'!L268)*('[1]HNI OPTION CALLS'!M268))</f>
        <v>4500</v>
      </c>
      <c r="O268" s="310">
        <f>'[1]HNI OPTION CALLS'!N268/('[1]HNI OPTION CALLS'!M268)/'[1]HNI OPTION CALLS'!G268%</f>
        <v>12.5</v>
      </c>
    </row>
    <row r="269" spans="1:15" ht="15" customHeight="1">
      <c r="A269" s="68">
        <v>2</v>
      </c>
      <c r="B269" s="187">
        <v>43460</v>
      </c>
      <c r="C269" s="68">
        <v>500</v>
      </c>
      <c r="D269" s="51" t="s">
        <v>177</v>
      </c>
      <c r="E269" s="68" t="s">
        <v>21</v>
      </c>
      <c r="F269" s="51" t="s">
        <v>124</v>
      </c>
      <c r="G269" s="51">
        <v>13.5</v>
      </c>
      <c r="H269" s="68">
        <v>5</v>
      </c>
      <c r="I269" s="68">
        <v>18</v>
      </c>
      <c r="J269" s="68">
        <v>22</v>
      </c>
      <c r="K269" s="68">
        <v>26</v>
      </c>
      <c r="L269" s="51">
        <v>17</v>
      </c>
      <c r="M269" s="68">
        <v>1100</v>
      </c>
      <c r="N269" s="309">
        <f>IF('[1]HNI OPTION CALLS'!E269="BUY",('[1]HNI OPTION CALLS'!L269-'[1]HNI OPTION CALLS'!G269)*('[1]HNI OPTION CALLS'!M269),('[1]HNI OPTION CALLS'!G269-'[1]HNI OPTION CALLS'!L269)*('[1]HNI OPTION CALLS'!M269))</f>
        <v>3850</v>
      </c>
      <c r="O269" s="310">
        <f>'[1]HNI OPTION CALLS'!N269/('[1]HNI OPTION CALLS'!M269)/'[1]HNI OPTION CALLS'!G269%</f>
        <v>25.925925925925924</v>
      </c>
    </row>
    <row r="270" spans="1:15" ht="15" customHeight="1">
      <c r="A270" s="68">
        <v>3</v>
      </c>
      <c r="B270" s="187">
        <v>43454</v>
      </c>
      <c r="C270" s="68">
        <v>880</v>
      </c>
      <c r="D270" s="51" t="s">
        <v>177</v>
      </c>
      <c r="E270" s="68" t="s">
        <v>21</v>
      </c>
      <c r="F270" s="51" t="s">
        <v>151</v>
      </c>
      <c r="G270" s="51">
        <v>24</v>
      </c>
      <c r="H270" s="68">
        <v>7</v>
      </c>
      <c r="I270" s="68">
        <v>34</v>
      </c>
      <c r="J270" s="68">
        <v>44</v>
      </c>
      <c r="K270" s="68">
        <v>54</v>
      </c>
      <c r="L270" s="51">
        <v>7</v>
      </c>
      <c r="M270" s="68">
        <v>500</v>
      </c>
      <c r="N270" s="309">
        <f>IF('[1]HNI OPTION CALLS'!E270="BUY",('[1]HNI OPTION CALLS'!L270-'[1]HNI OPTION CALLS'!G270)*('[1]HNI OPTION CALLS'!M270),('[1]HNI OPTION CALLS'!G270-'[1]HNI OPTION CALLS'!L270)*('[1]HNI OPTION CALLS'!M270))</f>
        <v>-8500</v>
      </c>
      <c r="O270" s="310">
        <f>'[1]HNI OPTION CALLS'!N270/('[1]HNI OPTION CALLS'!M270)/'[1]HNI OPTION CALLS'!G270%</f>
        <v>-70.83333333333334</v>
      </c>
    </row>
    <row r="271" spans="1:15" ht="15">
      <c r="A271" s="68">
        <v>4</v>
      </c>
      <c r="B271" s="187">
        <v>43453</v>
      </c>
      <c r="C271" s="68">
        <v>650</v>
      </c>
      <c r="D271" s="51" t="s">
        <v>177</v>
      </c>
      <c r="E271" s="68" t="s">
        <v>21</v>
      </c>
      <c r="F271" s="51" t="s">
        <v>69</v>
      </c>
      <c r="G271" s="51">
        <v>11</v>
      </c>
      <c r="H271" s="68">
        <v>3</v>
      </c>
      <c r="I271" s="68">
        <v>16</v>
      </c>
      <c r="J271" s="68">
        <v>21</v>
      </c>
      <c r="K271" s="68">
        <v>26</v>
      </c>
      <c r="L271" s="51">
        <v>3</v>
      </c>
      <c r="M271" s="68">
        <v>1200</v>
      </c>
      <c r="N271" s="309">
        <f>IF('[1]HNI OPTION CALLS'!E271="BUY",('[1]HNI OPTION CALLS'!L271-'[1]HNI OPTION CALLS'!G271)*('[1]HNI OPTION CALLS'!M271),('[1]HNI OPTION CALLS'!G271-'[1]HNI OPTION CALLS'!L271)*('[1]HNI OPTION CALLS'!M271))</f>
        <v>-9600</v>
      </c>
      <c r="O271" s="310">
        <f>'[1]HNI OPTION CALLS'!N271/('[1]HNI OPTION CALLS'!M271)/'[1]HNI OPTION CALLS'!G271%</f>
        <v>-72.72727272727273</v>
      </c>
    </row>
    <row r="272" spans="1:15" ht="15" customHeight="1">
      <c r="A272" s="68">
        <v>5</v>
      </c>
      <c r="B272" s="187">
        <v>43453</v>
      </c>
      <c r="C272" s="68">
        <v>480</v>
      </c>
      <c r="D272" s="51" t="s">
        <v>177</v>
      </c>
      <c r="E272" s="68" t="s">
        <v>21</v>
      </c>
      <c r="F272" s="51" t="s">
        <v>124</v>
      </c>
      <c r="G272" s="51">
        <v>9</v>
      </c>
      <c r="H272" s="68">
        <v>1</v>
      </c>
      <c r="I272" s="68">
        <v>14</v>
      </c>
      <c r="J272" s="68">
        <v>19</v>
      </c>
      <c r="K272" s="68">
        <v>24</v>
      </c>
      <c r="L272" s="51">
        <v>14</v>
      </c>
      <c r="M272" s="68">
        <v>1100</v>
      </c>
      <c r="N272" s="309">
        <f>IF('[1]HNI OPTION CALLS'!E272="BUY",('[1]HNI OPTION CALLS'!L272-'[1]HNI OPTION CALLS'!G272)*('[1]HNI OPTION CALLS'!M272),('[1]HNI OPTION CALLS'!G272-'[1]HNI OPTION CALLS'!L272)*('[1]HNI OPTION CALLS'!M272))</f>
        <v>5500</v>
      </c>
      <c r="O272" s="310">
        <f>'[1]HNI OPTION CALLS'!N272/('[1]HNI OPTION CALLS'!M272)/'[1]HNI OPTION CALLS'!G272%</f>
        <v>55.55555555555556</v>
      </c>
    </row>
    <row r="273" spans="1:15" ht="15" customHeight="1">
      <c r="A273" s="68">
        <v>6</v>
      </c>
      <c r="B273" s="187">
        <v>43451</v>
      </c>
      <c r="C273" s="68">
        <v>90</v>
      </c>
      <c r="D273" s="51" t="s">
        <v>177</v>
      </c>
      <c r="E273" s="68" t="s">
        <v>21</v>
      </c>
      <c r="F273" s="51" t="s">
        <v>132</v>
      </c>
      <c r="G273" s="51">
        <v>4</v>
      </c>
      <c r="H273" s="68">
        <v>2</v>
      </c>
      <c r="I273" s="68">
        <v>5</v>
      </c>
      <c r="J273" s="68">
        <v>6</v>
      </c>
      <c r="K273" s="68">
        <v>7</v>
      </c>
      <c r="L273" s="51">
        <v>5</v>
      </c>
      <c r="M273" s="68">
        <v>5500</v>
      </c>
      <c r="N273" s="309">
        <f>IF('[1]HNI OPTION CALLS'!E273="BUY",('[1]HNI OPTION CALLS'!L273-'[1]HNI OPTION CALLS'!G273)*('[1]HNI OPTION CALLS'!M273),('[1]HNI OPTION CALLS'!G273-'[1]HNI OPTION CALLS'!L273)*('[1]HNI OPTION CALLS'!M273))</f>
        <v>5500</v>
      </c>
      <c r="O273" s="310">
        <f>'[1]HNI OPTION CALLS'!N273/('[1]HNI OPTION CALLS'!M273)/'[1]HNI OPTION CALLS'!G273%</f>
        <v>25</v>
      </c>
    </row>
    <row r="274" spans="1:15" ht="15" customHeight="1">
      <c r="A274" s="68">
        <v>7</v>
      </c>
      <c r="B274" s="187">
        <v>43448</v>
      </c>
      <c r="C274" s="68">
        <v>270</v>
      </c>
      <c r="D274" s="51" t="s">
        <v>177</v>
      </c>
      <c r="E274" s="68" t="s">
        <v>21</v>
      </c>
      <c r="F274" s="51" t="s">
        <v>205</v>
      </c>
      <c r="G274" s="51">
        <v>15</v>
      </c>
      <c r="H274" s="68">
        <v>8</v>
      </c>
      <c r="I274" s="68">
        <v>19</v>
      </c>
      <c r="J274" s="68">
        <v>23</v>
      </c>
      <c r="K274" s="68">
        <v>27</v>
      </c>
      <c r="L274" s="51">
        <v>18.4</v>
      </c>
      <c r="M274" s="68">
        <v>1200</v>
      </c>
      <c r="N274" s="309">
        <f>IF('[1]HNI OPTION CALLS'!E274="BUY",('[1]HNI OPTION CALLS'!L274-'[1]HNI OPTION CALLS'!G274)*('[1]HNI OPTION CALLS'!M274),('[1]HNI OPTION CALLS'!G274-'[1]HNI OPTION CALLS'!L274)*('[1]HNI OPTION CALLS'!M274))</f>
        <v>4079.999999999998</v>
      </c>
      <c r="O274" s="310">
        <f>'[1]HNI OPTION CALLS'!N274/('[1]HNI OPTION CALLS'!M274)/'[1]HNI OPTION CALLS'!G274%</f>
        <v>22.666666666666657</v>
      </c>
    </row>
    <row r="275" spans="1:15" ht="15" customHeight="1">
      <c r="A275" s="68">
        <v>8</v>
      </c>
      <c r="B275" s="187">
        <v>43446</v>
      </c>
      <c r="C275" s="68">
        <v>85</v>
      </c>
      <c r="D275" s="51" t="s">
        <v>177</v>
      </c>
      <c r="E275" s="68" t="s">
        <v>21</v>
      </c>
      <c r="F275" s="51" t="s">
        <v>132</v>
      </c>
      <c r="G275" s="51">
        <v>4</v>
      </c>
      <c r="H275" s="68">
        <v>2</v>
      </c>
      <c r="I275" s="68">
        <v>5</v>
      </c>
      <c r="J275" s="68">
        <v>6</v>
      </c>
      <c r="K275" s="68">
        <v>7</v>
      </c>
      <c r="L275" s="51">
        <v>5</v>
      </c>
      <c r="M275" s="68">
        <v>5500</v>
      </c>
      <c r="N275" s="309">
        <f>IF('[1]HNI OPTION CALLS'!E275="BUY",('[1]HNI OPTION CALLS'!L275-'[1]HNI OPTION CALLS'!G275)*('[1]HNI OPTION CALLS'!M275),('[1]HNI OPTION CALLS'!G275-'[1]HNI OPTION CALLS'!L275)*('[1]HNI OPTION CALLS'!M275))</f>
        <v>5500</v>
      </c>
      <c r="O275" s="310">
        <f>'[1]HNI OPTION CALLS'!N275/('[1]HNI OPTION CALLS'!M275)/'[1]HNI OPTION CALLS'!G275%</f>
        <v>25</v>
      </c>
    </row>
    <row r="276" spans="1:15" ht="15" customHeight="1">
      <c r="A276" s="68">
        <v>9</v>
      </c>
      <c r="B276" s="187">
        <v>43438</v>
      </c>
      <c r="C276" s="68">
        <v>430</v>
      </c>
      <c r="D276" s="51" t="s">
        <v>177</v>
      </c>
      <c r="E276" s="68" t="s">
        <v>21</v>
      </c>
      <c r="F276" s="51" t="s">
        <v>128</v>
      </c>
      <c r="G276" s="51">
        <v>23</v>
      </c>
      <c r="H276" s="68">
        <v>14</v>
      </c>
      <c r="I276" s="68">
        <v>28</v>
      </c>
      <c r="J276" s="68">
        <v>33</v>
      </c>
      <c r="K276" s="68">
        <v>38</v>
      </c>
      <c r="L276" s="51">
        <v>14</v>
      </c>
      <c r="M276" s="68">
        <v>1100</v>
      </c>
      <c r="N276" s="309">
        <f>IF('[1]HNI OPTION CALLS'!E276="BUY",('[1]HNI OPTION CALLS'!L276-'[1]HNI OPTION CALLS'!G276)*('[1]HNI OPTION CALLS'!M276),('[1]HNI OPTION CALLS'!G276-'[1]HNI OPTION CALLS'!L276)*('[1]HNI OPTION CALLS'!M276))</f>
        <v>-9900</v>
      </c>
      <c r="O276" s="310">
        <f>'[1]HNI OPTION CALLS'!N276/('[1]HNI OPTION CALLS'!M276)/'[1]HNI OPTION CALLS'!G276%</f>
        <v>-39.130434782608695</v>
      </c>
    </row>
    <row r="277" spans="1:15" ht="15" customHeight="1">
      <c r="A277" s="68">
        <v>10</v>
      </c>
      <c r="B277" s="187">
        <v>43438</v>
      </c>
      <c r="C277" s="68">
        <v>340</v>
      </c>
      <c r="D277" s="51" t="s">
        <v>177</v>
      </c>
      <c r="E277" s="68" t="s">
        <v>21</v>
      </c>
      <c r="F277" s="51" t="s">
        <v>204</v>
      </c>
      <c r="G277" s="51">
        <v>8</v>
      </c>
      <c r="H277" s="68">
        <v>4</v>
      </c>
      <c r="I277" s="68">
        <v>10</v>
      </c>
      <c r="J277" s="68">
        <v>12</v>
      </c>
      <c r="K277" s="68">
        <v>14</v>
      </c>
      <c r="L277" s="51">
        <v>10</v>
      </c>
      <c r="M277" s="68">
        <v>2400</v>
      </c>
      <c r="N277" s="309">
        <f>IF('[1]HNI OPTION CALLS'!E277="BUY",('[1]HNI OPTION CALLS'!L277-'[1]HNI OPTION CALLS'!G277)*('[1]HNI OPTION CALLS'!M277),('[1]HNI OPTION CALLS'!G277-'[1]HNI OPTION CALLS'!L277)*('[1]HNI OPTION CALLS'!M277))</f>
        <v>4800</v>
      </c>
      <c r="O277" s="310">
        <f>'[1]HNI OPTION CALLS'!N277/('[1]HNI OPTION CALLS'!M277)/'[1]HNI OPTION CALLS'!G277%</f>
        <v>25</v>
      </c>
    </row>
    <row r="278" spans="1:15" ht="15">
      <c r="A278" s="68">
        <v>11</v>
      </c>
      <c r="B278" s="187">
        <v>43437</v>
      </c>
      <c r="C278" s="68">
        <v>70</v>
      </c>
      <c r="D278" s="51" t="s">
        <v>177</v>
      </c>
      <c r="E278" s="68" t="s">
        <v>21</v>
      </c>
      <c r="F278" s="51" t="s">
        <v>109</v>
      </c>
      <c r="G278" s="51">
        <v>3</v>
      </c>
      <c r="H278" s="68">
        <v>1.5</v>
      </c>
      <c r="I278" s="68">
        <v>3.8</v>
      </c>
      <c r="J278" s="68">
        <v>4.6</v>
      </c>
      <c r="K278" s="68">
        <v>5.4</v>
      </c>
      <c r="L278" s="51">
        <v>3.8</v>
      </c>
      <c r="M278" s="68">
        <v>7500</v>
      </c>
      <c r="N278" s="309">
        <f>IF('[1]HNI OPTION CALLS'!E278="BUY",('[1]HNI OPTION CALLS'!L278-'[1]HNI OPTION CALLS'!G278)*('[1]HNI OPTION CALLS'!M278),('[1]HNI OPTION CALLS'!G278-'[1]HNI OPTION CALLS'!L278)*('[1]HNI OPTION CALLS'!M278))</f>
        <v>5999.999999999999</v>
      </c>
      <c r="O278" s="310">
        <f>'[1]HNI OPTION CALLS'!N278/('[1]HNI OPTION CALLS'!M278)/'[1]HNI OPTION CALLS'!G278%</f>
        <v>26.666666666666664</v>
      </c>
    </row>
    <row r="279" spans="1:15" ht="16.5">
      <c r="A279" s="106" t="s">
        <v>25</v>
      </c>
      <c r="B279" s="107"/>
      <c r="C279" s="108"/>
      <c r="D279" s="109"/>
      <c r="E279" s="110"/>
      <c r="F279" s="110"/>
      <c r="G279" s="111"/>
      <c r="H279" s="112"/>
      <c r="I279" s="112"/>
      <c r="J279" s="112"/>
      <c r="K279" s="110"/>
      <c r="L279" s="113"/>
      <c r="M279" s="114"/>
      <c r="N279" s="114"/>
      <c r="O279" s="114"/>
    </row>
    <row r="280" spans="1:15" ht="15" customHeight="1">
      <c r="A280" s="106" t="s">
        <v>26</v>
      </c>
      <c r="B280" s="107"/>
      <c r="C280" s="108"/>
      <c r="D280" s="109"/>
      <c r="E280" s="110"/>
      <c r="F280" s="110"/>
      <c r="G280" s="111"/>
      <c r="H280" s="110"/>
      <c r="I280" s="110"/>
      <c r="J280" s="110"/>
      <c r="K280" s="110"/>
      <c r="L280" s="113"/>
      <c r="M280" s="114"/>
      <c r="N280" s="114"/>
      <c r="O280" s="114"/>
    </row>
    <row r="281" spans="1:15" ht="15" customHeight="1">
      <c r="A281" s="106" t="s">
        <v>26</v>
      </c>
      <c r="B281" s="107"/>
      <c r="C281" s="108"/>
      <c r="D281" s="109"/>
      <c r="E281" s="110"/>
      <c r="F281" s="110"/>
      <c r="G281" s="111"/>
      <c r="H281" s="110"/>
      <c r="I281" s="110"/>
      <c r="J281" s="110"/>
      <c r="K281" s="110"/>
      <c r="L281" s="114"/>
      <c r="M281" s="114"/>
      <c r="N281" s="114"/>
      <c r="O281" s="114"/>
    </row>
    <row r="282" spans="1:15" ht="17.25" thickBot="1">
      <c r="A282" s="73"/>
      <c r="B282" s="115"/>
      <c r="C282" s="115"/>
      <c r="D282" s="116"/>
      <c r="E282" s="116"/>
      <c r="F282" s="116"/>
      <c r="G282" s="117"/>
      <c r="H282" s="118"/>
      <c r="I282" s="119" t="s">
        <v>27</v>
      </c>
      <c r="J282" s="119"/>
      <c r="K282" s="120"/>
      <c r="L282" s="114"/>
      <c r="M282" s="121"/>
      <c r="N282" s="114"/>
      <c r="O282" s="114"/>
    </row>
    <row r="283" spans="1:15" ht="16.5">
      <c r="A283" s="122"/>
      <c r="B283" s="115"/>
      <c r="C283" s="115"/>
      <c r="D283" s="311" t="s">
        <v>28</v>
      </c>
      <c r="E283" s="312"/>
      <c r="F283" s="313">
        <v>11</v>
      </c>
      <c r="G283" s="314">
        <v>100</v>
      </c>
      <c r="H283" s="116">
        <v>11</v>
      </c>
      <c r="I283" s="123">
        <f>'[1]HNI OPTION CALLS'!H284/'[1]HNI OPTION CALLS'!H283%</f>
        <v>72.72727272727273</v>
      </c>
      <c r="J283" s="123"/>
      <c r="K283" s="123"/>
      <c r="L283" s="120"/>
      <c r="M283" s="114"/>
      <c r="N283" s="114"/>
      <c r="O283" s="114"/>
    </row>
    <row r="284" spans="1:15" ht="16.5">
      <c r="A284" s="122"/>
      <c r="B284" s="115"/>
      <c r="C284" s="115"/>
      <c r="D284" s="282" t="s">
        <v>29</v>
      </c>
      <c r="E284" s="315"/>
      <c r="F284" s="188">
        <v>8</v>
      </c>
      <c r="G284" s="189">
        <f>('[1]HNI OPTION CALLS'!F284/'[1]HNI OPTION CALLS'!F283)*100</f>
        <v>72.72727272727273</v>
      </c>
      <c r="H284" s="116">
        <v>8</v>
      </c>
      <c r="I284" s="120"/>
      <c r="J284" s="120"/>
      <c r="K284" s="116"/>
      <c r="L284" s="114"/>
      <c r="M284" s="114"/>
      <c r="N284" s="114"/>
      <c r="O284" s="114"/>
    </row>
    <row r="285" spans="1:15" ht="16.5">
      <c r="A285" s="124"/>
      <c r="B285" s="115"/>
      <c r="C285" s="115"/>
      <c r="D285" s="282" t="s">
        <v>31</v>
      </c>
      <c r="E285" s="315"/>
      <c r="F285" s="188">
        <v>0</v>
      </c>
      <c r="G285" s="189">
        <f>('[1]HNI OPTION CALLS'!F285/'[1]HNI OPTION CALLS'!F283)*100</f>
        <v>0</v>
      </c>
      <c r="H285" s="125"/>
      <c r="I285" s="116"/>
      <c r="J285" s="116"/>
      <c r="K285" s="116"/>
      <c r="L285" s="126"/>
      <c r="M285" s="114"/>
      <c r="N285" s="114"/>
      <c r="O285" s="114"/>
    </row>
    <row r="286" spans="1:15" ht="16.5">
      <c r="A286" s="124"/>
      <c r="B286" s="115"/>
      <c r="C286" s="115"/>
      <c r="D286" s="282" t="s">
        <v>32</v>
      </c>
      <c r="E286" s="315"/>
      <c r="F286" s="188">
        <v>0</v>
      </c>
      <c r="G286" s="189">
        <f>('[1]HNI OPTION CALLS'!F286/'[1]HNI OPTION CALLS'!F283)*100</f>
        <v>0</v>
      </c>
      <c r="H286" s="125"/>
      <c r="I286" s="116"/>
      <c r="J286" s="116"/>
      <c r="K286" s="116"/>
      <c r="L286" s="120"/>
      <c r="M286" s="114"/>
      <c r="N286" s="114"/>
      <c r="O286" s="114"/>
    </row>
    <row r="287" spans="1:15" ht="16.5">
      <c r="A287" s="124"/>
      <c r="B287" s="115"/>
      <c r="C287" s="115"/>
      <c r="D287" s="282" t="s">
        <v>33</v>
      </c>
      <c r="E287" s="315"/>
      <c r="F287" s="188">
        <v>3</v>
      </c>
      <c r="G287" s="189">
        <f>('[1]HNI OPTION CALLS'!F287/'[1]HNI OPTION CALLS'!F283)*100</f>
        <v>27.27272727272727</v>
      </c>
      <c r="H287" s="125"/>
      <c r="I287" s="116" t="s">
        <v>34</v>
      </c>
      <c r="J287" s="116"/>
      <c r="K287" s="120"/>
      <c r="L287" s="120"/>
      <c r="M287" s="114"/>
      <c r="N287" s="114"/>
      <c r="O287" s="114"/>
    </row>
    <row r="288" spans="1:15" ht="16.5">
      <c r="A288" s="124"/>
      <c r="B288" s="115"/>
      <c r="C288" s="115"/>
      <c r="D288" s="282" t="s">
        <v>35</v>
      </c>
      <c r="E288" s="315"/>
      <c r="F288" s="188">
        <v>0</v>
      </c>
      <c r="G288" s="189">
        <f>('[1]HNI OPTION CALLS'!F288/'[1]HNI OPTION CALLS'!F283)*100</f>
        <v>0</v>
      </c>
      <c r="H288" s="125"/>
      <c r="I288" s="116"/>
      <c r="J288" s="116"/>
      <c r="K288" s="120"/>
      <c r="L288" s="120"/>
      <c r="M288" s="114"/>
      <c r="N288" s="114"/>
      <c r="O288" s="114"/>
    </row>
    <row r="289" spans="1:15" ht="17.25" thickBot="1">
      <c r="A289" s="124"/>
      <c r="B289" s="115"/>
      <c r="C289" s="115"/>
      <c r="D289" s="277" t="s">
        <v>36</v>
      </c>
      <c r="E289" s="278"/>
      <c r="F289" s="190">
        <v>0</v>
      </c>
      <c r="G289" s="191">
        <f>('[1]HNI OPTION CALLS'!F289/'[1]HNI OPTION CALLS'!F283)*100</f>
        <v>0</v>
      </c>
      <c r="H289" s="125"/>
      <c r="I289" s="116"/>
      <c r="J289" s="116"/>
      <c r="K289" s="126"/>
      <c r="L289" s="126"/>
      <c r="M289" s="114"/>
      <c r="N289" s="114"/>
      <c r="O289" s="114"/>
    </row>
    <row r="290" spans="1:15" ht="16.5">
      <c r="A290" s="127" t="s">
        <v>37</v>
      </c>
      <c r="B290" s="115"/>
      <c r="C290" s="115"/>
      <c r="D290" s="122"/>
      <c r="E290" s="122"/>
      <c r="F290" s="116"/>
      <c r="G290" s="116"/>
      <c r="H290" s="128"/>
      <c r="I290" s="129"/>
      <c r="J290" s="114"/>
      <c r="K290" s="129"/>
      <c r="L290" s="114"/>
      <c r="M290" s="114"/>
      <c r="N290" s="114"/>
      <c r="O290" s="114"/>
    </row>
    <row r="291" spans="1:15" ht="16.5">
      <c r="A291" s="130" t="s">
        <v>38</v>
      </c>
      <c r="B291" s="115"/>
      <c r="C291" s="115"/>
      <c r="D291" s="131"/>
      <c r="E291" s="132"/>
      <c r="F291" s="122"/>
      <c r="G291" s="129"/>
      <c r="H291" s="128"/>
      <c r="I291" s="129"/>
      <c r="J291" s="129"/>
      <c r="K291" s="129"/>
      <c r="L291" s="116"/>
      <c r="M291" s="114"/>
      <c r="N291" s="114"/>
      <c r="O291" s="122"/>
    </row>
    <row r="292" spans="1:15" ht="15" customHeight="1">
      <c r="A292" s="130" t="s">
        <v>39</v>
      </c>
      <c r="B292" s="115"/>
      <c r="C292" s="115"/>
      <c r="D292" s="122"/>
      <c r="E292" s="132"/>
      <c r="F292" s="122"/>
      <c r="G292" s="129"/>
      <c r="H292" s="128"/>
      <c r="I292" s="120"/>
      <c r="J292" s="120"/>
      <c r="K292" s="120"/>
      <c r="L292" s="116"/>
      <c r="M292" s="114"/>
      <c r="N292" s="114"/>
      <c r="O292" s="114"/>
    </row>
    <row r="293" spans="1:15" ht="15" customHeight="1">
      <c r="A293" s="130" t="s">
        <v>40</v>
      </c>
      <c r="B293" s="131"/>
      <c r="C293" s="115"/>
      <c r="D293" s="122"/>
      <c r="E293" s="132"/>
      <c r="F293" s="122"/>
      <c r="G293" s="129"/>
      <c r="H293" s="118"/>
      <c r="I293" s="120"/>
      <c r="J293" s="120"/>
      <c r="K293" s="120"/>
      <c r="L293" s="116"/>
      <c r="M293" s="114"/>
      <c r="N293" s="133"/>
      <c r="O293" s="114"/>
    </row>
    <row r="294" spans="1:15" ht="15.75" customHeight="1">
      <c r="A294" s="130" t="s">
        <v>41</v>
      </c>
      <c r="B294" s="124"/>
      <c r="C294" s="131"/>
      <c r="D294" s="122"/>
      <c r="E294" s="134"/>
      <c r="F294" s="129"/>
      <c r="G294" s="129"/>
      <c r="H294" s="118"/>
      <c r="I294" s="120"/>
      <c r="J294" s="120"/>
      <c r="K294" s="120"/>
      <c r="L294" s="129"/>
      <c r="M294" s="114"/>
      <c r="N294" s="122"/>
      <c r="O294" s="114"/>
    </row>
    <row r="295" spans="1:15" ht="15.75" customHeight="1" thickBo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1:15" ht="15" customHeight="1">
      <c r="A296" s="294" t="s">
        <v>0</v>
      </c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6"/>
    </row>
    <row r="297" spans="1:15" ht="15">
      <c r="A297" s="288"/>
      <c r="B297" s="289"/>
      <c r="C297" s="289"/>
      <c r="D297" s="289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  <c r="O297" s="290"/>
    </row>
    <row r="298" spans="1:15" ht="15">
      <c r="A298" s="288"/>
      <c r="B298" s="289"/>
      <c r="C298" s="289"/>
      <c r="D298" s="289"/>
      <c r="E298" s="289"/>
      <c r="F298" s="289"/>
      <c r="G298" s="289"/>
      <c r="H298" s="289"/>
      <c r="I298" s="289"/>
      <c r="J298" s="289"/>
      <c r="K298" s="289"/>
      <c r="L298" s="289"/>
      <c r="M298" s="289"/>
      <c r="N298" s="289"/>
      <c r="O298" s="290"/>
    </row>
    <row r="299" spans="1:15" ht="15">
      <c r="A299" s="283" t="s">
        <v>136</v>
      </c>
      <c r="B299" s="280"/>
      <c r="C299" s="280"/>
      <c r="D299" s="280"/>
      <c r="E299" s="280"/>
      <c r="F299" s="280"/>
      <c r="G299" s="280"/>
      <c r="H299" s="280"/>
      <c r="I299" s="280"/>
      <c r="J299" s="280"/>
      <c r="K299" s="280"/>
      <c r="L299" s="280"/>
      <c r="M299" s="280"/>
      <c r="N299" s="280"/>
      <c r="O299" s="284"/>
    </row>
    <row r="300" spans="1:15" ht="15" customHeight="1">
      <c r="A300" s="283" t="s">
        <v>137</v>
      </c>
      <c r="B300" s="280"/>
      <c r="C300" s="280"/>
      <c r="D300" s="280"/>
      <c r="E300" s="280"/>
      <c r="F300" s="280"/>
      <c r="G300" s="280"/>
      <c r="H300" s="280"/>
      <c r="I300" s="280"/>
      <c r="J300" s="280"/>
      <c r="K300" s="280"/>
      <c r="L300" s="280"/>
      <c r="M300" s="280"/>
      <c r="N300" s="280"/>
      <c r="O300" s="284"/>
    </row>
    <row r="301" spans="1:15" ht="15" customHeight="1" thickBot="1">
      <c r="A301" s="285" t="s">
        <v>3</v>
      </c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7"/>
    </row>
    <row r="302" spans="1:15" ht="15" customHeight="1">
      <c r="A302" s="297" t="s">
        <v>175</v>
      </c>
      <c r="B302" s="298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9"/>
    </row>
    <row r="303" spans="1:15" ht="15" customHeight="1">
      <c r="A303" s="300" t="s">
        <v>5</v>
      </c>
      <c r="B303" s="301"/>
      <c r="C303" s="301"/>
      <c r="D303" s="301"/>
      <c r="E303" s="301"/>
      <c r="F303" s="301"/>
      <c r="G303" s="301"/>
      <c r="H303" s="301"/>
      <c r="I303" s="301"/>
      <c r="J303" s="301"/>
      <c r="K303" s="301"/>
      <c r="L303" s="301"/>
      <c r="M303" s="301"/>
      <c r="N303" s="301"/>
      <c r="O303" s="302"/>
    </row>
    <row r="304" spans="1:15" ht="15">
      <c r="A304" s="303" t="s">
        <v>6</v>
      </c>
      <c r="B304" s="304" t="s">
        <v>7</v>
      </c>
      <c r="C304" s="304" t="s">
        <v>176</v>
      </c>
      <c r="D304" s="304" t="s">
        <v>8</v>
      </c>
      <c r="E304" s="303" t="s">
        <v>161</v>
      </c>
      <c r="F304" s="303" t="s">
        <v>162</v>
      </c>
      <c r="G304" s="304" t="s">
        <v>11</v>
      </c>
      <c r="H304" s="304" t="s">
        <v>12</v>
      </c>
      <c r="I304" s="304" t="s">
        <v>13</v>
      </c>
      <c r="J304" s="304" t="s">
        <v>14</v>
      </c>
      <c r="K304" s="304" t="s">
        <v>15</v>
      </c>
      <c r="L304" s="305" t="s">
        <v>16</v>
      </c>
      <c r="M304" s="304" t="s">
        <v>17</v>
      </c>
      <c r="N304" s="304" t="s">
        <v>18</v>
      </c>
      <c r="O304" s="304" t="s">
        <v>19</v>
      </c>
    </row>
    <row r="305" spans="1:15" ht="15">
      <c r="A305" s="306"/>
      <c r="B305" s="307"/>
      <c r="C305" s="307"/>
      <c r="D305" s="307"/>
      <c r="E305" s="306"/>
      <c r="F305" s="306"/>
      <c r="G305" s="307"/>
      <c r="H305" s="307"/>
      <c r="I305" s="307"/>
      <c r="J305" s="307"/>
      <c r="K305" s="307"/>
      <c r="L305" s="308"/>
      <c r="M305" s="307"/>
      <c r="N305" s="291"/>
      <c r="O305" s="291"/>
    </row>
    <row r="306" spans="1:15" ht="15">
      <c r="A306" s="68">
        <v>1</v>
      </c>
      <c r="B306" s="187">
        <v>43434</v>
      </c>
      <c r="C306" s="68">
        <v>375</v>
      </c>
      <c r="D306" s="51" t="s">
        <v>177</v>
      </c>
      <c r="E306" s="68" t="s">
        <v>21</v>
      </c>
      <c r="F306" s="51" t="s">
        <v>197</v>
      </c>
      <c r="G306" s="51">
        <v>14</v>
      </c>
      <c r="H306" s="68">
        <v>10</v>
      </c>
      <c r="I306" s="68">
        <v>16</v>
      </c>
      <c r="J306" s="68">
        <v>18</v>
      </c>
      <c r="K306" s="68">
        <v>20</v>
      </c>
      <c r="L306" s="51">
        <v>16</v>
      </c>
      <c r="M306" s="68">
        <v>2500</v>
      </c>
      <c r="N306" s="309">
        <f>IF('[1]HNI OPTION CALLS'!E306="BUY",('[1]HNI OPTION CALLS'!L306-'[1]HNI OPTION CALLS'!G306)*('[1]HNI OPTION CALLS'!M306),('[1]HNI OPTION CALLS'!G306-'[1]HNI OPTION CALLS'!L306)*('[1]HNI OPTION CALLS'!M306))</f>
        <v>5000</v>
      </c>
      <c r="O306" s="310">
        <f>'[1]HNI OPTION CALLS'!N306/('[1]HNI OPTION CALLS'!M306)/'[1]HNI OPTION CALLS'!G306%</f>
        <v>14.285714285714285</v>
      </c>
    </row>
    <row r="307" spans="1:15" ht="15">
      <c r="A307" s="68">
        <v>2</v>
      </c>
      <c r="B307" s="187">
        <v>43434</v>
      </c>
      <c r="C307" s="68">
        <v>1100</v>
      </c>
      <c r="D307" s="51" t="s">
        <v>177</v>
      </c>
      <c r="E307" s="68" t="s">
        <v>21</v>
      </c>
      <c r="F307" s="51" t="s">
        <v>170</v>
      </c>
      <c r="G307" s="51">
        <v>50</v>
      </c>
      <c r="H307" s="68">
        <v>36</v>
      </c>
      <c r="I307" s="68">
        <v>58</v>
      </c>
      <c r="J307" s="68">
        <v>66</v>
      </c>
      <c r="K307" s="68">
        <v>74</v>
      </c>
      <c r="L307" s="51">
        <v>58</v>
      </c>
      <c r="M307" s="68">
        <v>750</v>
      </c>
      <c r="N307" s="309">
        <f>IF('[1]HNI OPTION CALLS'!E307="BUY",('[1]HNI OPTION CALLS'!L307-'[1]HNI OPTION CALLS'!G307)*('[1]HNI OPTION CALLS'!M307),('[1]HNI OPTION CALLS'!G307-'[1]HNI OPTION CALLS'!L307)*('[1]HNI OPTION CALLS'!M307))</f>
        <v>6000</v>
      </c>
      <c r="O307" s="310">
        <f>'[1]HNI OPTION CALLS'!N307/('[1]HNI OPTION CALLS'!M307)/'[1]HNI OPTION CALLS'!G307%</f>
        <v>16</v>
      </c>
    </row>
    <row r="308" spans="1:15" ht="15">
      <c r="A308" s="68">
        <v>3</v>
      </c>
      <c r="B308" s="187">
        <v>43433</v>
      </c>
      <c r="C308" s="68">
        <v>2040</v>
      </c>
      <c r="D308" s="51" t="s">
        <v>177</v>
      </c>
      <c r="E308" s="68" t="s">
        <v>21</v>
      </c>
      <c r="F308" s="51" t="s">
        <v>87</v>
      </c>
      <c r="G308" s="51">
        <v>100</v>
      </c>
      <c r="H308" s="68">
        <v>60</v>
      </c>
      <c r="I308" s="68">
        <v>120</v>
      </c>
      <c r="J308" s="68">
        <v>140</v>
      </c>
      <c r="K308" s="68">
        <v>160</v>
      </c>
      <c r="L308" s="51">
        <v>120</v>
      </c>
      <c r="M308" s="68">
        <v>250</v>
      </c>
      <c r="N308" s="309">
        <f>IF('[1]HNI OPTION CALLS'!E308="BUY",('[1]HNI OPTION CALLS'!L308-'[1]HNI OPTION CALLS'!G308)*('[1]HNI OPTION CALLS'!M308),('[1]HNI OPTION CALLS'!G308-'[1]HNI OPTION CALLS'!L308)*('[1]HNI OPTION CALLS'!M308))</f>
        <v>5000</v>
      </c>
      <c r="O308" s="310">
        <f>'[1]HNI OPTION CALLS'!N308/('[1]HNI OPTION CALLS'!M308)/'[1]HNI OPTION CALLS'!G308%</f>
        <v>20</v>
      </c>
    </row>
    <row r="309" spans="1:15" ht="15" customHeight="1">
      <c r="A309" s="68">
        <v>4</v>
      </c>
      <c r="B309" s="187">
        <v>43433</v>
      </c>
      <c r="C309" s="68">
        <v>85</v>
      </c>
      <c r="D309" s="51" t="s">
        <v>177</v>
      </c>
      <c r="E309" s="68" t="s">
        <v>21</v>
      </c>
      <c r="F309" s="51" t="s">
        <v>132</v>
      </c>
      <c r="G309" s="51">
        <v>3.5</v>
      </c>
      <c r="H309" s="68">
        <v>1.5</v>
      </c>
      <c r="I309" s="68">
        <v>4.5</v>
      </c>
      <c r="J309" s="68">
        <v>5.5</v>
      </c>
      <c r="K309" s="68">
        <v>6.5</v>
      </c>
      <c r="L309" s="51">
        <v>4.5</v>
      </c>
      <c r="M309" s="68">
        <v>5500</v>
      </c>
      <c r="N309" s="309">
        <f>IF('[1]HNI OPTION CALLS'!E309="BUY",('[1]HNI OPTION CALLS'!L309-'[1]HNI OPTION CALLS'!G309)*('[1]HNI OPTION CALLS'!M309),('[1]HNI OPTION CALLS'!G309-'[1]HNI OPTION CALLS'!L309)*('[1]HNI OPTION CALLS'!M309))</f>
        <v>5500</v>
      </c>
      <c r="O309" s="310">
        <f>'[1]HNI OPTION CALLS'!N309/('[1]HNI OPTION CALLS'!M309)/'[1]HNI OPTION CALLS'!G309%</f>
        <v>28.57142857142857</v>
      </c>
    </row>
    <row r="310" spans="1:15" ht="15" customHeight="1">
      <c r="A310" s="68">
        <v>5</v>
      </c>
      <c r="B310" s="187">
        <v>43432</v>
      </c>
      <c r="C310" s="68">
        <v>660</v>
      </c>
      <c r="D310" s="51" t="s">
        <v>177</v>
      </c>
      <c r="E310" s="68" t="s">
        <v>21</v>
      </c>
      <c r="F310" s="51" t="s">
        <v>88</v>
      </c>
      <c r="G310" s="51">
        <v>19</v>
      </c>
      <c r="H310" s="68">
        <v>9</v>
      </c>
      <c r="I310" s="68">
        <v>24</v>
      </c>
      <c r="J310" s="68">
        <v>29</v>
      </c>
      <c r="K310" s="68">
        <v>34</v>
      </c>
      <c r="L310" s="51">
        <v>24</v>
      </c>
      <c r="M310" s="68">
        <v>1200</v>
      </c>
      <c r="N310" s="309">
        <f>IF('[1]HNI OPTION CALLS'!E310="BUY",('[1]HNI OPTION CALLS'!L310-'[1]HNI OPTION CALLS'!G310)*('[1]HNI OPTION CALLS'!M310),('[1]HNI OPTION CALLS'!G310-'[1]HNI OPTION CALLS'!L310)*('[1]HNI OPTION CALLS'!M310))</f>
        <v>6000</v>
      </c>
      <c r="O310" s="310">
        <f>'[1]HNI OPTION CALLS'!N310/('[1]HNI OPTION CALLS'!M310)/'[1]HNI OPTION CALLS'!G310%</f>
        <v>26.31578947368421</v>
      </c>
    </row>
    <row r="311" spans="1:15" ht="15" customHeight="1">
      <c r="A311" s="68">
        <v>6</v>
      </c>
      <c r="B311" s="187">
        <v>43431</v>
      </c>
      <c r="C311" s="68">
        <v>150</v>
      </c>
      <c r="D311" s="51" t="s">
        <v>177</v>
      </c>
      <c r="E311" s="68" t="s">
        <v>21</v>
      </c>
      <c r="F311" s="51" t="s">
        <v>111</v>
      </c>
      <c r="G311" s="51">
        <v>4</v>
      </c>
      <c r="H311" s="68">
        <v>0.5</v>
      </c>
      <c r="I311" s="68">
        <v>6</v>
      </c>
      <c r="J311" s="68">
        <v>8</v>
      </c>
      <c r="K311" s="68">
        <v>10</v>
      </c>
      <c r="L311" s="51">
        <v>6</v>
      </c>
      <c r="M311" s="68">
        <v>2500</v>
      </c>
      <c r="N311" s="309">
        <f>IF('[1]HNI OPTION CALLS'!E311="BUY",('[1]HNI OPTION CALLS'!L311-'[1]HNI OPTION CALLS'!G311)*('[1]HNI OPTION CALLS'!M311),('[1]HNI OPTION CALLS'!G311-'[1]HNI OPTION CALLS'!L311)*('[1]HNI OPTION CALLS'!M311))</f>
        <v>5000</v>
      </c>
      <c r="O311" s="310">
        <f>'[1]HNI OPTION CALLS'!N311/('[1]HNI OPTION CALLS'!M311)/'[1]HNI OPTION CALLS'!G311%</f>
        <v>50</v>
      </c>
    </row>
    <row r="312" spans="1:15" ht="15" customHeight="1">
      <c r="A312" s="68">
        <v>7</v>
      </c>
      <c r="B312" s="187">
        <v>43430</v>
      </c>
      <c r="C312" s="68">
        <v>410</v>
      </c>
      <c r="D312" s="51" t="s">
        <v>177</v>
      </c>
      <c r="E312" s="68" t="s">
        <v>21</v>
      </c>
      <c r="F312" s="51" t="s">
        <v>190</v>
      </c>
      <c r="G312" s="51">
        <v>5</v>
      </c>
      <c r="H312" s="68">
        <v>0.5</v>
      </c>
      <c r="I312" s="68">
        <v>9</v>
      </c>
      <c r="J312" s="68">
        <v>13</v>
      </c>
      <c r="K312" s="68">
        <v>17</v>
      </c>
      <c r="L312" s="51">
        <v>9</v>
      </c>
      <c r="M312" s="68">
        <v>1250</v>
      </c>
      <c r="N312" s="309">
        <f>IF('[1]HNI OPTION CALLS'!E312="BUY",('[1]HNI OPTION CALLS'!L312-'[1]HNI OPTION CALLS'!G312)*('[1]HNI OPTION CALLS'!M312),('[1]HNI OPTION CALLS'!G312-'[1]HNI OPTION CALLS'!L312)*('[1]HNI OPTION CALLS'!M312))</f>
        <v>5000</v>
      </c>
      <c r="O312" s="310">
        <f>'[1]HNI OPTION CALLS'!N312/('[1]HNI OPTION CALLS'!M312)/'[1]HNI OPTION CALLS'!G312%</f>
        <v>80</v>
      </c>
    </row>
    <row r="313" spans="1:15" ht="15" customHeight="1">
      <c r="A313" s="68">
        <v>8</v>
      </c>
      <c r="B313" s="187">
        <v>43431</v>
      </c>
      <c r="C313" s="68">
        <v>37</v>
      </c>
      <c r="D313" s="51" t="s">
        <v>177</v>
      </c>
      <c r="E313" s="68" t="s">
        <v>21</v>
      </c>
      <c r="F313" s="51" t="s">
        <v>192</v>
      </c>
      <c r="G313" s="51">
        <v>1</v>
      </c>
      <c r="H313" s="68">
        <v>0.2</v>
      </c>
      <c r="I313" s="68">
        <v>1.5</v>
      </c>
      <c r="J313" s="68">
        <v>2</v>
      </c>
      <c r="K313" s="68">
        <v>2.5</v>
      </c>
      <c r="L313" s="51">
        <v>2.5</v>
      </c>
      <c r="M313" s="68">
        <v>11000</v>
      </c>
      <c r="N313" s="309">
        <f>IF('[1]HNI OPTION CALLS'!E313="BUY",('[1]HNI OPTION CALLS'!L313-'[1]HNI OPTION CALLS'!G313)*('[1]HNI OPTION CALLS'!M313),('[1]HNI OPTION CALLS'!G313-'[1]HNI OPTION CALLS'!L313)*('[1]HNI OPTION CALLS'!M313))</f>
        <v>16500</v>
      </c>
      <c r="O313" s="310">
        <f>'[1]HNI OPTION CALLS'!N313/('[1]HNI OPTION CALLS'!M313)/'[1]HNI OPTION CALLS'!G313%</f>
        <v>150</v>
      </c>
    </row>
    <row r="314" spans="1:15" ht="15">
      <c r="A314" s="68">
        <v>9</v>
      </c>
      <c r="B314" s="187">
        <v>43432</v>
      </c>
      <c r="C314" s="68">
        <v>105</v>
      </c>
      <c r="D314" s="51" t="s">
        <v>177</v>
      </c>
      <c r="E314" s="68" t="s">
        <v>21</v>
      </c>
      <c r="F314" s="51" t="s">
        <v>165</v>
      </c>
      <c r="G314" s="51">
        <v>2</v>
      </c>
      <c r="H314" s="68">
        <v>0.5</v>
      </c>
      <c r="I314" s="68">
        <v>2.7</v>
      </c>
      <c r="J314" s="68">
        <v>3.4</v>
      </c>
      <c r="K314" s="68">
        <v>4</v>
      </c>
      <c r="L314" s="51">
        <v>0.5</v>
      </c>
      <c r="M314" s="68">
        <v>6000</v>
      </c>
      <c r="N314" s="309">
        <f>IF('[1]HNI OPTION CALLS'!E314="BUY",('[1]HNI OPTION CALLS'!L314-'[1]HNI OPTION CALLS'!G314)*('[1]HNI OPTION CALLS'!M314),('[1]HNI OPTION CALLS'!G314-'[1]HNI OPTION CALLS'!L314)*('[1]HNI OPTION CALLS'!M314))</f>
        <v>-9000</v>
      </c>
      <c r="O314" s="310">
        <f>'[1]HNI OPTION CALLS'!N314/('[1]HNI OPTION CALLS'!M314)/'[1]HNI OPTION CALLS'!G314%</f>
        <v>-75</v>
      </c>
    </row>
    <row r="315" spans="1:15" ht="15" customHeight="1">
      <c r="A315" s="68">
        <v>10</v>
      </c>
      <c r="B315" s="187">
        <v>43433</v>
      </c>
      <c r="C315" s="68">
        <v>185</v>
      </c>
      <c r="D315" s="51" t="s">
        <v>177</v>
      </c>
      <c r="E315" s="68" t="s">
        <v>21</v>
      </c>
      <c r="F315" s="51" t="s">
        <v>84</v>
      </c>
      <c r="G315" s="51">
        <v>5.5</v>
      </c>
      <c r="H315" s="68">
        <v>1</v>
      </c>
      <c r="I315" s="68">
        <v>9</v>
      </c>
      <c r="J315" s="68">
        <v>12</v>
      </c>
      <c r="K315" s="68">
        <v>15</v>
      </c>
      <c r="L315" s="51">
        <v>1</v>
      </c>
      <c r="M315" s="68">
        <v>1500</v>
      </c>
      <c r="N315" s="309">
        <f>IF('[1]HNI OPTION CALLS'!E315="BUY",('[1]HNI OPTION CALLS'!L315-'[1]HNI OPTION CALLS'!G315)*('[1]HNI OPTION CALLS'!M315),('[1]HNI OPTION CALLS'!G315-'[1]HNI OPTION CALLS'!L315)*('[1]HNI OPTION CALLS'!M315))</f>
        <v>-6750</v>
      </c>
      <c r="O315" s="310">
        <f>'[1]HNI OPTION CALLS'!N315/('[1]HNI OPTION CALLS'!M315)/'[1]HNI OPTION CALLS'!G315%</f>
        <v>-81.81818181818181</v>
      </c>
    </row>
    <row r="316" spans="1:15" ht="15" customHeight="1">
      <c r="A316" s="68">
        <v>11</v>
      </c>
      <c r="B316" s="187">
        <v>43434</v>
      </c>
      <c r="C316" s="68">
        <v>320</v>
      </c>
      <c r="D316" s="51" t="s">
        <v>177</v>
      </c>
      <c r="E316" s="68" t="s">
        <v>21</v>
      </c>
      <c r="F316" s="51" t="s">
        <v>178</v>
      </c>
      <c r="G316" s="51">
        <v>11</v>
      </c>
      <c r="H316" s="68">
        <v>4</v>
      </c>
      <c r="I316" s="68">
        <v>14</v>
      </c>
      <c r="J316" s="68">
        <v>17</v>
      </c>
      <c r="K316" s="68">
        <v>20</v>
      </c>
      <c r="L316" s="51">
        <v>14</v>
      </c>
      <c r="M316" s="68">
        <v>1800</v>
      </c>
      <c r="N316" s="309">
        <f>IF('[1]HNI OPTION CALLS'!E316="BUY",('[1]HNI OPTION CALLS'!L316-'[1]HNI OPTION CALLS'!G316)*('[1]HNI OPTION CALLS'!M316),('[1]HNI OPTION CALLS'!G316-'[1]HNI OPTION CALLS'!L316)*('[1]HNI OPTION CALLS'!M316))</f>
        <v>5400</v>
      </c>
      <c r="O316" s="310">
        <f>'[1]HNI OPTION CALLS'!N316/('[1]HNI OPTION CALLS'!M316)/'[1]HNI OPTION CALLS'!G316%</f>
        <v>27.272727272727273</v>
      </c>
    </row>
    <row r="317" spans="1:15" ht="15" customHeight="1">
      <c r="A317" s="68">
        <v>12</v>
      </c>
      <c r="B317" s="187">
        <v>43435</v>
      </c>
      <c r="C317" s="68">
        <v>630</v>
      </c>
      <c r="D317" s="51" t="s">
        <v>177</v>
      </c>
      <c r="E317" s="68" t="s">
        <v>21</v>
      </c>
      <c r="F317" s="51" t="s">
        <v>69</v>
      </c>
      <c r="G317" s="51">
        <v>14</v>
      </c>
      <c r="H317" s="68">
        <v>6</v>
      </c>
      <c r="I317" s="68">
        <v>18</v>
      </c>
      <c r="J317" s="68">
        <v>22</v>
      </c>
      <c r="K317" s="68">
        <v>26</v>
      </c>
      <c r="L317" s="51">
        <v>18</v>
      </c>
      <c r="M317" s="68">
        <v>1200</v>
      </c>
      <c r="N317" s="309">
        <f>IF('[1]HNI OPTION CALLS'!E317="BUY",('[1]HNI OPTION CALLS'!L317-'[1]HNI OPTION CALLS'!G317)*('[1]HNI OPTION CALLS'!M317),('[1]HNI OPTION CALLS'!G317-'[1]HNI OPTION CALLS'!L317)*('[1]HNI OPTION CALLS'!M317))</f>
        <v>4800</v>
      </c>
      <c r="O317" s="310">
        <f>'[1]HNI OPTION CALLS'!N317/('[1]HNI OPTION CALLS'!M317)/'[1]HNI OPTION CALLS'!G317%</f>
        <v>28.57142857142857</v>
      </c>
    </row>
    <row r="318" spans="1:15" ht="15" customHeight="1">
      <c r="A318" s="68">
        <v>13</v>
      </c>
      <c r="B318" s="187">
        <v>43436</v>
      </c>
      <c r="C318" s="68">
        <v>450</v>
      </c>
      <c r="D318" s="51" t="s">
        <v>177</v>
      </c>
      <c r="E318" s="68" t="s">
        <v>21</v>
      </c>
      <c r="F318" s="51" t="s">
        <v>124</v>
      </c>
      <c r="G318" s="51">
        <v>10.5</v>
      </c>
      <c r="H318" s="68">
        <v>5</v>
      </c>
      <c r="I318" s="68">
        <v>15</v>
      </c>
      <c r="J318" s="68">
        <v>20</v>
      </c>
      <c r="K318" s="68">
        <v>25</v>
      </c>
      <c r="L318" s="51">
        <v>15</v>
      </c>
      <c r="M318" s="68">
        <v>1100</v>
      </c>
      <c r="N318" s="309">
        <f>IF('[1]HNI OPTION CALLS'!E318="BUY",('[1]HNI OPTION CALLS'!L318-'[1]HNI OPTION CALLS'!G318)*('[1]HNI OPTION CALLS'!M318),('[1]HNI OPTION CALLS'!G318-'[1]HNI OPTION CALLS'!L318)*('[1]HNI OPTION CALLS'!M318))</f>
        <v>4950</v>
      </c>
      <c r="O318" s="310">
        <f>'[1]HNI OPTION CALLS'!N318/('[1]HNI OPTION CALLS'!M318)/'[1]HNI OPTION CALLS'!G318%</f>
        <v>42.85714285714286</v>
      </c>
    </row>
    <row r="319" spans="1:15" ht="15" customHeight="1">
      <c r="A319" s="68">
        <v>14</v>
      </c>
      <c r="B319" s="187">
        <v>43437</v>
      </c>
      <c r="C319" s="68">
        <v>360</v>
      </c>
      <c r="D319" s="51" t="s">
        <v>177</v>
      </c>
      <c r="E319" s="68" t="s">
        <v>21</v>
      </c>
      <c r="F319" s="51" t="s">
        <v>93</v>
      </c>
      <c r="G319" s="51">
        <v>8.5</v>
      </c>
      <c r="H319" s="68">
        <v>5</v>
      </c>
      <c r="I319" s="68">
        <v>10</v>
      </c>
      <c r="J319" s="68">
        <v>11.5</v>
      </c>
      <c r="K319" s="68">
        <v>13</v>
      </c>
      <c r="L319" s="51">
        <v>10</v>
      </c>
      <c r="M319" s="68">
        <v>2750</v>
      </c>
      <c r="N319" s="309">
        <f>IF('[1]HNI OPTION CALLS'!E319="BUY",('[1]HNI OPTION CALLS'!L319-'[1]HNI OPTION CALLS'!G319)*('[1]HNI OPTION CALLS'!M319),('[1]HNI OPTION CALLS'!G319-'[1]HNI OPTION CALLS'!L319)*('[1]HNI OPTION CALLS'!M319))</f>
        <v>4125</v>
      </c>
      <c r="O319" s="310">
        <f>'[1]HNI OPTION CALLS'!N319/('[1]HNI OPTION CALLS'!M319)/'[1]HNI OPTION CALLS'!G319%</f>
        <v>17.64705882352941</v>
      </c>
    </row>
    <row r="320" spans="1:15" ht="15" customHeight="1">
      <c r="A320" s="68">
        <v>15</v>
      </c>
      <c r="B320" s="187">
        <v>43438</v>
      </c>
      <c r="C320" s="68">
        <v>300</v>
      </c>
      <c r="D320" s="51" t="s">
        <v>177</v>
      </c>
      <c r="E320" s="68" t="s">
        <v>21</v>
      </c>
      <c r="F320" s="51" t="s">
        <v>92</v>
      </c>
      <c r="G320" s="51">
        <v>9</v>
      </c>
      <c r="H320" s="68">
        <v>6</v>
      </c>
      <c r="I320" s="68">
        <v>10.5</v>
      </c>
      <c r="J320" s="68">
        <v>12</v>
      </c>
      <c r="K320" s="68">
        <v>13.5</v>
      </c>
      <c r="L320" s="51">
        <v>10.5</v>
      </c>
      <c r="M320" s="68">
        <v>3000</v>
      </c>
      <c r="N320" s="309">
        <f>IF('[1]HNI OPTION CALLS'!E320="BUY",('[1]HNI OPTION CALLS'!L320-'[1]HNI OPTION CALLS'!G320)*('[1]HNI OPTION CALLS'!M320),('[1]HNI OPTION CALLS'!G320-'[1]HNI OPTION CALLS'!L320)*('[1]HNI OPTION CALLS'!M320))</f>
        <v>4500</v>
      </c>
      <c r="O320" s="310">
        <f>'[1]HNI OPTION CALLS'!N320/('[1]HNI OPTION CALLS'!M320)/'[1]HNI OPTION CALLS'!G320%</f>
        <v>16.666666666666668</v>
      </c>
    </row>
    <row r="321" spans="1:15" ht="15">
      <c r="A321" s="68">
        <v>16</v>
      </c>
      <c r="B321" s="187">
        <v>43439</v>
      </c>
      <c r="C321" s="68">
        <v>580</v>
      </c>
      <c r="D321" s="51" t="s">
        <v>177</v>
      </c>
      <c r="E321" s="68" t="s">
        <v>21</v>
      </c>
      <c r="F321" s="51" t="s">
        <v>80</v>
      </c>
      <c r="G321" s="51">
        <v>23</v>
      </c>
      <c r="H321" s="68">
        <v>13</v>
      </c>
      <c r="I321" s="68">
        <v>28</v>
      </c>
      <c r="J321" s="68">
        <v>33</v>
      </c>
      <c r="K321" s="68">
        <v>38</v>
      </c>
      <c r="L321" s="51">
        <v>38</v>
      </c>
      <c r="M321" s="68">
        <v>1061</v>
      </c>
      <c r="N321" s="309">
        <f>IF('[1]HNI OPTION CALLS'!E321="BUY",('[1]HNI OPTION CALLS'!L321-'[1]HNI OPTION CALLS'!G321)*('[1]HNI OPTION CALLS'!M321),('[1]HNI OPTION CALLS'!G321-'[1]HNI OPTION CALLS'!L321)*('[1]HNI OPTION CALLS'!M321))</f>
        <v>15915</v>
      </c>
      <c r="O321" s="310">
        <f>'[1]HNI OPTION CALLS'!N321/('[1]HNI OPTION CALLS'!M321)/'[1]HNI OPTION CALLS'!G321%</f>
        <v>65.21739130434783</v>
      </c>
    </row>
    <row r="322" spans="1:15" ht="15">
      <c r="A322" s="68">
        <v>17</v>
      </c>
      <c r="B322" s="187">
        <v>43440</v>
      </c>
      <c r="C322" s="68">
        <v>600</v>
      </c>
      <c r="D322" s="51" t="s">
        <v>177</v>
      </c>
      <c r="E322" s="68" t="s">
        <v>21</v>
      </c>
      <c r="F322" s="51" t="s">
        <v>69</v>
      </c>
      <c r="G322" s="51">
        <v>28</v>
      </c>
      <c r="H322" s="68">
        <v>19</v>
      </c>
      <c r="I322" s="68">
        <v>32</v>
      </c>
      <c r="J322" s="68">
        <v>36</v>
      </c>
      <c r="K322" s="68">
        <v>40</v>
      </c>
      <c r="L322" s="51">
        <v>32</v>
      </c>
      <c r="M322" s="68">
        <v>1200</v>
      </c>
      <c r="N322" s="309">
        <f>IF('[1]HNI OPTION CALLS'!E322="BUY",('[1]HNI OPTION CALLS'!L322-'[1]HNI OPTION CALLS'!G322)*('[1]HNI OPTION CALLS'!M322),('[1]HNI OPTION CALLS'!G322-'[1]HNI OPTION CALLS'!L322)*('[1]HNI OPTION CALLS'!M322))</f>
        <v>4800</v>
      </c>
      <c r="O322" s="310">
        <f>'[1]HNI OPTION CALLS'!N322/('[1]HNI OPTION CALLS'!M322)/'[1]HNI OPTION CALLS'!G322%</f>
        <v>14.285714285714285</v>
      </c>
    </row>
    <row r="323" spans="1:15" ht="15" customHeight="1">
      <c r="A323" s="106" t="s">
        <v>25</v>
      </c>
      <c r="B323" s="107"/>
      <c r="C323" s="108"/>
      <c r="D323" s="109"/>
      <c r="E323" s="110"/>
      <c r="F323" s="110"/>
      <c r="G323" s="111"/>
      <c r="H323" s="112"/>
      <c r="I323" s="112"/>
      <c r="J323" s="112"/>
      <c r="K323" s="110"/>
      <c r="L323" s="113"/>
      <c r="M323" s="114"/>
      <c r="N323" s="114"/>
      <c r="O323" s="114"/>
    </row>
    <row r="324" spans="1:15" ht="15" customHeight="1">
      <c r="A324" s="106" t="s">
        <v>26</v>
      </c>
      <c r="B324" s="107"/>
      <c r="C324" s="108"/>
      <c r="D324" s="109"/>
      <c r="E324" s="110"/>
      <c r="F324" s="110"/>
      <c r="G324" s="111"/>
      <c r="H324" s="110"/>
      <c r="I324" s="110"/>
      <c r="J324" s="110"/>
      <c r="K324" s="110"/>
      <c r="L324" s="113"/>
      <c r="M324" s="114"/>
      <c r="N324" s="114"/>
      <c r="O324" s="114"/>
    </row>
    <row r="325" spans="1:15" ht="16.5">
      <c r="A325" s="106" t="s">
        <v>26</v>
      </c>
      <c r="B325" s="107"/>
      <c r="C325" s="108"/>
      <c r="D325" s="109"/>
      <c r="E325" s="110"/>
      <c r="F325" s="110"/>
      <c r="G325" s="111"/>
      <c r="H325" s="110"/>
      <c r="I325" s="110"/>
      <c r="J325" s="110"/>
      <c r="K325" s="110"/>
      <c r="L325" s="114"/>
      <c r="M325" s="114"/>
      <c r="N325" s="114"/>
      <c r="O325" s="114"/>
    </row>
    <row r="326" spans="1:15" ht="17.25" thickBot="1">
      <c r="A326" s="73"/>
      <c r="B326" s="115"/>
      <c r="C326" s="115"/>
      <c r="D326" s="116"/>
      <c r="E326" s="116"/>
      <c r="F326" s="116"/>
      <c r="G326" s="117"/>
      <c r="H326" s="118"/>
      <c r="I326" s="119" t="s">
        <v>27</v>
      </c>
      <c r="J326" s="119"/>
      <c r="K326" s="120"/>
      <c r="L326" s="114"/>
      <c r="M326" s="121"/>
      <c r="N326" s="114"/>
      <c r="O326" s="114"/>
    </row>
    <row r="327" spans="1:15" ht="16.5">
      <c r="A327" s="122"/>
      <c r="B327" s="115"/>
      <c r="C327" s="115"/>
      <c r="D327" s="311" t="s">
        <v>28</v>
      </c>
      <c r="E327" s="312"/>
      <c r="F327" s="313">
        <v>17</v>
      </c>
      <c r="G327" s="314">
        <v>100</v>
      </c>
      <c r="H327" s="116">
        <v>17</v>
      </c>
      <c r="I327" s="123">
        <f>'[1]HNI OPTION CALLS'!H328/'[1]HNI OPTION CALLS'!H327%</f>
        <v>88.23529411764706</v>
      </c>
      <c r="J327" s="123"/>
      <c r="K327" s="123"/>
      <c r="L327" s="120"/>
      <c r="M327" s="114"/>
      <c r="N327" s="114"/>
      <c r="O327" s="114"/>
    </row>
    <row r="328" spans="1:15" ht="16.5">
      <c r="A328" s="122"/>
      <c r="B328" s="115"/>
      <c r="C328" s="115"/>
      <c r="D328" s="282" t="s">
        <v>29</v>
      </c>
      <c r="E328" s="315"/>
      <c r="F328" s="188">
        <v>15</v>
      </c>
      <c r="G328" s="189">
        <f>('[1]HNI OPTION CALLS'!F328/'[1]HNI OPTION CALLS'!F327)*100</f>
        <v>88.23529411764706</v>
      </c>
      <c r="H328" s="116">
        <v>15</v>
      </c>
      <c r="I328" s="120"/>
      <c r="J328" s="120"/>
      <c r="K328" s="116"/>
      <c r="L328" s="114"/>
      <c r="M328" s="114"/>
      <c r="N328" s="114"/>
      <c r="O328" s="114"/>
    </row>
    <row r="329" spans="1:15" ht="16.5">
      <c r="A329" s="124"/>
      <c r="B329" s="115"/>
      <c r="C329" s="115"/>
      <c r="D329" s="282" t="s">
        <v>31</v>
      </c>
      <c r="E329" s="315"/>
      <c r="F329" s="188">
        <v>0</v>
      </c>
      <c r="G329" s="189">
        <f>('[1]HNI OPTION CALLS'!F329/'[1]HNI OPTION CALLS'!F327)*100</f>
        <v>0</v>
      </c>
      <c r="H329" s="125"/>
      <c r="I329" s="116"/>
      <c r="J329" s="116"/>
      <c r="K329" s="116"/>
      <c r="L329" s="126"/>
      <c r="M329" s="114"/>
      <c r="N329" s="114"/>
      <c r="O329" s="114"/>
    </row>
    <row r="330" spans="1:15" ht="16.5">
      <c r="A330" s="124"/>
      <c r="B330" s="115"/>
      <c r="C330" s="115"/>
      <c r="D330" s="282" t="s">
        <v>32</v>
      </c>
      <c r="E330" s="315"/>
      <c r="F330" s="188">
        <v>0</v>
      </c>
      <c r="G330" s="189">
        <f>('[1]HNI OPTION CALLS'!F330/'[1]HNI OPTION CALLS'!F327)*100</f>
        <v>0</v>
      </c>
      <c r="H330" s="125"/>
      <c r="I330" s="116"/>
      <c r="J330" s="116"/>
      <c r="K330" s="116"/>
      <c r="L330" s="120"/>
      <c r="M330" s="114"/>
      <c r="N330" s="114"/>
      <c r="O330" s="114"/>
    </row>
    <row r="331" spans="1:15" ht="15" customHeight="1">
      <c r="A331" s="124"/>
      <c r="B331" s="115"/>
      <c r="C331" s="115"/>
      <c r="D331" s="282" t="s">
        <v>33</v>
      </c>
      <c r="E331" s="315"/>
      <c r="F331" s="188">
        <v>0</v>
      </c>
      <c r="G331" s="189">
        <f>('[1]HNI OPTION CALLS'!F331/'[1]HNI OPTION CALLS'!F327)*100</f>
        <v>0</v>
      </c>
      <c r="H331" s="125"/>
      <c r="I331" s="116" t="s">
        <v>34</v>
      </c>
      <c r="J331" s="116"/>
      <c r="K331" s="120"/>
      <c r="L331" s="120"/>
      <c r="M331" s="114"/>
      <c r="N331" s="114"/>
      <c r="O331" s="114"/>
    </row>
    <row r="332" spans="1:15" ht="15" customHeight="1">
      <c r="A332" s="124"/>
      <c r="B332" s="115"/>
      <c r="C332" s="115"/>
      <c r="D332" s="282" t="s">
        <v>35</v>
      </c>
      <c r="E332" s="315"/>
      <c r="F332" s="188">
        <v>2</v>
      </c>
      <c r="G332" s="189">
        <f>('[1]HNI OPTION CALLS'!F332/'[1]HNI OPTION CALLS'!F327)*100</f>
        <v>11.76470588235294</v>
      </c>
      <c r="H332" s="125"/>
      <c r="I332" s="116"/>
      <c r="J332" s="116"/>
      <c r="K332" s="120"/>
      <c r="L332" s="120"/>
      <c r="M332" s="114"/>
      <c r="N332" s="114"/>
      <c r="O332" s="114"/>
    </row>
    <row r="333" spans="1:15" ht="15" customHeight="1" thickBot="1">
      <c r="A333" s="124"/>
      <c r="B333" s="115"/>
      <c r="C333" s="115"/>
      <c r="D333" s="277" t="s">
        <v>36</v>
      </c>
      <c r="E333" s="278"/>
      <c r="F333" s="190">
        <v>0</v>
      </c>
      <c r="G333" s="191">
        <f>('[1]HNI OPTION CALLS'!F333/'[1]HNI OPTION CALLS'!F327)*100</f>
        <v>0</v>
      </c>
      <c r="H333" s="125"/>
      <c r="I333" s="116"/>
      <c r="J333" s="116"/>
      <c r="K333" s="126"/>
      <c r="L333" s="126"/>
      <c r="M333" s="114"/>
      <c r="N333" s="114"/>
      <c r="O333" s="114"/>
    </row>
    <row r="334" spans="1:15" ht="15" customHeight="1">
      <c r="A334" s="127" t="s">
        <v>37</v>
      </c>
      <c r="B334" s="115"/>
      <c r="C334" s="115"/>
      <c r="D334" s="122"/>
      <c r="E334" s="122"/>
      <c r="F334" s="116"/>
      <c r="G334" s="116"/>
      <c r="H334" s="128"/>
      <c r="I334" s="129"/>
      <c r="J334" s="114"/>
      <c r="K334" s="129"/>
      <c r="L334" s="114"/>
      <c r="M334" s="114"/>
      <c r="N334" s="114"/>
      <c r="O334" s="114"/>
    </row>
    <row r="335" spans="1:15" ht="15" customHeight="1">
      <c r="A335" s="130" t="s">
        <v>38</v>
      </c>
      <c r="B335" s="115"/>
      <c r="C335" s="115"/>
      <c r="D335" s="131"/>
      <c r="E335" s="132"/>
      <c r="F335" s="122"/>
      <c r="G335" s="129"/>
      <c r="H335" s="128"/>
      <c r="I335" s="129"/>
      <c r="J335" s="129"/>
      <c r="K335" s="129"/>
      <c r="L335" s="116"/>
      <c r="M335" s="114"/>
      <c r="N335" s="114"/>
      <c r="O335" s="122"/>
    </row>
    <row r="336" spans="1:15" ht="16.5">
      <c r="A336" s="130" t="s">
        <v>39</v>
      </c>
      <c r="B336" s="115"/>
      <c r="C336" s="115"/>
      <c r="D336" s="122"/>
      <c r="E336" s="132"/>
      <c r="F336" s="122"/>
      <c r="G336" s="129"/>
      <c r="H336" s="128"/>
      <c r="I336" s="120"/>
      <c r="J336" s="120"/>
      <c r="K336" s="120"/>
      <c r="L336" s="116"/>
      <c r="M336" s="114"/>
      <c r="N336" s="114"/>
      <c r="O336" s="114"/>
    </row>
    <row r="337" spans="1:15" ht="16.5">
      <c r="A337" s="130" t="s">
        <v>40</v>
      </c>
      <c r="B337" s="131"/>
      <c r="C337" s="115"/>
      <c r="D337" s="122"/>
      <c r="E337" s="132"/>
      <c r="F337" s="122"/>
      <c r="G337" s="129"/>
      <c r="H337" s="118"/>
      <c r="I337" s="120"/>
      <c r="J337" s="120"/>
      <c r="K337" s="120"/>
      <c r="L337" s="116"/>
      <c r="M337" s="114"/>
      <c r="N337" s="133"/>
      <c r="O337" s="114"/>
    </row>
    <row r="338" spans="1:15" ht="17.25" thickBot="1">
      <c r="A338" s="130" t="s">
        <v>41</v>
      </c>
      <c r="B338" s="124"/>
      <c r="C338" s="131"/>
      <c r="D338" s="122"/>
      <c r="E338" s="134"/>
      <c r="F338" s="129"/>
      <c r="G338" s="129"/>
      <c r="H338" s="118"/>
      <c r="I338" s="120"/>
      <c r="J338" s="120"/>
      <c r="K338" s="120"/>
      <c r="L338" s="129"/>
      <c r="M338" s="114"/>
      <c r="N338" s="122"/>
      <c r="O338" s="114"/>
    </row>
    <row r="339" spans="1:15" ht="15" customHeight="1">
      <c r="A339" s="294" t="s">
        <v>0</v>
      </c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6"/>
    </row>
    <row r="340" spans="1:15" ht="15" customHeight="1">
      <c r="A340" s="288"/>
      <c r="B340" s="289"/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90"/>
    </row>
    <row r="341" spans="1:15" ht="15" customHeight="1">
      <c r="A341" s="288"/>
      <c r="B341" s="289"/>
      <c r="C341" s="289"/>
      <c r="D341" s="289"/>
      <c r="E341" s="289"/>
      <c r="F341" s="289"/>
      <c r="G341" s="289"/>
      <c r="H341" s="289"/>
      <c r="I341" s="289"/>
      <c r="J341" s="289"/>
      <c r="K341" s="289"/>
      <c r="L341" s="289"/>
      <c r="M341" s="289"/>
      <c r="N341" s="289"/>
      <c r="O341" s="290"/>
    </row>
    <row r="342" spans="1:15" ht="15" customHeight="1">
      <c r="A342" s="283" t="s">
        <v>136</v>
      </c>
      <c r="B342" s="280"/>
      <c r="C342" s="280"/>
      <c r="D342" s="280"/>
      <c r="E342" s="280"/>
      <c r="F342" s="280"/>
      <c r="G342" s="280"/>
      <c r="H342" s="280"/>
      <c r="I342" s="280"/>
      <c r="J342" s="280"/>
      <c r="K342" s="280"/>
      <c r="L342" s="280"/>
      <c r="M342" s="280"/>
      <c r="N342" s="280"/>
      <c r="O342" s="284"/>
    </row>
    <row r="343" spans="1:15" ht="15">
      <c r="A343" s="283" t="s">
        <v>137</v>
      </c>
      <c r="B343" s="280"/>
      <c r="C343" s="280"/>
      <c r="D343" s="280"/>
      <c r="E343" s="280"/>
      <c r="F343" s="280"/>
      <c r="G343" s="280"/>
      <c r="H343" s="280"/>
      <c r="I343" s="280"/>
      <c r="J343" s="280"/>
      <c r="K343" s="280"/>
      <c r="L343" s="280"/>
      <c r="M343" s="280"/>
      <c r="N343" s="280"/>
      <c r="O343" s="284"/>
    </row>
    <row r="344" spans="1:15" ht="15.75" thickBot="1">
      <c r="A344" s="285" t="s">
        <v>3</v>
      </c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7"/>
    </row>
    <row r="345" spans="1:15" ht="16.5">
      <c r="A345" s="297" t="s">
        <v>179</v>
      </c>
      <c r="B345" s="298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9"/>
    </row>
    <row r="346" spans="1:15" ht="16.5">
      <c r="A346" s="300" t="s">
        <v>5</v>
      </c>
      <c r="B346" s="301"/>
      <c r="C346" s="301"/>
      <c r="D346" s="301"/>
      <c r="E346" s="301"/>
      <c r="F346" s="301"/>
      <c r="G346" s="301"/>
      <c r="H346" s="301"/>
      <c r="I346" s="301"/>
      <c r="J346" s="301"/>
      <c r="K346" s="301"/>
      <c r="L346" s="301"/>
      <c r="M346" s="301"/>
      <c r="N346" s="301"/>
      <c r="O346" s="302"/>
    </row>
    <row r="347" spans="1:15" ht="15">
      <c r="A347" s="303" t="s">
        <v>6</v>
      </c>
      <c r="B347" s="304" t="s">
        <v>7</v>
      </c>
      <c r="C347" s="304" t="s">
        <v>176</v>
      </c>
      <c r="D347" s="304" t="s">
        <v>8</v>
      </c>
      <c r="E347" s="303" t="s">
        <v>161</v>
      </c>
      <c r="F347" s="303" t="s">
        <v>162</v>
      </c>
      <c r="G347" s="304" t="s">
        <v>11</v>
      </c>
      <c r="H347" s="304" t="s">
        <v>12</v>
      </c>
      <c r="I347" s="304" t="s">
        <v>13</v>
      </c>
      <c r="J347" s="304" t="s">
        <v>14</v>
      </c>
      <c r="K347" s="304" t="s">
        <v>15</v>
      </c>
      <c r="L347" s="305" t="s">
        <v>16</v>
      </c>
      <c r="M347" s="304" t="s">
        <v>17</v>
      </c>
      <c r="N347" s="304" t="s">
        <v>18</v>
      </c>
      <c r="O347" s="304" t="s">
        <v>19</v>
      </c>
    </row>
    <row r="348" spans="1:15" ht="15" customHeight="1">
      <c r="A348" s="306"/>
      <c r="B348" s="307"/>
      <c r="C348" s="307"/>
      <c r="D348" s="307"/>
      <c r="E348" s="306"/>
      <c r="F348" s="306"/>
      <c r="G348" s="307"/>
      <c r="H348" s="307"/>
      <c r="I348" s="307"/>
      <c r="J348" s="307"/>
      <c r="K348" s="307"/>
      <c r="L348" s="308"/>
      <c r="M348" s="307"/>
      <c r="N348" s="291"/>
      <c r="O348" s="291"/>
    </row>
    <row r="349" spans="1:15" ht="15" customHeight="1">
      <c r="A349" s="68">
        <v>1</v>
      </c>
      <c r="B349" s="187">
        <v>43404</v>
      </c>
      <c r="C349" s="68">
        <v>340</v>
      </c>
      <c r="D349" s="51" t="s">
        <v>177</v>
      </c>
      <c r="E349" s="68" t="s">
        <v>21</v>
      </c>
      <c r="F349" s="51" t="s">
        <v>180</v>
      </c>
      <c r="G349" s="51">
        <v>27</v>
      </c>
      <c r="H349" s="68">
        <v>21</v>
      </c>
      <c r="I349" s="68">
        <v>31</v>
      </c>
      <c r="J349" s="68">
        <v>35</v>
      </c>
      <c r="K349" s="68">
        <v>39</v>
      </c>
      <c r="L349" s="51">
        <v>21</v>
      </c>
      <c r="M349" s="68">
        <v>700</v>
      </c>
      <c r="N349" s="309">
        <f>IF('[1]HNI OPTION CALLS'!E349="BUY",('[1]HNI OPTION CALLS'!L349-'[1]HNI OPTION CALLS'!G349)*('[1]HNI OPTION CALLS'!M349),('[1]HNI OPTION CALLS'!G349-'[1]HNI OPTION CALLS'!L349)*('[1]HNI OPTION CALLS'!M349))</f>
        <v>-4200</v>
      </c>
      <c r="O349" s="310">
        <f>'[1]HNI OPTION CALLS'!N349/('[1]HNI OPTION CALLS'!M349)/'[1]HNI OPTION CALLS'!G349%</f>
        <v>-22.22222222222222</v>
      </c>
    </row>
    <row r="350" spans="1:15" ht="15" customHeight="1">
      <c r="A350" s="68">
        <v>2</v>
      </c>
      <c r="B350" s="187">
        <v>43403</v>
      </c>
      <c r="C350" s="68">
        <v>90</v>
      </c>
      <c r="D350" s="51" t="s">
        <v>177</v>
      </c>
      <c r="E350" s="68" t="s">
        <v>21</v>
      </c>
      <c r="F350" s="51" t="s">
        <v>181</v>
      </c>
      <c r="G350" s="51">
        <v>5</v>
      </c>
      <c r="H350" s="68">
        <v>3</v>
      </c>
      <c r="I350" s="68">
        <v>6</v>
      </c>
      <c r="J350" s="68">
        <v>7</v>
      </c>
      <c r="K350" s="68">
        <v>8</v>
      </c>
      <c r="L350" s="51">
        <v>3</v>
      </c>
      <c r="M350" s="68">
        <v>6000</v>
      </c>
      <c r="N350" s="309">
        <f>IF('[1]HNI OPTION CALLS'!E350="BUY",('[1]HNI OPTION CALLS'!L350-'[1]HNI OPTION CALLS'!G350)*('[1]HNI OPTION CALLS'!M350),('[1]HNI OPTION CALLS'!G350-'[1]HNI OPTION CALLS'!L350)*('[1]HNI OPTION CALLS'!M350))</f>
        <v>-12000</v>
      </c>
      <c r="O350" s="310">
        <f>'[1]HNI OPTION CALLS'!N350/('[1]HNI OPTION CALLS'!M350)/'[1]HNI OPTION CALLS'!G350%</f>
        <v>-40</v>
      </c>
    </row>
    <row r="351" spans="1:15" ht="15" customHeight="1">
      <c r="A351" s="68">
        <v>3</v>
      </c>
      <c r="B351" s="187">
        <v>43402</v>
      </c>
      <c r="C351" s="68">
        <v>570</v>
      </c>
      <c r="D351" s="51" t="s">
        <v>177</v>
      </c>
      <c r="E351" s="68" t="s">
        <v>21</v>
      </c>
      <c r="F351" s="51" t="s">
        <v>80</v>
      </c>
      <c r="G351" s="51">
        <v>27</v>
      </c>
      <c r="H351" s="68">
        <v>19</v>
      </c>
      <c r="I351" s="68">
        <v>31</v>
      </c>
      <c r="J351" s="68">
        <v>35</v>
      </c>
      <c r="K351" s="68">
        <v>39</v>
      </c>
      <c r="L351" s="51">
        <v>19</v>
      </c>
      <c r="M351" s="68">
        <v>1061</v>
      </c>
      <c r="N351" s="309">
        <f>IF('[1]HNI OPTION CALLS'!E351="BUY",('[1]HNI OPTION CALLS'!L351-'[1]HNI OPTION CALLS'!G351)*('[1]HNI OPTION CALLS'!M351),('[1]HNI OPTION CALLS'!G351-'[1]HNI OPTION CALLS'!L351)*('[1]HNI OPTION CALLS'!M351))</f>
        <v>-8488</v>
      </c>
      <c r="O351" s="310">
        <f>'[1]HNI OPTION CALLS'!N351/('[1]HNI OPTION CALLS'!M351)/'[1]HNI OPTION CALLS'!G351%</f>
        <v>-29.629629629629626</v>
      </c>
    </row>
    <row r="352" spans="1:15" ht="15" customHeight="1">
      <c r="A352" s="68">
        <v>4</v>
      </c>
      <c r="B352" s="187">
        <v>43399</v>
      </c>
      <c r="C352" s="68">
        <v>2400</v>
      </c>
      <c r="D352" s="51" t="s">
        <v>177</v>
      </c>
      <c r="E352" s="68" t="s">
        <v>21</v>
      </c>
      <c r="F352" s="51" t="s">
        <v>121</v>
      </c>
      <c r="G352" s="51">
        <v>115</v>
      </c>
      <c r="H352" s="68">
        <v>70</v>
      </c>
      <c r="I352" s="68">
        <v>135</v>
      </c>
      <c r="J352" s="68">
        <v>155</v>
      </c>
      <c r="K352" s="68">
        <v>175</v>
      </c>
      <c r="L352" s="51">
        <v>135</v>
      </c>
      <c r="M352" s="68">
        <v>250</v>
      </c>
      <c r="N352" s="309">
        <f>IF('[1]HNI OPTION CALLS'!E352="BUY",('[1]HNI OPTION CALLS'!L352-'[1]HNI OPTION CALLS'!G352)*('[1]HNI OPTION CALLS'!M352),('[1]HNI OPTION CALLS'!G352-'[1]HNI OPTION CALLS'!L352)*('[1]HNI OPTION CALLS'!M352))</f>
        <v>5000</v>
      </c>
      <c r="O352" s="310">
        <f>'[1]HNI OPTION CALLS'!N352/('[1]HNI OPTION CALLS'!M352)/'[1]HNI OPTION CALLS'!G352%</f>
        <v>17.39130434782609</v>
      </c>
    </row>
    <row r="353" spans="1:15" ht="15">
      <c r="A353" s="68">
        <v>5</v>
      </c>
      <c r="B353" s="187">
        <v>43398</v>
      </c>
      <c r="C353" s="68">
        <v>62.5</v>
      </c>
      <c r="D353" s="51" t="s">
        <v>177</v>
      </c>
      <c r="E353" s="68" t="s">
        <v>21</v>
      </c>
      <c r="F353" s="51" t="s">
        <v>182</v>
      </c>
      <c r="G353" s="51">
        <v>5</v>
      </c>
      <c r="H353" s="68">
        <v>3.5</v>
      </c>
      <c r="I353" s="68">
        <v>5.8</v>
      </c>
      <c r="J353" s="68">
        <v>6.6</v>
      </c>
      <c r="K353" s="68">
        <v>7.4</v>
      </c>
      <c r="L353" s="51">
        <v>5.8</v>
      </c>
      <c r="M353" s="68">
        <v>6000</v>
      </c>
      <c r="N353" s="309">
        <f>IF('[1]HNI OPTION CALLS'!E353="BUY",('[1]HNI OPTION CALLS'!L353-'[1]HNI OPTION CALLS'!G353)*('[1]HNI OPTION CALLS'!M353),('[1]HNI OPTION CALLS'!G353-'[1]HNI OPTION CALLS'!L353)*('[1]HNI OPTION CALLS'!M353))</f>
        <v>4799.999999999999</v>
      </c>
      <c r="O353" s="310">
        <f>'[1]HNI OPTION CALLS'!N353/('[1]HNI OPTION CALLS'!M353)/'[1]HNI OPTION CALLS'!G353%</f>
        <v>15.999999999999996</v>
      </c>
    </row>
    <row r="354" spans="1:15" ht="15" customHeight="1">
      <c r="A354" s="68">
        <v>6</v>
      </c>
      <c r="B354" s="187">
        <v>43397</v>
      </c>
      <c r="C354" s="68">
        <v>1180</v>
      </c>
      <c r="D354" s="51" t="s">
        <v>183</v>
      </c>
      <c r="E354" s="68" t="s">
        <v>21</v>
      </c>
      <c r="F354" s="51" t="s">
        <v>63</v>
      </c>
      <c r="G354" s="51">
        <v>28</v>
      </c>
      <c r="H354" s="68">
        <v>9</v>
      </c>
      <c r="I354" s="68">
        <v>38</v>
      </c>
      <c r="J354" s="68">
        <v>48</v>
      </c>
      <c r="K354" s="68">
        <v>58</v>
      </c>
      <c r="L354" s="51">
        <v>9</v>
      </c>
      <c r="M354" s="68">
        <v>500</v>
      </c>
      <c r="N354" s="309">
        <f>IF('[1]HNI OPTION CALLS'!E354="BUY",('[1]HNI OPTION CALLS'!L354-'[1]HNI OPTION CALLS'!G354)*('[1]HNI OPTION CALLS'!M354),('[1]HNI OPTION CALLS'!G354-'[1]HNI OPTION CALLS'!L354)*('[1]HNI OPTION CALLS'!M354))</f>
        <v>-9500</v>
      </c>
      <c r="O354" s="310">
        <f>'[1]HNI OPTION CALLS'!N354/('[1]HNI OPTION CALLS'!M354)/'[1]HNI OPTION CALLS'!G354%</f>
        <v>-67.85714285714285</v>
      </c>
    </row>
    <row r="355" spans="1:15" ht="15" customHeight="1">
      <c r="A355" s="68">
        <v>7</v>
      </c>
      <c r="B355" s="187">
        <v>43396</v>
      </c>
      <c r="C355" s="68">
        <v>1120</v>
      </c>
      <c r="D355" s="51" t="s">
        <v>183</v>
      </c>
      <c r="E355" s="68" t="s">
        <v>21</v>
      </c>
      <c r="F355" s="51" t="s">
        <v>184</v>
      </c>
      <c r="G355" s="51">
        <v>22.5</v>
      </c>
      <c r="H355" s="68">
        <v>8</v>
      </c>
      <c r="I355" s="68">
        <v>30</v>
      </c>
      <c r="J355" s="68">
        <v>38</v>
      </c>
      <c r="K355" s="68">
        <v>46</v>
      </c>
      <c r="L355" s="51">
        <v>8</v>
      </c>
      <c r="M355" s="68">
        <v>600</v>
      </c>
      <c r="N355" s="309">
        <f>IF('[1]HNI OPTION CALLS'!E355="BUY",('[1]HNI OPTION CALLS'!L355-'[1]HNI OPTION CALLS'!G355)*('[1]HNI OPTION CALLS'!M355),('[1]HNI OPTION CALLS'!G355-'[1]HNI OPTION CALLS'!L355)*('[1]HNI OPTION CALLS'!M355))</f>
        <v>-8700</v>
      </c>
      <c r="O355" s="310">
        <f>'[1]HNI OPTION CALLS'!N355/('[1]HNI OPTION CALLS'!M355)/'[1]HNI OPTION CALLS'!G355%</f>
        <v>-64.44444444444444</v>
      </c>
    </row>
    <row r="356" spans="1:15" ht="15" customHeight="1">
      <c r="A356" s="68">
        <v>8</v>
      </c>
      <c r="B356" s="187">
        <v>43392</v>
      </c>
      <c r="C356" s="68">
        <v>660</v>
      </c>
      <c r="D356" s="51" t="s">
        <v>183</v>
      </c>
      <c r="E356" s="68" t="s">
        <v>21</v>
      </c>
      <c r="F356" s="51" t="s">
        <v>172</v>
      </c>
      <c r="G356" s="51">
        <v>54.5</v>
      </c>
      <c r="H356" s="68">
        <v>38</v>
      </c>
      <c r="I356" s="68">
        <v>65</v>
      </c>
      <c r="J356" s="68">
        <v>75</v>
      </c>
      <c r="K356" s="68">
        <v>85</v>
      </c>
      <c r="L356" s="51">
        <v>75</v>
      </c>
      <c r="M356" s="68">
        <v>500</v>
      </c>
      <c r="N356" s="309">
        <f>IF('[1]HNI OPTION CALLS'!E356="BUY",('[1]HNI OPTION CALLS'!L356-'[1]HNI OPTION CALLS'!G356)*('[1]HNI OPTION CALLS'!M356),('[1]HNI OPTION CALLS'!G356-'[1]HNI OPTION CALLS'!L356)*('[1]HNI OPTION CALLS'!M356))</f>
        <v>10250</v>
      </c>
      <c r="O356" s="310">
        <f>'[1]HNI OPTION CALLS'!N356/('[1]HNI OPTION CALLS'!M356)/'[1]HNI OPTION CALLS'!G356%</f>
        <v>37.61467889908256</v>
      </c>
    </row>
    <row r="357" spans="1:15" ht="15" customHeight="1">
      <c r="A357" s="68">
        <v>9</v>
      </c>
      <c r="B357" s="187">
        <v>43389</v>
      </c>
      <c r="C357" s="68">
        <v>180</v>
      </c>
      <c r="D357" s="51" t="s">
        <v>177</v>
      </c>
      <c r="E357" s="68" t="s">
        <v>21</v>
      </c>
      <c r="F357" s="51" t="s">
        <v>113</v>
      </c>
      <c r="G357" s="51">
        <v>9.5</v>
      </c>
      <c r="H357" s="68">
        <v>3</v>
      </c>
      <c r="I357" s="68">
        <v>13</v>
      </c>
      <c r="J357" s="68">
        <v>16</v>
      </c>
      <c r="K357" s="68">
        <v>19</v>
      </c>
      <c r="L357" s="51">
        <v>12.95</v>
      </c>
      <c r="M357" s="68">
        <v>1200</v>
      </c>
      <c r="N357" s="309">
        <f>IF('[1]HNI OPTION CALLS'!E357="BUY",('[1]HNI OPTION CALLS'!L357-'[1]HNI OPTION CALLS'!G357)*('[1]HNI OPTION CALLS'!M357),('[1]HNI OPTION CALLS'!G357-'[1]HNI OPTION CALLS'!L357)*('[1]HNI OPTION CALLS'!M357))</f>
        <v>4139.999999999999</v>
      </c>
      <c r="O357" s="310">
        <f>'[1]HNI OPTION CALLS'!N357/('[1]HNI OPTION CALLS'!M357)/'[1]HNI OPTION CALLS'!G357%</f>
        <v>36.315789473684205</v>
      </c>
    </row>
    <row r="358" spans="1:15" ht="15" customHeight="1">
      <c r="A358" s="68">
        <v>10</v>
      </c>
      <c r="B358" s="187">
        <v>43382</v>
      </c>
      <c r="C358" s="68">
        <v>180</v>
      </c>
      <c r="D358" s="51" t="s">
        <v>183</v>
      </c>
      <c r="E358" s="68" t="s">
        <v>21</v>
      </c>
      <c r="F358" s="51" t="s">
        <v>84</v>
      </c>
      <c r="G358" s="51">
        <v>15</v>
      </c>
      <c r="H358" s="68">
        <v>7.5</v>
      </c>
      <c r="I358" s="68">
        <v>18.5</v>
      </c>
      <c r="J358" s="68">
        <v>22</v>
      </c>
      <c r="K358" s="68">
        <v>25.5</v>
      </c>
      <c r="L358" s="51">
        <v>25.5</v>
      </c>
      <c r="M358" s="68">
        <v>1500</v>
      </c>
      <c r="N358" s="309">
        <f>IF('[1]HNI OPTION CALLS'!E358="BUY",('[1]HNI OPTION CALLS'!L358-'[1]HNI OPTION CALLS'!G358)*('[1]HNI OPTION CALLS'!M358),('[1]HNI OPTION CALLS'!G358-'[1]HNI OPTION CALLS'!L358)*('[1]HNI OPTION CALLS'!M358))</f>
        <v>15750</v>
      </c>
      <c r="O358" s="310">
        <f>'[1]HNI OPTION CALLS'!N358/('[1]HNI OPTION CALLS'!M358)/'[1]HNI OPTION CALLS'!G358%</f>
        <v>70</v>
      </c>
    </row>
    <row r="359" spans="1:15" ht="15" customHeight="1">
      <c r="A359" s="68">
        <v>11</v>
      </c>
      <c r="B359" s="187">
        <v>43381</v>
      </c>
      <c r="C359" s="68">
        <v>240</v>
      </c>
      <c r="D359" s="51" t="s">
        <v>183</v>
      </c>
      <c r="E359" s="68" t="s">
        <v>21</v>
      </c>
      <c r="F359" s="51" t="s">
        <v>123</v>
      </c>
      <c r="G359" s="51">
        <v>20</v>
      </c>
      <c r="H359" s="68">
        <v>15</v>
      </c>
      <c r="I359" s="68">
        <v>22.5</v>
      </c>
      <c r="J359" s="68">
        <v>25</v>
      </c>
      <c r="K359" s="68">
        <v>27.5</v>
      </c>
      <c r="L359" s="51">
        <v>25</v>
      </c>
      <c r="M359" s="68">
        <v>1500</v>
      </c>
      <c r="N359" s="309">
        <f>IF('[1]HNI OPTION CALLS'!E359="BUY",('[1]HNI OPTION CALLS'!L359-'[1]HNI OPTION CALLS'!G359)*('[1]HNI OPTION CALLS'!M359),('[1]HNI OPTION CALLS'!G359-'[1]HNI OPTION CALLS'!L359)*('[1]HNI OPTION CALLS'!M359))</f>
        <v>7500</v>
      </c>
      <c r="O359" s="310">
        <f>'[1]HNI OPTION CALLS'!N359/('[1]HNI OPTION CALLS'!M359)/'[1]HNI OPTION CALLS'!G359%</f>
        <v>25</v>
      </c>
    </row>
    <row r="360" spans="1:15" ht="15">
      <c r="A360" s="68">
        <v>12</v>
      </c>
      <c r="B360" s="187">
        <v>43377</v>
      </c>
      <c r="C360" s="68">
        <v>840</v>
      </c>
      <c r="D360" s="51" t="s">
        <v>183</v>
      </c>
      <c r="E360" s="68" t="s">
        <v>21</v>
      </c>
      <c r="F360" s="51" t="s">
        <v>49</v>
      </c>
      <c r="G360" s="51">
        <v>30</v>
      </c>
      <c r="H360" s="68">
        <v>18</v>
      </c>
      <c r="I360" s="68">
        <v>37</v>
      </c>
      <c r="J360" s="68">
        <v>44</v>
      </c>
      <c r="K360" s="68">
        <v>50</v>
      </c>
      <c r="L360" s="51">
        <v>44</v>
      </c>
      <c r="M360" s="68">
        <v>700</v>
      </c>
      <c r="N360" s="309">
        <f>IF('[1]HNI OPTION CALLS'!E360="BUY",('[1]HNI OPTION CALLS'!L360-'[1]HNI OPTION CALLS'!G360)*('[1]HNI OPTION CALLS'!M360),('[1]HNI OPTION CALLS'!G360-'[1]HNI OPTION CALLS'!L360)*('[1]HNI OPTION CALLS'!M360))</f>
        <v>9800</v>
      </c>
      <c r="O360" s="310">
        <f>'[1]HNI OPTION CALLS'!N360/('[1]HNI OPTION CALLS'!M360)/'[1]HNI OPTION CALLS'!G360%</f>
        <v>46.66666666666667</v>
      </c>
    </row>
    <row r="361" spans="1:15" ht="15">
      <c r="A361" s="68">
        <v>13</v>
      </c>
      <c r="B361" s="187">
        <v>43376</v>
      </c>
      <c r="C361" s="68">
        <v>255</v>
      </c>
      <c r="D361" s="51" t="s">
        <v>177</v>
      </c>
      <c r="E361" s="68" t="s">
        <v>21</v>
      </c>
      <c r="F361" s="51" t="s">
        <v>185</v>
      </c>
      <c r="G361" s="51">
        <v>11</v>
      </c>
      <c r="H361" s="68">
        <v>8</v>
      </c>
      <c r="I361" s="68">
        <v>12.5</v>
      </c>
      <c r="J361" s="68">
        <v>14</v>
      </c>
      <c r="K361" s="68">
        <v>15.5</v>
      </c>
      <c r="L361" s="51">
        <v>12.5</v>
      </c>
      <c r="M361" s="68">
        <v>3500</v>
      </c>
      <c r="N361" s="309">
        <f>IF('[1]HNI OPTION CALLS'!E361="BUY",('[1]HNI OPTION CALLS'!L361-'[1]HNI OPTION CALLS'!G361)*('[1]HNI OPTION CALLS'!M361),('[1]HNI OPTION CALLS'!G361-'[1]HNI OPTION CALLS'!L361)*('[1]HNI OPTION CALLS'!M361))</f>
        <v>5250</v>
      </c>
      <c r="O361" s="310">
        <f>'[1]HNI OPTION CALLS'!N361/('[1]HNI OPTION CALLS'!M361)/'[1]HNI OPTION CALLS'!G361%</f>
        <v>13.636363636363637</v>
      </c>
    </row>
    <row r="362" spans="1:15" ht="15" customHeight="1">
      <c r="A362" s="106" t="s">
        <v>25</v>
      </c>
      <c r="B362" s="107"/>
      <c r="C362" s="108"/>
      <c r="D362" s="109"/>
      <c r="E362" s="110"/>
      <c r="F362" s="110"/>
      <c r="G362" s="111"/>
      <c r="H362" s="112"/>
      <c r="I362" s="112"/>
      <c r="J362" s="112"/>
      <c r="K362" s="110"/>
      <c r="L362" s="113"/>
      <c r="M362" s="114"/>
      <c r="N362" s="114"/>
      <c r="O362" s="114"/>
    </row>
    <row r="363" spans="1:15" ht="15" customHeight="1">
      <c r="A363" s="106" t="s">
        <v>26</v>
      </c>
      <c r="B363" s="107"/>
      <c r="C363" s="108"/>
      <c r="D363" s="109"/>
      <c r="E363" s="110"/>
      <c r="F363" s="110"/>
      <c r="G363" s="111"/>
      <c r="H363" s="110"/>
      <c r="I363" s="110"/>
      <c r="J363" s="110"/>
      <c r="K363" s="110"/>
      <c r="L363" s="113"/>
      <c r="M363" s="114"/>
      <c r="N363" s="114"/>
      <c r="O363" s="114"/>
    </row>
    <row r="364" spans="1:15" ht="16.5">
      <c r="A364" s="106" t="s">
        <v>26</v>
      </c>
      <c r="B364" s="107"/>
      <c r="C364" s="108"/>
      <c r="D364" s="109"/>
      <c r="E364" s="110"/>
      <c r="F364" s="110"/>
      <c r="G364" s="111"/>
      <c r="H364" s="110"/>
      <c r="I364" s="110"/>
      <c r="J364" s="110"/>
      <c r="K364" s="110"/>
      <c r="L364" s="114"/>
      <c r="M364" s="114"/>
      <c r="N364" s="114"/>
      <c r="O364" s="114"/>
    </row>
    <row r="365" spans="1:15" ht="17.25" thickBot="1">
      <c r="A365" s="73"/>
      <c r="B365" s="115"/>
      <c r="C365" s="115"/>
      <c r="D365" s="116"/>
      <c r="E365" s="116"/>
      <c r="F365" s="116"/>
      <c r="G365" s="117"/>
      <c r="H365" s="118"/>
      <c r="I365" s="119" t="s">
        <v>27</v>
      </c>
      <c r="J365" s="119"/>
      <c r="K365" s="120"/>
      <c r="L365" s="114"/>
      <c r="M365" s="121"/>
      <c r="N365" s="114"/>
      <c r="O365" s="114"/>
    </row>
    <row r="366" spans="1:15" ht="16.5">
      <c r="A366" s="122"/>
      <c r="B366" s="115"/>
      <c r="C366" s="115"/>
      <c r="D366" s="311" t="s">
        <v>28</v>
      </c>
      <c r="E366" s="312"/>
      <c r="F366" s="313">
        <v>13</v>
      </c>
      <c r="G366" s="314">
        <v>100</v>
      </c>
      <c r="H366" s="116">
        <v>13</v>
      </c>
      <c r="I366" s="123">
        <f>'[1]HNI OPTION CALLS'!H367/'[1]HNI OPTION CALLS'!H366%</f>
        <v>61.53846153846153</v>
      </c>
      <c r="J366" s="123"/>
      <c r="K366" s="123"/>
      <c r="L366" s="120"/>
      <c r="M366" s="114"/>
      <c r="N366" s="114"/>
      <c r="O366" s="114"/>
    </row>
    <row r="367" spans="1:15" ht="16.5">
      <c r="A367" s="122"/>
      <c r="B367" s="115"/>
      <c r="C367" s="115"/>
      <c r="D367" s="282" t="s">
        <v>29</v>
      </c>
      <c r="E367" s="315"/>
      <c r="F367" s="188">
        <v>8</v>
      </c>
      <c r="G367" s="189">
        <f>('[1]HNI OPTION CALLS'!F367/'[1]HNI OPTION CALLS'!F366)*100</f>
        <v>61.53846153846154</v>
      </c>
      <c r="H367" s="116">
        <v>8</v>
      </c>
      <c r="I367" s="120"/>
      <c r="J367" s="120"/>
      <c r="K367" s="116"/>
      <c r="L367" s="114"/>
      <c r="M367" s="114"/>
      <c r="N367" s="114"/>
      <c r="O367" s="114"/>
    </row>
    <row r="368" spans="1:15" ht="16.5">
      <c r="A368" s="124"/>
      <c r="B368" s="115"/>
      <c r="C368" s="115"/>
      <c r="D368" s="282" t="s">
        <v>31</v>
      </c>
      <c r="E368" s="315"/>
      <c r="F368" s="188">
        <v>0</v>
      </c>
      <c r="G368" s="189">
        <f>('[1]HNI OPTION CALLS'!F368/'[1]HNI OPTION CALLS'!F366)*100</f>
        <v>0</v>
      </c>
      <c r="H368" s="125"/>
      <c r="I368" s="116"/>
      <c r="J368" s="116"/>
      <c r="K368" s="116"/>
      <c r="L368" s="126"/>
      <c r="M368" s="114"/>
      <c r="N368" s="114"/>
      <c r="O368" s="114"/>
    </row>
    <row r="369" spans="1:15" ht="16.5">
      <c r="A369" s="124"/>
      <c r="B369" s="115"/>
      <c r="C369" s="115"/>
      <c r="D369" s="282" t="s">
        <v>32</v>
      </c>
      <c r="E369" s="315"/>
      <c r="F369" s="188">
        <v>0</v>
      </c>
      <c r="G369" s="189">
        <f>('[1]HNI OPTION CALLS'!F369/'[1]HNI OPTION CALLS'!F366)*100</f>
        <v>0</v>
      </c>
      <c r="H369" s="125"/>
      <c r="I369" s="116"/>
      <c r="J369" s="116"/>
      <c r="K369" s="116"/>
      <c r="L369" s="120"/>
      <c r="M369" s="114"/>
      <c r="N369" s="114"/>
      <c r="O369" s="114"/>
    </row>
    <row r="370" spans="1:15" ht="16.5">
      <c r="A370" s="124"/>
      <c r="B370" s="115"/>
      <c r="C370" s="115"/>
      <c r="D370" s="282" t="s">
        <v>33</v>
      </c>
      <c r="E370" s="315"/>
      <c r="F370" s="188">
        <v>5</v>
      </c>
      <c r="G370" s="189">
        <f>('[1]HNI OPTION CALLS'!F370/'[1]HNI OPTION CALLS'!F366)*100</f>
        <v>38.46153846153847</v>
      </c>
      <c r="H370" s="125"/>
      <c r="I370" s="116" t="s">
        <v>34</v>
      </c>
      <c r="J370" s="116"/>
      <c r="K370" s="120"/>
      <c r="L370" s="120"/>
      <c r="M370" s="114"/>
      <c r="N370" s="114"/>
      <c r="O370" s="114"/>
    </row>
    <row r="371" spans="1:15" ht="16.5">
      <c r="A371" s="124"/>
      <c r="B371" s="115"/>
      <c r="C371" s="115"/>
      <c r="D371" s="282" t="s">
        <v>35</v>
      </c>
      <c r="E371" s="315"/>
      <c r="F371" s="188">
        <v>0</v>
      </c>
      <c r="G371" s="189">
        <f>('[1]HNI OPTION CALLS'!F371/'[1]HNI OPTION CALLS'!F366)*100</f>
        <v>0</v>
      </c>
      <c r="H371" s="125"/>
      <c r="I371" s="116"/>
      <c r="J371" s="116"/>
      <c r="K371" s="120"/>
      <c r="L371" s="120"/>
      <c r="M371" s="114"/>
      <c r="N371" s="114"/>
      <c r="O371" s="114"/>
    </row>
    <row r="372" spans="1:15" ht="17.25" thickBot="1">
      <c r="A372" s="124"/>
      <c r="B372" s="115"/>
      <c r="C372" s="115"/>
      <c r="D372" s="277" t="s">
        <v>36</v>
      </c>
      <c r="E372" s="278"/>
      <c r="F372" s="190">
        <v>0</v>
      </c>
      <c r="G372" s="191">
        <f>('[1]HNI OPTION CALLS'!F372/'[1]HNI OPTION CALLS'!F366)*100</f>
        <v>0</v>
      </c>
      <c r="H372" s="125"/>
      <c r="I372" s="116"/>
      <c r="J372" s="116"/>
      <c r="K372" s="126"/>
      <c r="L372" s="126"/>
      <c r="M372" s="114"/>
      <c r="N372" s="114"/>
      <c r="O372" s="114"/>
    </row>
    <row r="373" spans="1:15" ht="16.5">
      <c r="A373" s="127" t="s">
        <v>37</v>
      </c>
      <c r="B373" s="115"/>
      <c r="C373" s="115"/>
      <c r="D373" s="122"/>
      <c r="E373" s="122"/>
      <c r="F373" s="116"/>
      <c r="G373" s="116"/>
      <c r="H373" s="128"/>
      <c r="I373" s="129"/>
      <c r="J373" s="114"/>
      <c r="K373" s="129"/>
      <c r="L373" s="114"/>
      <c r="M373" s="114"/>
      <c r="N373" s="114"/>
      <c r="O373" s="114"/>
    </row>
    <row r="374" spans="1:15" ht="16.5">
      <c r="A374" s="130" t="s">
        <v>38</v>
      </c>
      <c r="B374" s="115"/>
      <c r="C374" s="115"/>
      <c r="D374" s="131"/>
      <c r="E374" s="132"/>
      <c r="F374" s="122"/>
      <c r="G374" s="129"/>
      <c r="H374" s="128"/>
      <c r="I374" s="129"/>
      <c r="J374" s="129"/>
      <c r="K374" s="129"/>
      <c r="L374" s="116"/>
      <c r="M374" s="114"/>
      <c r="N374" s="114"/>
      <c r="O374" s="122"/>
    </row>
    <row r="375" spans="1:15" ht="16.5">
      <c r="A375" s="130" t="s">
        <v>39</v>
      </c>
      <c r="B375" s="115"/>
      <c r="C375" s="115"/>
      <c r="D375" s="122"/>
      <c r="E375" s="132"/>
      <c r="F375" s="122"/>
      <c r="G375" s="129"/>
      <c r="H375" s="128"/>
      <c r="I375" s="120"/>
      <c r="J375" s="120"/>
      <c r="K375" s="120"/>
      <c r="L375" s="116"/>
      <c r="M375" s="114"/>
      <c r="N375" s="114"/>
      <c r="O375" s="114"/>
    </row>
    <row r="376" spans="1:15" ht="16.5">
      <c r="A376" s="130" t="s">
        <v>40</v>
      </c>
      <c r="B376" s="131"/>
      <c r="C376" s="115"/>
      <c r="D376" s="122"/>
      <c r="E376" s="132"/>
      <c r="F376" s="122"/>
      <c r="G376" s="129"/>
      <c r="H376" s="118"/>
      <c r="I376" s="120"/>
      <c r="J376" s="120"/>
      <c r="K376" s="120"/>
      <c r="L376" s="116"/>
      <c r="M376" s="114"/>
      <c r="N376" s="133"/>
      <c r="O376" s="114"/>
    </row>
    <row r="377" spans="1:15" ht="16.5">
      <c r="A377" s="130" t="s">
        <v>41</v>
      </c>
      <c r="B377" s="124"/>
      <c r="C377" s="131"/>
      <c r="D377" s="122"/>
      <c r="E377" s="134"/>
      <c r="F377" s="129"/>
      <c r="G377" s="129"/>
      <c r="H377" s="118"/>
      <c r="I377" s="120"/>
      <c r="J377" s="120"/>
      <c r="K377" s="120"/>
      <c r="L377" s="129"/>
      <c r="M377" s="114"/>
      <c r="N377" s="122"/>
      <c r="O377" s="114"/>
    </row>
    <row r="378" spans="1:15" ht="15">
      <c r="A378" s="316" t="s">
        <v>0</v>
      </c>
      <c r="B378" s="317"/>
      <c r="C378" s="317"/>
      <c r="D378" s="317"/>
      <c r="E378" s="317"/>
      <c r="F378" s="317"/>
      <c r="G378" s="317"/>
      <c r="H378" s="317"/>
      <c r="I378" s="317"/>
      <c r="J378" s="317"/>
      <c r="K378" s="317"/>
      <c r="L378" s="317"/>
      <c r="M378" s="317"/>
      <c r="N378" s="317"/>
      <c r="O378" s="318"/>
    </row>
    <row r="379" spans="1:15" ht="15">
      <c r="A379" s="292"/>
      <c r="B379" s="289"/>
      <c r="C379" s="289"/>
      <c r="D379" s="289"/>
      <c r="E379" s="289"/>
      <c r="F379" s="289"/>
      <c r="G379" s="289"/>
      <c r="H379" s="289"/>
      <c r="I379" s="289"/>
      <c r="J379" s="289"/>
      <c r="K379" s="289"/>
      <c r="L379" s="289"/>
      <c r="M379" s="289"/>
      <c r="N379" s="289"/>
      <c r="O379" s="293"/>
    </row>
    <row r="380" spans="1:15" ht="15">
      <c r="A380" s="292"/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93"/>
    </row>
    <row r="381" spans="1:15" ht="15">
      <c r="A381" s="279" t="s">
        <v>136</v>
      </c>
      <c r="B381" s="280"/>
      <c r="C381" s="280"/>
      <c r="D381" s="280"/>
      <c r="E381" s="280"/>
      <c r="F381" s="280"/>
      <c r="G381" s="280"/>
      <c r="H381" s="280"/>
      <c r="I381" s="280"/>
      <c r="J381" s="280"/>
      <c r="K381" s="280"/>
      <c r="L381" s="280"/>
      <c r="M381" s="280"/>
      <c r="N381" s="280"/>
      <c r="O381" s="281"/>
    </row>
    <row r="382" spans="1:15" ht="15">
      <c r="A382" s="279" t="s">
        <v>137</v>
      </c>
      <c r="B382" s="280"/>
      <c r="C382" s="280"/>
      <c r="D382" s="280"/>
      <c r="E382" s="280"/>
      <c r="F382" s="280"/>
      <c r="G382" s="280"/>
      <c r="H382" s="280"/>
      <c r="I382" s="280"/>
      <c r="J382" s="280"/>
      <c r="K382" s="280"/>
      <c r="L382" s="280"/>
      <c r="M382" s="280"/>
      <c r="N382" s="280"/>
      <c r="O382" s="281"/>
    </row>
    <row r="383" spans="1:15" ht="15">
      <c r="A383" s="319" t="s">
        <v>3</v>
      </c>
      <c r="B383" s="320"/>
      <c r="C383" s="320"/>
      <c r="D383" s="320"/>
      <c r="E383" s="320"/>
      <c r="F383" s="320"/>
      <c r="G383" s="320"/>
      <c r="H383" s="320"/>
      <c r="I383" s="320"/>
      <c r="J383" s="320"/>
      <c r="K383" s="320"/>
      <c r="L383" s="320"/>
      <c r="M383" s="320"/>
      <c r="N383" s="320"/>
      <c r="O383" s="321"/>
    </row>
    <row r="384" spans="1:15" ht="16.5">
      <c r="A384" s="300" t="s">
        <v>237</v>
      </c>
      <c r="B384" s="301"/>
      <c r="C384" s="301"/>
      <c r="D384" s="301"/>
      <c r="E384" s="301"/>
      <c r="F384" s="301"/>
      <c r="G384" s="301"/>
      <c r="H384" s="301"/>
      <c r="I384" s="301"/>
      <c r="J384" s="301"/>
      <c r="K384" s="301"/>
      <c r="L384" s="301"/>
      <c r="M384" s="301"/>
      <c r="N384" s="301"/>
      <c r="O384" s="302"/>
    </row>
    <row r="385" spans="1:15" ht="16.5">
      <c r="A385" s="300" t="s">
        <v>5</v>
      </c>
      <c r="B385" s="301"/>
      <c r="C385" s="301"/>
      <c r="D385" s="301"/>
      <c r="E385" s="301"/>
      <c r="F385" s="301"/>
      <c r="G385" s="301"/>
      <c r="H385" s="301"/>
      <c r="I385" s="301"/>
      <c r="J385" s="301"/>
      <c r="K385" s="301"/>
      <c r="L385" s="301"/>
      <c r="M385" s="301"/>
      <c r="N385" s="301"/>
      <c r="O385" s="302"/>
    </row>
    <row r="386" spans="1:15" ht="15">
      <c r="A386" s="303" t="s">
        <v>6</v>
      </c>
      <c r="B386" s="304" t="s">
        <v>7</v>
      </c>
      <c r="C386" s="304" t="s">
        <v>176</v>
      </c>
      <c r="D386" s="304" t="s">
        <v>8</v>
      </c>
      <c r="E386" s="303" t="s">
        <v>161</v>
      </c>
      <c r="F386" s="303" t="s">
        <v>162</v>
      </c>
      <c r="G386" s="304" t="s">
        <v>11</v>
      </c>
      <c r="H386" s="304" t="s">
        <v>12</v>
      </c>
      <c r="I386" s="304" t="s">
        <v>13</v>
      </c>
      <c r="J386" s="304" t="s">
        <v>14</v>
      </c>
      <c r="K386" s="304" t="s">
        <v>15</v>
      </c>
      <c r="L386" s="305" t="s">
        <v>16</v>
      </c>
      <c r="M386" s="304" t="s">
        <v>17</v>
      </c>
      <c r="N386" s="304" t="s">
        <v>18</v>
      </c>
      <c r="O386" s="304" t="s">
        <v>19</v>
      </c>
    </row>
    <row r="387" spans="1:15" ht="15">
      <c r="A387" s="306"/>
      <c r="B387" s="307"/>
      <c r="C387" s="307"/>
      <c r="D387" s="307"/>
      <c r="E387" s="306"/>
      <c r="F387" s="306"/>
      <c r="G387" s="307"/>
      <c r="H387" s="307"/>
      <c r="I387" s="307"/>
      <c r="J387" s="307"/>
      <c r="K387" s="307"/>
      <c r="L387" s="308"/>
      <c r="M387" s="307"/>
      <c r="N387" s="291"/>
      <c r="O387" s="291"/>
    </row>
    <row r="388" spans="1:15" ht="15">
      <c r="A388" s="68">
        <v>1</v>
      </c>
      <c r="B388" s="187">
        <v>43371</v>
      </c>
      <c r="C388" s="68">
        <v>760</v>
      </c>
      <c r="D388" s="51" t="s">
        <v>183</v>
      </c>
      <c r="E388" s="68" t="s">
        <v>21</v>
      </c>
      <c r="F388" s="51" t="s">
        <v>186</v>
      </c>
      <c r="G388" s="51">
        <v>28</v>
      </c>
      <c r="H388" s="68">
        <v>18</v>
      </c>
      <c r="I388" s="68">
        <v>33</v>
      </c>
      <c r="J388" s="68">
        <v>38</v>
      </c>
      <c r="K388" s="68">
        <v>43</v>
      </c>
      <c r="L388" s="51">
        <v>32</v>
      </c>
      <c r="M388" s="68">
        <v>1200</v>
      </c>
      <c r="N388" s="309">
        <f>IF('[1]HNI OPTION CALLS'!E388="BUY",('[1]HNI OPTION CALLS'!L388-'[1]HNI OPTION CALLS'!G388)*('[1]HNI OPTION CALLS'!M388),('[1]HNI OPTION CALLS'!G388-'[1]HNI OPTION CALLS'!L388)*('[1]HNI OPTION CALLS'!M388))</f>
        <v>4800</v>
      </c>
      <c r="O388" s="310">
        <f>'[1]HNI OPTION CALLS'!N388/('[1]HNI OPTION CALLS'!M388)/'[1]HNI OPTION CALLS'!G388%</f>
        <v>14.285714285714285</v>
      </c>
    </row>
    <row r="389" spans="1:15" ht="15">
      <c r="A389" s="68">
        <v>2</v>
      </c>
      <c r="B389" s="187">
        <v>43370</v>
      </c>
      <c r="C389" s="68">
        <v>230</v>
      </c>
      <c r="D389" s="51" t="s">
        <v>183</v>
      </c>
      <c r="E389" s="68" t="s">
        <v>21</v>
      </c>
      <c r="F389" s="51" t="s">
        <v>84</v>
      </c>
      <c r="G389" s="51">
        <v>11</v>
      </c>
      <c r="H389" s="68">
        <v>4</v>
      </c>
      <c r="I389" s="68">
        <v>15</v>
      </c>
      <c r="J389" s="68">
        <v>19</v>
      </c>
      <c r="K389" s="68">
        <v>23</v>
      </c>
      <c r="L389" s="51">
        <v>14.6</v>
      </c>
      <c r="M389" s="68">
        <v>1500</v>
      </c>
      <c r="N389" s="309">
        <f>IF('[1]HNI OPTION CALLS'!E389="BUY",('[1]HNI OPTION CALLS'!L389-'[1]HNI OPTION CALLS'!G389)*('[1]HNI OPTION CALLS'!M389),('[1]HNI OPTION CALLS'!G389-'[1]HNI OPTION CALLS'!L389)*('[1]HNI OPTION CALLS'!M389))</f>
        <v>5399.999999999999</v>
      </c>
      <c r="O389" s="310">
        <f>'[1]HNI OPTION CALLS'!N389/('[1]HNI OPTION CALLS'!M389)/'[1]HNI OPTION CALLS'!G389%</f>
        <v>32.72727272727272</v>
      </c>
    </row>
    <row r="390" spans="1:15" ht="15">
      <c r="A390" s="68">
        <v>3</v>
      </c>
      <c r="B390" s="187">
        <v>43369</v>
      </c>
      <c r="C390" s="68">
        <v>240</v>
      </c>
      <c r="D390" s="68" t="s">
        <v>177</v>
      </c>
      <c r="E390" s="68" t="s">
        <v>21</v>
      </c>
      <c r="F390" s="51" t="s">
        <v>55</v>
      </c>
      <c r="G390" s="51">
        <v>10</v>
      </c>
      <c r="H390" s="68">
        <v>4</v>
      </c>
      <c r="I390" s="68">
        <v>13</v>
      </c>
      <c r="J390" s="68">
        <v>16</v>
      </c>
      <c r="K390" s="68">
        <v>19</v>
      </c>
      <c r="L390" s="51">
        <v>16</v>
      </c>
      <c r="M390" s="68">
        <v>1750</v>
      </c>
      <c r="N390" s="309">
        <f>IF('[1]HNI OPTION CALLS'!E390="BUY",('[1]HNI OPTION CALLS'!L390-'[1]HNI OPTION CALLS'!G390)*('[1]HNI OPTION CALLS'!M390),('[1]HNI OPTION CALLS'!G390-'[1]HNI OPTION CALLS'!L390)*('[1]HNI OPTION CALLS'!M390))</f>
        <v>10500</v>
      </c>
      <c r="O390" s="310">
        <f>'[1]HNI OPTION CALLS'!N390/('[1]HNI OPTION CALLS'!M390)/'[1]HNI OPTION CALLS'!G390%</f>
        <v>60</v>
      </c>
    </row>
    <row r="391" spans="1:15" ht="15">
      <c r="A391" s="68">
        <v>4</v>
      </c>
      <c r="B391" s="187">
        <v>43367</v>
      </c>
      <c r="C391" s="68">
        <v>760</v>
      </c>
      <c r="D391" s="68" t="s">
        <v>177</v>
      </c>
      <c r="E391" s="68" t="s">
        <v>21</v>
      </c>
      <c r="F391" s="51" t="s">
        <v>186</v>
      </c>
      <c r="G391" s="51">
        <v>13.5</v>
      </c>
      <c r="H391" s="68">
        <v>6</v>
      </c>
      <c r="I391" s="68">
        <v>18</v>
      </c>
      <c r="J391" s="68">
        <v>22</v>
      </c>
      <c r="K391" s="68">
        <v>26</v>
      </c>
      <c r="L391" s="51">
        <v>17.8</v>
      </c>
      <c r="M391" s="68">
        <v>1200</v>
      </c>
      <c r="N391" s="309">
        <f>IF('[1]HNI OPTION CALLS'!E391="BUY",('[1]HNI OPTION CALLS'!L391-'[1]HNI OPTION CALLS'!G391)*('[1]HNI OPTION CALLS'!M391),('[1]HNI OPTION CALLS'!G391-'[1]HNI OPTION CALLS'!L391)*('[1]HNI OPTION CALLS'!M391))</f>
        <v>5160.000000000001</v>
      </c>
      <c r="O391" s="310">
        <f>'[1]HNI OPTION CALLS'!N391/('[1]HNI OPTION CALLS'!M391)/'[1]HNI OPTION CALLS'!G391%</f>
        <v>31.851851851851855</v>
      </c>
    </row>
    <row r="392" spans="1:15" ht="15">
      <c r="A392" s="68">
        <v>5</v>
      </c>
      <c r="B392" s="187">
        <v>43357</v>
      </c>
      <c r="C392" s="68">
        <v>240</v>
      </c>
      <c r="D392" s="68" t="s">
        <v>177</v>
      </c>
      <c r="E392" s="68" t="s">
        <v>21</v>
      </c>
      <c r="F392" s="51" t="s">
        <v>133</v>
      </c>
      <c r="G392" s="51">
        <v>9</v>
      </c>
      <c r="H392" s="68">
        <v>4</v>
      </c>
      <c r="I392" s="68">
        <v>11.5</v>
      </c>
      <c r="J392" s="68">
        <v>14</v>
      </c>
      <c r="K392" s="68">
        <v>16.5</v>
      </c>
      <c r="L392" s="51">
        <v>11.5</v>
      </c>
      <c r="M392" s="68">
        <v>2000</v>
      </c>
      <c r="N392" s="309">
        <f>IF('[1]HNI OPTION CALLS'!E392="BUY",('[1]HNI OPTION CALLS'!L392-'[1]HNI OPTION CALLS'!G392)*('[1]HNI OPTION CALLS'!M392),('[1]HNI OPTION CALLS'!G392-'[1]HNI OPTION CALLS'!L392)*('[1]HNI OPTION CALLS'!M392))</f>
        <v>5000</v>
      </c>
      <c r="O392" s="310">
        <f>'[1]HNI OPTION CALLS'!N392/('[1]HNI OPTION CALLS'!M392)/'[1]HNI OPTION CALLS'!G392%</f>
        <v>27.77777777777778</v>
      </c>
    </row>
    <row r="393" spans="1:15" ht="15">
      <c r="A393" s="68">
        <v>6</v>
      </c>
      <c r="B393" s="187">
        <v>43357</v>
      </c>
      <c r="C393" s="68">
        <v>620</v>
      </c>
      <c r="D393" s="68" t="s">
        <v>177</v>
      </c>
      <c r="E393" s="68" t="s">
        <v>21</v>
      </c>
      <c r="F393" s="51" t="s">
        <v>238</v>
      </c>
      <c r="G393" s="51">
        <v>15</v>
      </c>
      <c r="H393" s="68">
        <v>7</v>
      </c>
      <c r="I393" s="68">
        <v>20</v>
      </c>
      <c r="J393" s="68">
        <v>25</v>
      </c>
      <c r="K393" s="68">
        <v>30</v>
      </c>
      <c r="L393" s="51">
        <v>20</v>
      </c>
      <c r="M393" s="68">
        <v>1061</v>
      </c>
      <c r="N393" s="309">
        <f>IF('[1]HNI OPTION CALLS'!E393="BUY",('[1]HNI OPTION CALLS'!L393-'[1]HNI OPTION CALLS'!G393)*('[1]HNI OPTION CALLS'!M393),('[1]HNI OPTION CALLS'!G393-'[1]HNI OPTION CALLS'!L393)*('[1]HNI OPTION CALLS'!M393))</f>
        <v>5305</v>
      </c>
      <c r="O393" s="310">
        <f>'[1]HNI OPTION CALLS'!N393/('[1]HNI OPTION CALLS'!M393)/'[1]HNI OPTION CALLS'!G393%</f>
        <v>33.333333333333336</v>
      </c>
    </row>
    <row r="394" spans="1:15" ht="15">
      <c r="A394" s="68">
        <v>7</v>
      </c>
      <c r="B394" s="187">
        <v>43354</v>
      </c>
      <c r="C394" s="68">
        <v>280</v>
      </c>
      <c r="D394" s="51" t="s">
        <v>183</v>
      </c>
      <c r="E394" s="68" t="s">
        <v>21</v>
      </c>
      <c r="F394" s="51" t="s">
        <v>92</v>
      </c>
      <c r="G394" s="51">
        <v>6</v>
      </c>
      <c r="H394" s="68">
        <v>2</v>
      </c>
      <c r="I394" s="68">
        <v>8</v>
      </c>
      <c r="J394" s="68">
        <v>10</v>
      </c>
      <c r="K394" s="68">
        <v>12</v>
      </c>
      <c r="L394" s="51">
        <v>2</v>
      </c>
      <c r="M394" s="68">
        <v>3000</v>
      </c>
      <c r="N394" s="309">
        <f>IF('[1]HNI OPTION CALLS'!E394="BUY",('[1]HNI OPTION CALLS'!L394-'[1]HNI OPTION CALLS'!G394)*('[1]HNI OPTION CALLS'!M394),('[1]HNI OPTION CALLS'!G394-'[1]HNI OPTION CALLS'!L394)*('[1]HNI OPTION CALLS'!M394))</f>
        <v>-12000</v>
      </c>
      <c r="O394" s="310">
        <f>'[1]HNI OPTION CALLS'!N394/('[1]HNI OPTION CALLS'!M394)/'[1]HNI OPTION CALLS'!G394%</f>
        <v>-66.66666666666667</v>
      </c>
    </row>
    <row r="395" spans="1:15" ht="15">
      <c r="A395" s="68">
        <v>8</v>
      </c>
      <c r="B395" s="187">
        <v>43350</v>
      </c>
      <c r="C395" s="68">
        <v>210</v>
      </c>
      <c r="D395" s="68" t="s">
        <v>177</v>
      </c>
      <c r="E395" s="68" t="s">
        <v>21</v>
      </c>
      <c r="F395" s="51" t="s">
        <v>187</v>
      </c>
      <c r="G395" s="51">
        <v>7</v>
      </c>
      <c r="H395" s="68">
        <v>3.5</v>
      </c>
      <c r="I395" s="68">
        <v>9</v>
      </c>
      <c r="J395" s="68">
        <v>11</v>
      </c>
      <c r="K395" s="68">
        <v>13</v>
      </c>
      <c r="L395" s="51">
        <v>3.5</v>
      </c>
      <c r="M395" s="68">
        <v>2500</v>
      </c>
      <c r="N395" s="309">
        <f>IF('[1]HNI OPTION CALLS'!E395="BUY",('[1]HNI OPTION CALLS'!L395-'[1]HNI OPTION CALLS'!G395)*('[1]HNI OPTION CALLS'!M395),('[1]HNI OPTION CALLS'!G395-'[1]HNI OPTION CALLS'!L395)*('[1]HNI OPTION CALLS'!M395))</f>
        <v>-8750</v>
      </c>
      <c r="O395" s="310">
        <f>'[1]HNI OPTION CALLS'!N395/('[1]HNI OPTION CALLS'!M395)/'[1]HNI OPTION CALLS'!G395%</f>
        <v>-49.99999999999999</v>
      </c>
    </row>
    <row r="396" spans="1:15" ht="15">
      <c r="A396" s="68">
        <v>9</v>
      </c>
      <c r="B396" s="187">
        <v>43349</v>
      </c>
      <c r="C396" s="68">
        <v>270</v>
      </c>
      <c r="D396" s="68" t="s">
        <v>177</v>
      </c>
      <c r="E396" s="68" t="s">
        <v>21</v>
      </c>
      <c r="F396" s="51" t="s">
        <v>84</v>
      </c>
      <c r="G396" s="51">
        <v>9.5</v>
      </c>
      <c r="H396" s="68">
        <v>3</v>
      </c>
      <c r="I396" s="68">
        <v>13</v>
      </c>
      <c r="J396" s="68">
        <v>16.5</v>
      </c>
      <c r="K396" s="68">
        <v>20</v>
      </c>
      <c r="L396" s="51">
        <v>16.5</v>
      </c>
      <c r="M396" s="68">
        <v>1500</v>
      </c>
      <c r="N396" s="309">
        <f>IF('[1]HNI OPTION CALLS'!E396="BUY",('[1]HNI OPTION CALLS'!L396-'[1]HNI OPTION CALLS'!G396)*('[1]HNI OPTION CALLS'!M396),('[1]HNI OPTION CALLS'!G396-'[1]HNI OPTION CALLS'!L396)*('[1]HNI OPTION CALLS'!M396))</f>
        <v>10500</v>
      </c>
      <c r="O396" s="310">
        <f>'[1]HNI OPTION CALLS'!N396/('[1]HNI OPTION CALLS'!M396)/'[1]HNI OPTION CALLS'!G396%</f>
        <v>73.6842105263158</v>
      </c>
    </row>
    <row r="397" spans="1:15" ht="15">
      <c r="A397" s="68">
        <v>10</v>
      </c>
      <c r="B397" s="187">
        <v>43349</v>
      </c>
      <c r="C397" s="68">
        <v>1900</v>
      </c>
      <c r="D397" s="68" t="s">
        <v>177</v>
      </c>
      <c r="E397" s="68" t="s">
        <v>21</v>
      </c>
      <c r="F397" s="51" t="s">
        <v>239</v>
      </c>
      <c r="G397" s="51">
        <v>29</v>
      </c>
      <c r="H397" s="68">
        <v>5</v>
      </c>
      <c r="I397" s="68">
        <v>50</v>
      </c>
      <c r="J397" s="68">
        <v>70</v>
      </c>
      <c r="K397" s="68">
        <v>90</v>
      </c>
      <c r="L397" s="51">
        <v>5</v>
      </c>
      <c r="M397" s="68">
        <v>300</v>
      </c>
      <c r="N397" s="309">
        <f>IF('[1]HNI OPTION CALLS'!E397="BUY",('[1]HNI OPTION CALLS'!L397-'[1]HNI OPTION CALLS'!G397)*('[1]HNI OPTION CALLS'!M397),('[1]HNI OPTION CALLS'!G397-'[1]HNI OPTION CALLS'!L397)*('[1]HNI OPTION CALLS'!M397))</f>
        <v>-7200</v>
      </c>
      <c r="O397" s="310">
        <f>'[1]HNI OPTION CALLS'!N397/('[1]HNI OPTION CALLS'!M397)/'[1]HNI OPTION CALLS'!G397%</f>
        <v>-82.75862068965517</v>
      </c>
    </row>
    <row r="398" spans="1:15" ht="15">
      <c r="A398" s="68">
        <v>11</v>
      </c>
      <c r="B398" s="187">
        <v>43348</v>
      </c>
      <c r="C398" s="68">
        <v>230</v>
      </c>
      <c r="D398" s="68" t="s">
        <v>177</v>
      </c>
      <c r="E398" s="68" t="s">
        <v>21</v>
      </c>
      <c r="F398" s="51" t="s">
        <v>55</v>
      </c>
      <c r="G398" s="68">
        <v>9.5</v>
      </c>
      <c r="H398" s="68">
        <v>4</v>
      </c>
      <c r="I398" s="68">
        <v>12.5</v>
      </c>
      <c r="J398" s="68">
        <v>15.5</v>
      </c>
      <c r="K398" s="68">
        <v>18.5</v>
      </c>
      <c r="L398" s="51">
        <v>4</v>
      </c>
      <c r="M398" s="68">
        <v>1750</v>
      </c>
      <c r="N398" s="309">
        <f>IF('[1]HNI OPTION CALLS'!E398="BUY",('[1]HNI OPTION CALLS'!L398-'[1]HNI OPTION CALLS'!G398)*('[1]HNI OPTION CALLS'!M398),('[1]HNI OPTION CALLS'!G398-'[1]HNI OPTION CALLS'!L398)*('[1]HNI OPTION CALLS'!M398))</f>
        <v>-9625</v>
      </c>
      <c r="O398" s="310">
        <f>'[1]HNI OPTION CALLS'!N398/('[1]HNI OPTION CALLS'!M398)/'[1]HNI OPTION CALLS'!G398%</f>
        <v>-57.89473684210526</v>
      </c>
    </row>
    <row r="399" spans="1:15" ht="16.5">
      <c r="A399" s="106" t="s">
        <v>25</v>
      </c>
      <c r="B399" s="107"/>
      <c r="C399" s="108"/>
      <c r="D399" s="109"/>
      <c r="E399" s="110"/>
      <c r="F399" s="110"/>
      <c r="G399" s="111"/>
      <c r="H399" s="112"/>
      <c r="I399" s="112"/>
      <c r="J399" s="112"/>
      <c r="K399" s="110"/>
      <c r="L399" s="113"/>
      <c r="M399" s="114"/>
      <c r="N399" s="114"/>
      <c r="O399" s="114"/>
    </row>
    <row r="400" spans="1:15" ht="16.5">
      <c r="A400" s="106" t="s">
        <v>26</v>
      </c>
      <c r="B400" s="107"/>
      <c r="C400" s="108"/>
      <c r="D400" s="109"/>
      <c r="E400" s="110"/>
      <c r="F400" s="110"/>
      <c r="G400" s="111"/>
      <c r="H400" s="110"/>
      <c r="I400" s="110"/>
      <c r="J400" s="110"/>
      <c r="K400" s="110"/>
      <c r="L400" s="113"/>
      <c r="M400" s="114"/>
      <c r="N400" s="114"/>
      <c r="O400" s="114"/>
    </row>
    <row r="401" spans="1:15" ht="16.5">
      <c r="A401" s="106" t="s">
        <v>26</v>
      </c>
      <c r="B401" s="107"/>
      <c r="C401" s="108"/>
      <c r="D401" s="109"/>
      <c r="E401" s="110"/>
      <c r="F401" s="110"/>
      <c r="G401" s="111"/>
      <c r="H401" s="110"/>
      <c r="I401" s="110"/>
      <c r="J401" s="110"/>
      <c r="K401" s="110"/>
      <c r="L401" s="114"/>
      <c r="M401" s="114"/>
      <c r="N401" s="114"/>
      <c r="O401" s="114"/>
    </row>
    <row r="402" spans="1:15" ht="17.25" thickBot="1">
      <c r="A402" s="73"/>
      <c r="B402" s="115"/>
      <c r="C402" s="115"/>
      <c r="D402" s="116"/>
      <c r="E402" s="116"/>
      <c r="F402" s="116"/>
      <c r="G402" s="117"/>
      <c r="H402" s="118"/>
      <c r="I402" s="119" t="s">
        <v>27</v>
      </c>
      <c r="J402" s="119"/>
      <c r="K402" s="120"/>
      <c r="L402" s="114"/>
      <c r="M402" s="121"/>
      <c r="N402" s="114"/>
      <c r="O402" s="114"/>
    </row>
    <row r="403" spans="1:15" ht="16.5">
      <c r="A403" s="122"/>
      <c r="B403" s="115"/>
      <c r="C403" s="115"/>
      <c r="D403" s="311" t="s">
        <v>28</v>
      </c>
      <c r="E403" s="312"/>
      <c r="F403" s="313">
        <v>11</v>
      </c>
      <c r="G403" s="314">
        <v>100</v>
      </c>
      <c r="H403" s="116">
        <v>11</v>
      </c>
      <c r="I403" s="123">
        <f>'[1]HNI OPTION CALLS'!H404/'[1]HNI OPTION CALLS'!H403%</f>
        <v>63.63636363636363</v>
      </c>
      <c r="J403" s="123"/>
      <c r="K403" s="123"/>
      <c r="L403" s="120"/>
      <c r="M403" s="114"/>
      <c r="N403" s="114"/>
      <c r="O403" s="114"/>
    </row>
    <row r="404" spans="1:15" ht="16.5">
      <c r="A404" s="122"/>
      <c r="B404" s="115"/>
      <c r="C404" s="115"/>
      <c r="D404" s="282" t="s">
        <v>29</v>
      </c>
      <c r="E404" s="315"/>
      <c r="F404" s="188">
        <v>7</v>
      </c>
      <c r="G404" s="189">
        <f>('[1]HNI OPTION CALLS'!F404/'[1]HNI OPTION CALLS'!F403)*100</f>
        <v>63.63636363636363</v>
      </c>
      <c r="H404" s="116">
        <v>7</v>
      </c>
      <c r="I404" s="120"/>
      <c r="J404" s="120"/>
      <c r="K404" s="116"/>
      <c r="L404" s="114"/>
      <c r="M404" s="114"/>
      <c r="N404" s="114"/>
      <c r="O404" s="114"/>
    </row>
    <row r="405" spans="1:15" ht="16.5">
      <c r="A405" s="124"/>
      <c r="B405" s="115"/>
      <c r="C405" s="115"/>
      <c r="D405" s="282" t="s">
        <v>31</v>
      </c>
      <c r="E405" s="315"/>
      <c r="F405" s="188">
        <v>0</v>
      </c>
      <c r="G405" s="189">
        <f>('[1]HNI OPTION CALLS'!F405/'[1]HNI OPTION CALLS'!F403)*100</f>
        <v>0</v>
      </c>
      <c r="H405" s="125"/>
      <c r="I405" s="116"/>
      <c r="J405" s="116"/>
      <c r="K405" s="116"/>
      <c r="L405" s="126"/>
      <c r="M405" s="114"/>
      <c r="N405" s="114"/>
      <c r="O405" s="114"/>
    </row>
    <row r="406" spans="1:14" ht="16.5">
      <c r="A406" s="124"/>
      <c r="B406" s="115"/>
      <c r="C406" s="115"/>
      <c r="D406" s="282" t="s">
        <v>32</v>
      </c>
      <c r="E406" s="315"/>
      <c r="F406" s="188">
        <v>0</v>
      </c>
      <c r="G406" s="189">
        <f>('[1]HNI OPTION CALLS'!F406/'[1]HNI OPTION CALLS'!F403)*100</f>
        <v>0</v>
      </c>
      <c r="H406" s="125"/>
      <c r="I406" s="116"/>
      <c r="J406" s="116"/>
      <c r="K406" s="116"/>
      <c r="L406" s="120"/>
      <c r="M406" s="114"/>
      <c r="N406" s="114"/>
    </row>
    <row r="407" spans="1:14" ht="16.5">
      <c r="A407" s="124"/>
      <c r="B407" s="115"/>
      <c r="C407" s="115"/>
      <c r="D407" s="282" t="s">
        <v>33</v>
      </c>
      <c r="E407" s="315"/>
      <c r="F407" s="188">
        <v>4</v>
      </c>
      <c r="G407" s="189">
        <f>('[1]HNI OPTION CALLS'!F407/'[1]HNI OPTION CALLS'!F403)*100</f>
        <v>36.36363636363637</v>
      </c>
      <c r="H407" s="125"/>
      <c r="I407" s="116" t="s">
        <v>34</v>
      </c>
      <c r="J407" s="116"/>
      <c r="K407" s="120"/>
      <c r="L407" s="120"/>
      <c r="M407" s="114"/>
      <c r="N407" s="114"/>
    </row>
    <row r="408" spans="1:15" ht="16.5">
      <c r="A408" s="124"/>
      <c r="B408" s="115"/>
      <c r="C408" s="115"/>
      <c r="D408" s="282" t="s">
        <v>35</v>
      </c>
      <c r="E408" s="315"/>
      <c r="F408" s="188">
        <v>0</v>
      </c>
      <c r="G408" s="189">
        <f>('[1]HNI OPTION CALLS'!F408/'[1]HNI OPTION CALLS'!F403)*100</f>
        <v>0</v>
      </c>
      <c r="H408" s="125"/>
      <c r="I408" s="116"/>
      <c r="J408" s="116"/>
      <c r="K408" s="120"/>
      <c r="L408" s="120"/>
      <c r="M408" s="114"/>
      <c r="N408" s="114"/>
      <c r="O408" s="114"/>
    </row>
    <row r="409" spans="1:15" ht="17.25" thickBot="1">
      <c r="A409" s="124"/>
      <c r="B409" s="115"/>
      <c r="C409" s="115"/>
      <c r="D409" s="277" t="s">
        <v>36</v>
      </c>
      <c r="E409" s="278"/>
      <c r="F409" s="190">
        <v>0</v>
      </c>
      <c r="G409" s="191">
        <f>('[1]HNI OPTION CALLS'!F409/'[1]HNI OPTION CALLS'!F403)*100</f>
        <v>0</v>
      </c>
      <c r="H409" s="125"/>
      <c r="I409" s="116"/>
      <c r="J409" s="116"/>
      <c r="K409" s="126"/>
      <c r="L409" s="126"/>
      <c r="M409" s="114"/>
      <c r="N409" s="114"/>
      <c r="O409" s="114"/>
    </row>
    <row r="410" spans="1:15" ht="16.5">
      <c r="A410" s="127" t="s">
        <v>37</v>
      </c>
      <c r="B410" s="115"/>
      <c r="C410" s="115"/>
      <c r="D410" s="122"/>
      <c r="E410" s="122"/>
      <c r="F410" s="116"/>
      <c r="G410" s="116"/>
      <c r="H410" s="128"/>
      <c r="I410" s="129"/>
      <c r="J410" s="114"/>
      <c r="K410" s="129"/>
      <c r="L410" s="114"/>
      <c r="M410" s="114"/>
      <c r="N410" s="114"/>
      <c r="O410" s="114"/>
    </row>
    <row r="411" spans="1:15" ht="16.5">
      <c r="A411" s="130" t="s">
        <v>38</v>
      </c>
      <c r="B411" s="115"/>
      <c r="C411" s="115"/>
      <c r="D411" s="131"/>
      <c r="E411" s="132"/>
      <c r="F411" s="122"/>
      <c r="G411" s="129"/>
      <c r="H411" s="128"/>
      <c r="I411" s="129"/>
      <c r="J411" s="129"/>
      <c r="K411" s="129"/>
      <c r="L411" s="116"/>
      <c r="M411" s="114"/>
      <c r="N411" s="114"/>
      <c r="O411" s="114"/>
    </row>
    <row r="412" spans="1:15" ht="16.5">
      <c r="A412" s="130" t="s">
        <v>39</v>
      </c>
      <c r="B412" s="115"/>
      <c r="C412" s="115"/>
      <c r="D412" s="122"/>
      <c r="E412" s="132"/>
      <c r="F412" s="122"/>
      <c r="G412" s="129"/>
      <c r="H412" s="128"/>
      <c r="I412" s="120"/>
      <c r="J412" s="120"/>
      <c r="K412" s="120"/>
      <c r="L412" s="116"/>
      <c r="M412" s="114"/>
      <c r="N412" s="114"/>
      <c r="O412" s="114"/>
    </row>
    <row r="413" spans="1:15" ht="16.5">
      <c r="A413" s="130" t="s">
        <v>40</v>
      </c>
      <c r="B413" s="131"/>
      <c r="C413" s="115"/>
      <c r="D413" s="122"/>
      <c r="E413" s="132"/>
      <c r="F413" s="122"/>
      <c r="G413" s="129"/>
      <c r="H413" s="118"/>
      <c r="I413" s="120"/>
      <c r="J413" s="120"/>
      <c r="K413" s="120"/>
      <c r="L413" s="116"/>
      <c r="M413" s="114"/>
      <c r="N413" s="133"/>
      <c r="O413" s="122"/>
    </row>
    <row r="414" spans="1:15" ht="16.5">
      <c r="A414" s="130" t="s">
        <v>41</v>
      </c>
      <c r="B414" s="124"/>
      <c r="C414" s="131"/>
      <c r="D414" s="122"/>
      <c r="E414" s="134"/>
      <c r="F414" s="129"/>
      <c r="G414" s="129"/>
      <c r="H414" s="118"/>
      <c r="I414" s="120"/>
      <c r="J414" s="120"/>
      <c r="K414" s="120"/>
      <c r="L414" s="129"/>
      <c r="M414" s="114"/>
      <c r="N414" s="122"/>
      <c r="O414" s="114"/>
    </row>
    <row r="415" spans="14:15" ht="15">
      <c r="N415" s="114"/>
      <c r="O415" s="114"/>
    </row>
  </sheetData>
  <sheetProtection/>
  <mergeCells count="280">
    <mergeCell ref="D409:E409"/>
    <mergeCell ref="D403:E403"/>
    <mergeCell ref="D404:E404"/>
    <mergeCell ref="D405:E405"/>
    <mergeCell ref="D406:E406"/>
    <mergeCell ref="D407:E407"/>
    <mergeCell ref="D408:E408"/>
    <mergeCell ref="J386:J387"/>
    <mergeCell ref="K386:K387"/>
    <mergeCell ref="L386:L387"/>
    <mergeCell ref="M386:M387"/>
    <mergeCell ref="N386:N387"/>
    <mergeCell ref="O386:O387"/>
    <mergeCell ref="A385:O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D372:E372"/>
    <mergeCell ref="A378:O380"/>
    <mergeCell ref="A381:O381"/>
    <mergeCell ref="A382:O382"/>
    <mergeCell ref="A383:O383"/>
    <mergeCell ref="A384:O384"/>
    <mergeCell ref="D366:E366"/>
    <mergeCell ref="D367:E367"/>
    <mergeCell ref="D368:E368"/>
    <mergeCell ref="D369:E369"/>
    <mergeCell ref="D370:E370"/>
    <mergeCell ref="D371:E371"/>
    <mergeCell ref="J347:J348"/>
    <mergeCell ref="K347:K348"/>
    <mergeCell ref="L347:L348"/>
    <mergeCell ref="M347:M348"/>
    <mergeCell ref="N347:N348"/>
    <mergeCell ref="O347:O348"/>
    <mergeCell ref="A346:O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D333:E333"/>
    <mergeCell ref="A339:O341"/>
    <mergeCell ref="A342:O342"/>
    <mergeCell ref="A343:O343"/>
    <mergeCell ref="A344:O344"/>
    <mergeCell ref="A345:O345"/>
    <mergeCell ref="N304:N305"/>
    <mergeCell ref="O304:O305"/>
    <mergeCell ref="D327:E327"/>
    <mergeCell ref="D328:E328"/>
    <mergeCell ref="D329:E329"/>
    <mergeCell ref="D330:E330"/>
    <mergeCell ref="H304:H305"/>
    <mergeCell ref="I304:I305"/>
    <mergeCell ref="J304:J305"/>
    <mergeCell ref="K304:K305"/>
    <mergeCell ref="L304:L305"/>
    <mergeCell ref="M304:M305"/>
    <mergeCell ref="A301:O301"/>
    <mergeCell ref="A302:O302"/>
    <mergeCell ref="A303:O303"/>
    <mergeCell ref="A304:A305"/>
    <mergeCell ref="B304:B305"/>
    <mergeCell ref="C304:C305"/>
    <mergeCell ref="D304:D305"/>
    <mergeCell ref="E304:E305"/>
    <mergeCell ref="F304:F305"/>
    <mergeCell ref="G304:G305"/>
    <mergeCell ref="D287:E287"/>
    <mergeCell ref="D288:E288"/>
    <mergeCell ref="D289:E289"/>
    <mergeCell ref="A296:O298"/>
    <mergeCell ref="A299:O299"/>
    <mergeCell ref="A300:O300"/>
    <mergeCell ref="J265:J266"/>
    <mergeCell ref="K265:K266"/>
    <mergeCell ref="L265:L266"/>
    <mergeCell ref="M265:M266"/>
    <mergeCell ref="N265:N266"/>
    <mergeCell ref="O265:O266"/>
    <mergeCell ref="A264:O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D251:E251"/>
    <mergeCell ref="A257:O259"/>
    <mergeCell ref="A260:O260"/>
    <mergeCell ref="A261:O261"/>
    <mergeCell ref="A262:O262"/>
    <mergeCell ref="A263:O263"/>
    <mergeCell ref="D245:E245"/>
    <mergeCell ref="D246:E246"/>
    <mergeCell ref="D247:E247"/>
    <mergeCell ref="D248:E248"/>
    <mergeCell ref="D249:E249"/>
    <mergeCell ref="D250:E250"/>
    <mergeCell ref="J215:J216"/>
    <mergeCell ref="K215:K216"/>
    <mergeCell ref="L215:L216"/>
    <mergeCell ref="M215:M216"/>
    <mergeCell ref="N215:N216"/>
    <mergeCell ref="O215:O216"/>
    <mergeCell ref="A214:O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D201:E201"/>
    <mergeCell ref="A207:O209"/>
    <mergeCell ref="A210:O210"/>
    <mergeCell ref="A211:O211"/>
    <mergeCell ref="A212:O212"/>
    <mergeCell ref="A213:O213"/>
    <mergeCell ref="D195:E195"/>
    <mergeCell ref="D196:E196"/>
    <mergeCell ref="D197:E197"/>
    <mergeCell ref="D198:E198"/>
    <mergeCell ref="D199:E199"/>
    <mergeCell ref="D200:E200"/>
    <mergeCell ref="J173:J174"/>
    <mergeCell ref="K173:K174"/>
    <mergeCell ref="L173:L174"/>
    <mergeCell ref="M173:M174"/>
    <mergeCell ref="N173:N174"/>
    <mergeCell ref="O173:O174"/>
    <mergeCell ref="A172:O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D159:E159"/>
    <mergeCell ref="A165:O167"/>
    <mergeCell ref="A168:O168"/>
    <mergeCell ref="A169:O169"/>
    <mergeCell ref="A170:O170"/>
    <mergeCell ref="A171:O171"/>
    <mergeCell ref="D153:E153"/>
    <mergeCell ref="D154:E154"/>
    <mergeCell ref="D155:E155"/>
    <mergeCell ref="D156:E156"/>
    <mergeCell ref="D157:E157"/>
    <mergeCell ref="D158:E158"/>
    <mergeCell ref="J125:J126"/>
    <mergeCell ref="K125:K126"/>
    <mergeCell ref="L125:L126"/>
    <mergeCell ref="M125:M126"/>
    <mergeCell ref="N125:N126"/>
    <mergeCell ref="O125:O126"/>
    <mergeCell ref="A124:O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D111:E111"/>
    <mergeCell ref="A117:O119"/>
    <mergeCell ref="A120:O120"/>
    <mergeCell ref="A121:O121"/>
    <mergeCell ref="A122:O122"/>
    <mergeCell ref="A123:O123"/>
    <mergeCell ref="N82:N83"/>
    <mergeCell ref="O82:O83"/>
    <mergeCell ref="D105:E105"/>
    <mergeCell ref="D106:E106"/>
    <mergeCell ref="D107:E107"/>
    <mergeCell ref="D108:E108"/>
    <mergeCell ref="H82:H83"/>
    <mergeCell ref="I82:I83"/>
    <mergeCell ref="J82:J83"/>
    <mergeCell ref="K82:K83"/>
    <mergeCell ref="L82:L83"/>
    <mergeCell ref="M82:M83"/>
    <mergeCell ref="A79:O79"/>
    <mergeCell ref="A80:O80"/>
    <mergeCell ref="A81:O81"/>
    <mergeCell ref="A82:A83"/>
    <mergeCell ref="B82:B83"/>
    <mergeCell ref="C82:C83"/>
    <mergeCell ref="D82:D83"/>
    <mergeCell ref="E82:E83"/>
    <mergeCell ref="F82:F83"/>
    <mergeCell ref="G82:G83"/>
    <mergeCell ref="D66:E66"/>
    <mergeCell ref="D67:E67"/>
    <mergeCell ref="D68:E68"/>
    <mergeCell ref="A74:O76"/>
    <mergeCell ref="A77:O77"/>
    <mergeCell ref="A78:O78"/>
    <mergeCell ref="L38:L39"/>
    <mergeCell ref="M38:M39"/>
    <mergeCell ref="N38:N39"/>
    <mergeCell ref="O38:O39"/>
    <mergeCell ref="D62:E62"/>
    <mergeCell ref="D63:E63"/>
    <mergeCell ref="F38:F39"/>
    <mergeCell ref="G38:G39"/>
    <mergeCell ref="H38:H39"/>
    <mergeCell ref="I38:I39"/>
    <mergeCell ref="J38:J39"/>
    <mergeCell ref="K38:K39"/>
    <mergeCell ref="D24:E24"/>
    <mergeCell ref="A30:O32"/>
    <mergeCell ref="A33:O33"/>
    <mergeCell ref="A34:O34"/>
    <mergeCell ref="A35:O35"/>
    <mergeCell ref="A36:O36"/>
    <mergeCell ref="D18:E18"/>
    <mergeCell ref="D19:E19"/>
    <mergeCell ref="D20:E20"/>
    <mergeCell ref="D21:E21"/>
    <mergeCell ref="D22:E22"/>
    <mergeCell ref="D23:E23"/>
    <mergeCell ref="D283:E283"/>
    <mergeCell ref="D284:E284"/>
    <mergeCell ref="D285:E285"/>
    <mergeCell ref="D286:E286"/>
    <mergeCell ref="D109:E109"/>
    <mergeCell ref="D110:E110"/>
    <mergeCell ref="A37:O37"/>
    <mergeCell ref="A38:A39"/>
    <mergeCell ref="B38:B39"/>
    <mergeCell ref="C38:C39"/>
    <mergeCell ref="J10:J11"/>
    <mergeCell ref="K10:K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331:E331"/>
    <mergeCell ref="D332:E332"/>
    <mergeCell ref="D38:D39"/>
    <mergeCell ref="E38:E39"/>
    <mergeCell ref="D64:E64"/>
    <mergeCell ref="D65:E65"/>
  </mergeCells>
  <conditionalFormatting sqref="O388:O398 O341:O374 O302:O337 O259:O298 O170:O254 O127:O166 O80:O124 O40:O76 O12:O18 O20:O33">
    <cfRule type="cellIs" priority="11" dxfId="12" operator="lessThan">
      <formula>0</formula>
    </cfRule>
    <cfRule type="cellIs" priority="12" dxfId="1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2019-06-08T07:22:42Z</dcterms:modified>
  <cp:category/>
  <cp:version/>
  <cp:contentType/>
  <cp:contentStatus/>
</cp:coreProperties>
</file>