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90" tabRatio="987" activeTab="2"/>
  </bookViews>
  <sheets>
    <sheet name="SMART MONEY  CASH CALLS" sheetId="1" r:id="rId1"/>
    <sheet name="SMART MONEY FUTURE CALLS" sheetId="2" r:id="rId2"/>
    <sheet name="SMART MONEY OPTION CALLS" sheetId="3" r:id="rId3"/>
  </sheets>
  <externalReferences>
    <externalReference r:id="rId6"/>
  </externalReferences>
  <definedNames/>
  <calcPr fullCalcOnLoad="1"/>
</workbook>
</file>

<file path=xl/sharedStrings.xml><?xml version="1.0" encoding="utf-8"?>
<sst xmlns="http://schemas.openxmlformats.org/spreadsheetml/2006/main" count="5417" uniqueCount="403">
  <si>
    <t>SMART MONEY  FINANCIAL SERVICES</t>
  </si>
  <si>
    <t>9 Diamond colony new palasia  Indore-452001  (M.P.)</t>
  </si>
  <si>
    <t>PH: 0731- 6999902,7987573460</t>
  </si>
  <si>
    <t>Web Site : www.smartmoneyfs.com  Email ID : info@smartmoneyfs.com</t>
  </si>
  <si>
    <t>EQUITY CASH Daily Call Performance Report  AUGUST – 2017</t>
  </si>
  <si>
    <t xml:space="preserve"> Calls Performance</t>
  </si>
  <si>
    <t>S. No.</t>
  </si>
  <si>
    <t>DATE</t>
  </si>
  <si>
    <t>SEGMENT</t>
  </si>
  <si>
    <t>buy/sell</t>
  </si>
  <si>
    <t>SCRIPT</t>
  </si>
  <si>
    <t>Entry Price</t>
  </si>
  <si>
    <t>Stop Loss</t>
  </si>
  <si>
    <t>1st Target</t>
  </si>
  <si>
    <t>2nd Target</t>
  </si>
  <si>
    <t>3rd Target</t>
  </si>
  <si>
    <t>Call Closed</t>
  </si>
  <si>
    <t xml:space="preserve"> in 1 Lot</t>
  </si>
  <si>
    <t xml:space="preserve">Gain/ Loss Rs. </t>
  </si>
  <si>
    <t>Gain/ Loss %</t>
  </si>
  <si>
    <t>CASH</t>
  </si>
  <si>
    <t>BUY</t>
  </si>
  <si>
    <t>VOLTAS</t>
  </si>
  <si>
    <t>FUTURE</t>
  </si>
  <si>
    <t>PNB</t>
  </si>
  <si>
    <t xml:space="preserve">*The calls which have not achieved our target or has not triggered stop loss than the valuation will be done with the closing price with the  </t>
  </si>
  <si>
    <t>assumption that client has hold  position and at last squared up the  position at closing price. In Future &amp; Option calls calculation are based on lot size.</t>
  </si>
  <si>
    <t>Success Ratio(In %)</t>
  </si>
  <si>
    <t>Total Calls</t>
  </si>
  <si>
    <t>Succeeded Calls</t>
  </si>
  <si>
    <t xml:space="preserve"> </t>
  </si>
  <si>
    <t>Call Closed in Profit</t>
  </si>
  <si>
    <t>Call Closed in Loss</t>
  </si>
  <si>
    <t>SL Triggered</t>
  </si>
  <si>
    <t xml:space="preserve">                                                                                                                                     </t>
  </si>
  <si>
    <t>Call Closed in No Profit No Loss</t>
  </si>
  <si>
    <t>CALL NOT ACTIVET</t>
  </si>
  <si>
    <t>Disclaimer:</t>
  </si>
  <si>
    <t>These Recommendations are generated based on our personal observation using Technical Analysis &amp; Quantitative Analysis techniques and hence,</t>
  </si>
  <si>
    <t xml:space="preserve"> may not reflect the Fundamental Validity of the scrips. Due care has been taken by us while preparing these comments, but still no responsibilty </t>
  </si>
  <si>
    <t>will be assumed by us for the consequences whatsoever resulting out of acting on these recommendations.</t>
  </si>
  <si>
    <t>You are advised to take your position with your best sense and judgement. This document does not claim for profit/losses.</t>
  </si>
  <si>
    <t>EQUITY CASH Daily Call Performance Report  JULY-2017</t>
  </si>
  <si>
    <t>SUNPHARMA</t>
  </si>
  <si>
    <t>SUNTV</t>
  </si>
  <si>
    <t>BEML</t>
  </si>
  <si>
    <t>RENUKA</t>
  </si>
  <si>
    <t>AXISBANK</t>
  </si>
  <si>
    <t>CDSL</t>
  </si>
  <si>
    <t>LUPIN</t>
  </si>
  <si>
    <t>TATAMOTORS</t>
  </si>
  <si>
    <t>RELCAPITAL</t>
  </si>
  <si>
    <t>YES BANK</t>
  </si>
  <si>
    <t>SELL</t>
  </si>
  <si>
    <t>BANKBARODA</t>
  </si>
  <si>
    <t>VEDANTA</t>
  </si>
  <si>
    <t>EQUITY CASH Daily Call Performance Report  SEPT. – 2017</t>
  </si>
  <si>
    <t>DHFL</t>
  </si>
  <si>
    <t>ASHOKLELYND</t>
  </si>
  <si>
    <t>COALINDIA</t>
  </si>
  <si>
    <t>CENTURYTEXT</t>
  </si>
  <si>
    <t>APTECH</t>
  </si>
  <si>
    <t>BOMBAY DYEING</t>
  </si>
  <si>
    <t>JUBLFOOD</t>
  </si>
  <si>
    <t>SRT</t>
  </si>
  <si>
    <t>CEAT</t>
  </si>
  <si>
    <t>CESC</t>
  </si>
  <si>
    <t>MARUTI</t>
  </si>
  <si>
    <t>2-3 DAYS*</t>
  </si>
  <si>
    <t>AXIS BANK</t>
  </si>
  <si>
    <t>MC DOWELL</t>
  </si>
  <si>
    <t>ASHOK LELYND</t>
  </si>
  <si>
    <t>HOLDING TIME</t>
  </si>
  <si>
    <t>LTFH</t>
  </si>
  <si>
    <t>EQUITY CASH Daily Call Performance Report  OCTOBER. – 2017</t>
  </si>
  <si>
    <t>INDIA CEMENT</t>
  </si>
  <si>
    <t>KPIT</t>
  </si>
  <si>
    <t>IDFC</t>
  </si>
  <si>
    <t>HEG</t>
  </si>
  <si>
    <t>KOTAKMAHINDRA BANK</t>
  </si>
  <si>
    <t>TATA STEEL</t>
  </si>
  <si>
    <t>TATA MOTORS(470 CALL)</t>
  </si>
  <si>
    <t>OPTION</t>
  </si>
  <si>
    <t>EQUITY CASH Daily Call Performance Report  NOVEMBER. – 2017</t>
  </si>
  <si>
    <t>TATA MOTORS</t>
  </si>
  <si>
    <t>LT</t>
  </si>
  <si>
    <t>JAIN IRRIGATION</t>
  </si>
  <si>
    <t>HDFC BANK</t>
  </si>
  <si>
    <t>INFOSYS</t>
  </si>
  <si>
    <t>BIOCON</t>
  </si>
  <si>
    <t>EQUITY CASH Daily Call Performance Report  DECEMBER. – 2017</t>
  </si>
  <si>
    <t>TVS MOTORS</t>
  </si>
  <si>
    <t>SBI</t>
  </si>
  <si>
    <t>ICICI BANK</t>
  </si>
  <si>
    <t>TCS</t>
  </si>
  <si>
    <t>YEAS BANK</t>
  </si>
  <si>
    <t>ARVIND LTD</t>
  </si>
  <si>
    <t>EQUITY CASH Daily Call Performance Report  JANUARY – 2018</t>
  </si>
  <si>
    <t>PC JEWELLERS</t>
  </si>
  <si>
    <t>RELIANCE CAPITAL</t>
  </si>
  <si>
    <t>HDFC LTD.</t>
  </si>
  <si>
    <t>RELIANCE CAPILTAL</t>
  </si>
  <si>
    <t>EQUITY CASH Daily Call Performance Report  FEBRURY – 2018</t>
  </si>
  <si>
    <t>BARAMPUR CHINI</t>
  </si>
  <si>
    <t>MOTHERSONSUMI</t>
  </si>
  <si>
    <t>JSW STEEL</t>
  </si>
  <si>
    <t>EQUITY CASH Daily Call Performance Report  MARCH – 2018</t>
  </si>
  <si>
    <t>IDBI BANK</t>
  </si>
  <si>
    <t>BALRAMPURCHINI</t>
  </si>
  <si>
    <t>BHEL</t>
  </si>
  <si>
    <t>COAL INDIA</t>
  </si>
  <si>
    <t>IRB INFRA</t>
  </si>
  <si>
    <t>EQUITY CASH Daily Call Performance Report  APRIL – 2018</t>
  </si>
  <si>
    <t>JET AIRWAYS</t>
  </si>
  <si>
    <t>NIIT TECH</t>
  </si>
  <si>
    <t>INFY</t>
  </si>
  <si>
    <t>HOLD</t>
  </si>
  <si>
    <t>EQUITY CASH Daily Call Performance Report  MAY – 2018</t>
  </si>
  <si>
    <t>KOTAK MAHINDRA BANK</t>
  </si>
  <si>
    <t>GAIL</t>
  </si>
  <si>
    <t>PETRONET LNG</t>
  </si>
  <si>
    <t>BAJAJ FINANCE</t>
  </si>
  <si>
    <t>TATA ELXSI</t>
  </si>
  <si>
    <t>RELIANCE CAP.</t>
  </si>
  <si>
    <t>LIC HOUSING</t>
  </si>
  <si>
    <t>EQUITY CASH Daily Call Performance Report  JUNE – 2018</t>
  </si>
  <si>
    <t>SAIL</t>
  </si>
  <si>
    <t>AURO PHARMA</t>
  </si>
  <si>
    <t>SUN PHARMA</t>
  </si>
  <si>
    <t>AMBUJA CEMENT</t>
  </si>
  <si>
    <t>JUST DIAL</t>
  </si>
  <si>
    <t>TATA GLOBAL</t>
  </si>
  <si>
    <t>FEDERAL BANK</t>
  </si>
  <si>
    <t>CAN BANK</t>
  </si>
  <si>
    <t>NCC</t>
  </si>
  <si>
    <t>2 nd floor 201-202 Radha Krishna Apartment,Block “A”,Manorama Ganj, M.G. Road, Indore (M.P.) PIN : 452010.</t>
  </si>
  <si>
    <t>PH: +91-7987573460,+91-8878924480</t>
  </si>
  <si>
    <t>EQUITY CASH Daily Call Performance Report NOVEMBER 2018</t>
  </si>
  <si>
    <t>HNI-CASH</t>
  </si>
  <si>
    <t>UJJIVAN FINANCE</t>
  </si>
  <si>
    <t>GODREJ CONSUMER</t>
  </si>
  <si>
    <t>GODFREY PHILIPS</t>
  </si>
  <si>
    <t xml:space="preserve">PIRAMAL ENTERPRICE </t>
  </si>
  <si>
    <t>ESCORT</t>
  </si>
  <si>
    <t>EQUITY CASH Daily Call Performance Report OCTOBER 2018</t>
  </si>
  <si>
    <t>HCL TECH</t>
  </si>
  <si>
    <t>DIVIS LAB</t>
  </si>
  <si>
    <t>UNITED SPIRIT</t>
  </si>
  <si>
    <t>GRUH FINANCE</t>
  </si>
  <si>
    <t>WOCK PHARMA</t>
  </si>
  <si>
    <t>INDIABULL HOUSING</t>
  </si>
  <si>
    <t>JK PAPER</t>
  </si>
  <si>
    <t>MRPL</t>
  </si>
  <si>
    <t>DREDGING</t>
  </si>
  <si>
    <t>EQUITY CASH Daily Call Performance Report SEPTEMBER 2018</t>
  </si>
  <si>
    <t>UPL</t>
  </si>
  <si>
    <t>DABUR</t>
  </si>
  <si>
    <t>TATA COMM</t>
  </si>
  <si>
    <t>MINDTREE</t>
  </si>
  <si>
    <t>EQUITY FUTURES Daily Call Performance Report  NOVEMBER– 2018</t>
  </si>
  <si>
    <t>Buy / Sell</t>
  </si>
  <si>
    <t>Scrip</t>
  </si>
  <si>
    <t>HNI- FUTURE</t>
  </si>
  <si>
    <t>VODAFONEIDEA</t>
  </si>
  <si>
    <t>PFC</t>
  </si>
  <si>
    <t>RELIANCEIND.</t>
  </si>
  <si>
    <t>GLENMARK PHARMA</t>
  </si>
  <si>
    <t>EQUITY FUTURES Daily Call Performance Report  OCTOBER– 2018</t>
  </si>
  <si>
    <t>ADANIENT</t>
  </si>
  <si>
    <t>NIITTECH</t>
  </si>
  <si>
    <t>BANK BARODA</t>
  </si>
  <si>
    <t>INDIA BULL HOUSING</t>
  </si>
  <si>
    <t>EQUITY FUTURES Daily Call Performance Report  SEPTEMBER– 2018</t>
  </si>
  <si>
    <t xml:space="preserve">ARVIND </t>
  </si>
  <si>
    <t>EQUITY OPTION Daily Call Performance Report NOVEMBER– 2018</t>
  </si>
  <si>
    <t>STRIKE PRICE</t>
  </si>
  <si>
    <t>HNI-CALL</t>
  </si>
  <si>
    <t>BPCL</t>
  </si>
  <si>
    <t>EQUITY OPTION Daily Call Performance Report OCTOBER– 2018</t>
  </si>
  <si>
    <t>HEXAWARE TECH</t>
  </si>
  <si>
    <t>BANK INDIA</t>
  </si>
  <si>
    <t>UNION BANK</t>
  </si>
  <si>
    <t>HNI-PUT</t>
  </si>
  <si>
    <t>ASIAN PAINT</t>
  </si>
  <si>
    <t>HINDALCO</t>
  </si>
  <si>
    <t>TECH MAHINDRA</t>
  </si>
  <si>
    <t>DLF</t>
  </si>
  <si>
    <t xml:space="preserve">CAPITAL FIRST </t>
  </si>
  <si>
    <t>BHARTI AIRTEL</t>
  </si>
  <si>
    <t>DABUR INDIA</t>
  </si>
  <si>
    <t xml:space="preserve">IDFC BANK </t>
  </si>
  <si>
    <t>IDFC BANK</t>
  </si>
  <si>
    <t>CASTROL INDIA</t>
  </si>
  <si>
    <t>BALKRISHNA IND.</t>
  </si>
  <si>
    <t>GUJRAT STATE FERT</t>
  </si>
  <si>
    <t>EQUITY OPTION Daily Call Performance Report DECEMBER– 2018</t>
  </si>
  <si>
    <t>ADANIPORT</t>
  </si>
  <si>
    <t>EQUITY FUTURES Daily Call Performance Report  DECEMBER– 2018</t>
  </si>
  <si>
    <t>EQUITY CASH Daily Call Performance Report DECEMBER 2018</t>
  </si>
  <si>
    <t>JUBILIANTFOOD</t>
  </si>
  <si>
    <t>RADICO KHETAN</t>
  </si>
  <si>
    <t>BATA INDIA</t>
  </si>
  <si>
    <t>INDIABULLHOUSING</t>
  </si>
  <si>
    <t>WIPRO</t>
  </si>
  <si>
    <t>JETAIRWAYS</t>
  </si>
  <si>
    <t>RELIANCE INFRA.</t>
  </si>
  <si>
    <t>EQUITY CASH Daily Call Performance Report JANUARY-2019</t>
  </si>
  <si>
    <t>KIRI IND.</t>
  </si>
  <si>
    <t>AUROPHARMA</t>
  </si>
  <si>
    <t>BF UTILITY</t>
  </si>
  <si>
    <t>OBEROI REALITY</t>
  </si>
  <si>
    <t>ATUL AUTO</t>
  </si>
  <si>
    <t>JUSTDIAL</t>
  </si>
  <si>
    <t>EQUITY FUTURES Daily Call Performance Report  JANUARY-2019</t>
  </si>
  <si>
    <t>IBULHSGFIN</t>
  </si>
  <si>
    <t>M.ANDM.</t>
  </si>
  <si>
    <t>HINDPETRO</t>
  </si>
  <si>
    <t>ZEEL</t>
  </si>
  <si>
    <t>TITAN</t>
  </si>
  <si>
    <t>JINDAL STEEL</t>
  </si>
  <si>
    <t>EQUITY OPTION Daily Call Performance Report JANUARY-2019</t>
  </si>
  <si>
    <t>ASHOK LEYLEND</t>
  </si>
  <si>
    <t>HCLTECH</t>
  </si>
  <si>
    <t>RELIANCE CAP</t>
  </si>
  <si>
    <t>REC</t>
  </si>
  <si>
    <t>JET AIRWEYS</t>
  </si>
  <si>
    <t>STRIDES PHARMA</t>
  </si>
  <si>
    <t>ADANI TRANSPORT</t>
  </si>
  <si>
    <t>ICICI PRU</t>
  </si>
  <si>
    <t>YESBANK</t>
  </si>
  <si>
    <t>EQUITY CASH Daily Call Performance Report FEBRURY-2019</t>
  </si>
  <si>
    <t>KSCL</t>
  </si>
  <si>
    <t>PRAJ IND.</t>
  </si>
  <si>
    <t>RELIANCE</t>
  </si>
  <si>
    <t>STAR</t>
  </si>
  <si>
    <t>EQUITY OPTION Daily Call Performance Report FEBRURY-2019</t>
  </si>
  <si>
    <t>INDUSIND BANK</t>
  </si>
  <si>
    <t>RBL BANK</t>
  </si>
  <si>
    <t>IPCA LAB</t>
  </si>
  <si>
    <t>MPHASIS</t>
  </si>
  <si>
    <t>AJANTA PHARMA</t>
  </si>
  <si>
    <t>JUBILIANT LIEF</t>
  </si>
  <si>
    <t>BHARTI INFRATEL</t>
  </si>
  <si>
    <t>INDIGO</t>
  </si>
  <si>
    <t>RELIANCE IND</t>
  </si>
  <si>
    <t>MGL</t>
  </si>
  <si>
    <t>RELIANC EIND.</t>
  </si>
  <si>
    <t>DISHTV</t>
  </si>
  <si>
    <t>EQUITY CASH Daily Call Performance Report MARCH-2019</t>
  </si>
  <si>
    <t>INDIA BULL REAL</t>
  </si>
  <si>
    <t>AVATIFEED</t>
  </si>
  <si>
    <t>GRANULES</t>
  </si>
  <si>
    <t>DISH TV</t>
  </si>
  <si>
    <t>REDINGTON INDIA</t>
  </si>
  <si>
    <t>ICICI PRUDENTIAL</t>
  </si>
  <si>
    <t>EQUITY FUTURES Daily Call Performance Report FEBRURY - 2019</t>
  </si>
  <si>
    <t>BTST-FUTURE</t>
  </si>
  <si>
    <t>STBT-FUTURE</t>
  </si>
  <si>
    <t>EQUITY OPTION Daily Call Performance Report MARCH-2019</t>
  </si>
  <si>
    <t>CANFIN HOME</t>
  </si>
  <si>
    <t xml:space="preserve">DRREDDY </t>
  </si>
  <si>
    <t>TATA CHEMICAL</t>
  </si>
  <si>
    <t>CG POWER</t>
  </si>
  <si>
    <t>BHARAT FINANCE</t>
  </si>
  <si>
    <t>EXIDE IND.</t>
  </si>
  <si>
    <t>IDEA VODAFONE</t>
  </si>
  <si>
    <t>BAJAJ AUTO</t>
  </si>
  <si>
    <t>NMDC</t>
  </si>
  <si>
    <t>EQUITY CASH Daily Call Performance Report APRIL-2019</t>
  </si>
  <si>
    <t>KAJARIYA</t>
  </si>
  <si>
    <t>HDFC LIFE</t>
  </si>
  <si>
    <t>TORRENT PHARMA</t>
  </si>
  <si>
    <t>RAJESH EXPORT</t>
  </si>
  <si>
    <t>EQUITY FUTURES Daily Call Performance Report  APRIL-2019</t>
  </si>
  <si>
    <t>EQUITY FUTURES Daily Call Performance Report  MARCH-2019</t>
  </si>
  <si>
    <t>TORRENT POWER</t>
  </si>
  <si>
    <t>EQUITY OPTION Daily Call Performance Report  APRIL-2019</t>
  </si>
  <si>
    <t>HDFC LTD</t>
  </si>
  <si>
    <t>TATA MOTORS DVR</t>
  </si>
  <si>
    <t>RAIN IND.</t>
  </si>
  <si>
    <t>ITC</t>
  </si>
  <si>
    <t>BAJAJ FINSERVE</t>
  </si>
  <si>
    <t>EQUITY CASH Daily Call Performance Report MAY-2019</t>
  </si>
  <si>
    <t>EDELWEISS FINANCIAL</t>
  </si>
  <si>
    <t>AU SMALL FINANCE</t>
  </si>
  <si>
    <t>BAJAJ ELECTRICAL</t>
  </si>
  <si>
    <t>INFIBEAM</t>
  </si>
  <si>
    <t>EQUITY FUTURES Daily Call Performance Report  MAY-2019</t>
  </si>
  <si>
    <t>BHARAT ELECTRONICS</t>
  </si>
  <si>
    <t>JIDAL STEEL</t>
  </si>
  <si>
    <t>RELIANCE IND.</t>
  </si>
  <si>
    <t>MARICO</t>
  </si>
  <si>
    <t>EQUITY OPTION Daily Call Performance Report  MAY-2019</t>
  </si>
  <si>
    <t>APOLLO TYRE</t>
  </si>
  <si>
    <t>DCB BANK</t>
  </si>
  <si>
    <t>NTPC</t>
  </si>
  <si>
    <t>CHOLAMANDLAM INVESTMENT</t>
  </si>
  <si>
    <t>INDIABULL REAL</t>
  </si>
  <si>
    <t>STERLITE TECH</t>
  </si>
  <si>
    <t>STRIDE PHARMA</t>
  </si>
  <si>
    <t xml:space="preserve">TITAN </t>
  </si>
  <si>
    <t>SRF</t>
  </si>
  <si>
    <t>GRAPHITE INDIA</t>
  </si>
  <si>
    <t>CADILA HEALTH CARE</t>
  </si>
  <si>
    <t>L.AND T.</t>
  </si>
  <si>
    <t>MANAPPURAM FINANCE</t>
  </si>
  <si>
    <t>EQUITY CASH Daily Call Performance Report JUNE-2019</t>
  </si>
  <si>
    <t>VA-TECH WABOG</t>
  </si>
  <si>
    <t>EQUITY FUTURES Daily Call Performance Report  JUNE-2019</t>
  </si>
  <si>
    <t>EQUITY OPTION Daily Call Performance Report  JUNE-2019</t>
  </si>
  <si>
    <t>APOLLO HOSPITAL</t>
  </si>
  <si>
    <t>DREDGING CORPORATION</t>
  </si>
  <si>
    <t>AVENUE SUPER MARKET</t>
  </si>
  <si>
    <t>UNITED BREWERIES</t>
  </si>
  <si>
    <t xml:space="preserve">GRASIM </t>
  </si>
  <si>
    <t>WOCKPHARMA</t>
  </si>
  <si>
    <t>PC JWEELLERS</t>
  </si>
  <si>
    <t>PIRAMAL ENTERPRICE</t>
  </si>
  <si>
    <t>L.AND T.FH</t>
  </si>
  <si>
    <t>EQUITY CASH Daily Call Performance Report JULY-2019</t>
  </si>
  <si>
    <t>MAJESCO</t>
  </si>
  <si>
    <t>EQUITAS HOLDING</t>
  </si>
  <si>
    <t>CONTAINER CORPORATION</t>
  </si>
  <si>
    <t>EQUITY FUTURES Daily Call Performance Report  JULY-2019</t>
  </si>
  <si>
    <t>EQUITY HNI-OPTION Daily Call Performance Report  JULY-2019</t>
  </si>
  <si>
    <t>The calls which have not achieved our target or has not triggered stop loss than the valuation will be done with the closing price.</t>
  </si>
  <si>
    <t>EQUITY CASH Daily Call Performance Report AUGUST-2019</t>
  </si>
  <si>
    <t>MAX FINANCE</t>
  </si>
  <si>
    <t>M.AND M. FINANCE</t>
  </si>
  <si>
    <t>V-GURD IND.</t>
  </si>
  <si>
    <t>CROMPTON GREAVES</t>
  </si>
  <si>
    <t>JK TYRE</t>
  </si>
  <si>
    <t>PHILIP CARBAN</t>
  </si>
  <si>
    <t>BERGERPAINT</t>
  </si>
  <si>
    <t>CASTROL</t>
  </si>
  <si>
    <t>THERMAX</t>
  </si>
  <si>
    <t>EQUITY FUTURES Daily Call Performance Report  AUGUST-2019</t>
  </si>
  <si>
    <t>M.ANDM. FINANCE</t>
  </si>
  <si>
    <t>PVR</t>
  </si>
  <si>
    <t>EQUITY HNI-OPTION Daily Call Performance Report  AUGUST-2019</t>
  </si>
  <si>
    <t>IOC</t>
  </si>
  <si>
    <t>CIPLA</t>
  </si>
  <si>
    <t>M.AND M.</t>
  </si>
  <si>
    <t>INDABULLHOUSING</t>
  </si>
  <si>
    <t>EQUITY CASH Daily Call Performance Report OCTOMBER-2019</t>
  </si>
  <si>
    <t>IRCTC</t>
  </si>
  <si>
    <t>DBL</t>
  </si>
  <si>
    <t>SIEMENS</t>
  </si>
  <si>
    <t>These Recommendations are generated based on our personal observation using Technical Analysis &amp; Quantitative Analysis techniques</t>
  </si>
  <si>
    <t>The calls which have not achieved our target or has not triggered stop loss than the valuation will be done with the closing price.and also trade with your best sense and judgement. This document does not claim for profit/losses.</t>
  </si>
  <si>
    <t>EQUITY CASH Daily Call Performance Report SEPTEMBER-2019</t>
  </si>
  <si>
    <t>SUN TV</t>
  </si>
  <si>
    <t>EQUITY CASH Daily Call Performance Report AUGUST 2018</t>
  </si>
  <si>
    <t>BERGER PAINT</t>
  </si>
  <si>
    <t>BANDHAN BANK</t>
  </si>
  <si>
    <t>VIP IND.</t>
  </si>
  <si>
    <t>GATI</t>
  </si>
  <si>
    <t>BHARAT FORGE</t>
  </si>
  <si>
    <t>EQUITY HNI-OPTION Daily Call Performance Report  OCTOMBER-2019</t>
  </si>
  <si>
    <t>ICICI PRU.</t>
  </si>
  <si>
    <t>ACC</t>
  </si>
  <si>
    <t>POWER GRID</t>
  </si>
  <si>
    <t>EQUITY HNI-OPTION Daily Call Performance Report  SEPTEMBER-2019</t>
  </si>
  <si>
    <t>PIRAMAL ENT</t>
  </si>
  <si>
    <t>MUTHOOT FINANCE</t>
  </si>
  <si>
    <t>EQUITY CASH Daily Call Performance Report DECEMBER-2019</t>
  </si>
  <si>
    <t>AVANTIFEED</t>
  </si>
  <si>
    <t>MASTEK</t>
  </si>
  <si>
    <t>SUVEN LIFE</t>
  </si>
  <si>
    <t>ADANI TRANSMISION</t>
  </si>
  <si>
    <t>EQUITY CASH Daily Call Performance Report NOVEMBER-2019</t>
  </si>
  <si>
    <t>ICICI SECURITY</t>
  </si>
  <si>
    <t>AMARARAJA BATT.</t>
  </si>
  <si>
    <t>L AND T. FH</t>
  </si>
  <si>
    <t>DELTA CORP</t>
  </si>
  <si>
    <t>HAVELLS</t>
  </si>
  <si>
    <t>PNB HOUSING</t>
  </si>
  <si>
    <t>MCX</t>
  </si>
  <si>
    <t>CENTURY TEXT</t>
  </si>
  <si>
    <t>EQUITY FUTURES Daily Call Performance Report  DECEMBER-2019</t>
  </si>
  <si>
    <t>IGL</t>
  </si>
  <si>
    <t>PIDILITE IND.</t>
  </si>
  <si>
    <t>HEROMOTOCORP</t>
  </si>
  <si>
    <t>EQUITY FUTURES Daily Call Performance Report  NOVEMBER-2019</t>
  </si>
  <si>
    <t>M AND M. FINANCE</t>
  </si>
  <si>
    <t>EQUITY FUTURES Daily Call Performance Report  OCTOMBER-2019</t>
  </si>
  <si>
    <t>L.AND T. FH</t>
  </si>
  <si>
    <t>M.NAD M. LTD</t>
  </si>
  <si>
    <t>EQUITY FUTURES Daily Call Performance Report  SEPTEMBER-2019</t>
  </si>
  <si>
    <t>EQUITY HNI-OPTION Daily Call Performance Report  DECEMBER-2019</t>
  </si>
  <si>
    <t>CENTURY TEXT.</t>
  </si>
  <si>
    <t>EQUITY HNI-OPTION Daily Call Performance Report  NOVEMBER-2019</t>
  </si>
  <si>
    <t>MANAPPURAM</t>
  </si>
  <si>
    <t>EQUITY CASH Daily Call Performance Report JANUARY-2020</t>
  </si>
  <si>
    <t xml:space="preserve">APTECH </t>
  </si>
  <si>
    <t>DWARIKESH SUGAR</t>
  </si>
  <si>
    <t>DHAMPUR SUGAR</t>
  </si>
  <si>
    <t>RANE BRAKE</t>
  </si>
  <si>
    <t>EQUITY FUTURES Daily Call Performance Report  JANUARY-2020</t>
  </si>
  <si>
    <t>M. AND M. FIN.</t>
  </si>
  <si>
    <t>MUTHOOT FIN.</t>
  </si>
  <si>
    <t>UNITED BREWRIES</t>
  </si>
  <si>
    <t>EQUITY HNI-OPTION Daily Call Performance Report  JANUARY-2020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</si>
</sst>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0;[Red]0.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409]dddd\,\ mmmm\ dd\,\ yyyy"/>
    <numFmt numFmtId="179" formatCode="[$-409]h:mm:ss\ AM/PM"/>
  </numFmts>
  <fonts count="103">
    <font>
      <sz val="11"/>
      <color indexed="8"/>
      <name val="Calibri"/>
      <family val="2"/>
    </font>
    <font>
      <sz val="10"/>
      <name val="Arial"/>
      <family val="0"/>
    </font>
    <font>
      <sz val="12"/>
      <color indexed="8"/>
      <name val="Calibri"/>
      <family val="2"/>
    </font>
    <font>
      <sz val="12"/>
      <color indexed="10"/>
      <name val="Calibri"/>
      <family val="2"/>
    </font>
    <font>
      <b/>
      <sz val="12"/>
      <color indexed="60"/>
      <name val="Arial Black"/>
      <family val="2"/>
    </font>
    <font>
      <b/>
      <sz val="12"/>
      <name val="Arial"/>
      <family val="2"/>
    </font>
    <font>
      <b/>
      <sz val="12"/>
      <color indexed="16"/>
      <name val="Times New Roman"/>
      <family val="1"/>
    </font>
    <font>
      <b/>
      <sz val="12"/>
      <name val="Times New Roman"/>
      <family val="1"/>
    </font>
    <font>
      <b/>
      <sz val="12"/>
      <color indexed="9"/>
      <name val="Arial Narrow"/>
      <family val="2"/>
    </font>
    <font>
      <b/>
      <sz val="12"/>
      <color indexed="17"/>
      <name val="Calibri"/>
      <family val="2"/>
    </font>
    <font>
      <b/>
      <sz val="11"/>
      <color indexed="10"/>
      <name val="Calibri"/>
      <family val="2"/>
    </font>
    <font>
      <b/>
      <sz val="9"/>
      <color indexed="8"/>
      <name val="Arial Narrow"/>
      <family val="2"/>
    </font>
    <font>
      <b/>
      <sz val="9"/>
      <name val="Arial Narrow"/>
      <family val="2"/>
    </font>
    <font>
      <b/>
      <sz val="9"/>
      <color indexed="10"/>
      <name val="Arial Narrow"/>
      <family val="2"/>
    </font>
    <font>
      <b/>
      <sz val="10"/>
      <name val="Arial Narrow"/>
      <family val="2"/>
    </font>
    <font>
      <b/>
      <sz val="11"/>
      <color indexed="56"/>
      <name val="Calibri"/>
      <family val="2"/>
    </font>
    <font>
      <b/>
      <sz val="12"/>
      <name val="Arial Narrow"/>
      <family val="2"/>
    </font>
    <font>
      <b/>
      <sz val="12"/>
      <color indexed="10"/>
      <name val="Arial Narrow"/>
      <family val="2"/>
    </font>
    <font>
      <b/>
      <sz val="12"/>
      <color indexed="8"/>
      <name val="Arial Narrow"/>
      <family val="2"/>
    </font>
    <font>
      <b/>
      <u val="single"/>
      <sz val="9"/>
      <name val="Arial Narrow"/>
      <family val="2"/>
    </font>
    <font>
      <sz val="9"/>
      <color indexed="8"/>
      <name val="Calibri"/>
      <family val="2"/>
    </font>
    <font>
      <sz val="12"/>
      <color indexed="8"/>
      <name val="Arial Narrow"/>
      <family val="2"/>
    </font>
    <font>
      <b/>
      <sz val="11"/>
      <name val="Arial"/>
      <family val="2"/>
    </font>
    <font>
      <b/>
      <sz val="11"/>
      <name val="Arial Narrow"/>
      <family val="2"/>
    </font>
    <font>
      <b/>
      <u val="single"/>
      <sz val="11"/>
      <name val="Arial Narrow"/>
      <family val="2"/>
    </font>
    <font>
      <b/>
      <sz val="10"/>
      <name val="Arial"/>
      <family val="2"/>
    </font>
    <font>
      <b/>
      <u val="single"/>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indexed="17"/>
      <name val="Calibri"/>
      <family val="2"/>
    </font>
    <font>
      <b/>
      <sz val="11"/>
      <color indexed="8"/>
      <name val="Arial Narrow"/>
      <family val="2"/>
    </font>
    <font>
      <b/>
      <sz val="11"/>
      <color indexed="10"/>
      <name val="Arial Narrow"/>
      <family val="2"/>
    </font>
    <font>
      <b/>
      <sz val="12"/>
      <color indexed="10"/>
      <name val="Calibri"/>
      <family val="2"/>
    </font>
    <font>
      <sz val="10"/>
      <color indexed="8"/>
      <name val="Calibri"/>
      <family val="2"/>
    </font>
    <font>
      <b/>
      <sz val="10"/>
      <color indexed="17"/>
      <name val="Calibri"/>
      <family val="2"/>
    </font>
    <font>
      <b/>
      <sz val="10"/>
      <color indexed="10"/>
      <name val="Calibri"/>
      <family val="2"/>
    </font>
    <font>
      <b/>
      <sz val="10"/>
      <color indexed="8"/>
      <name val="Arial Narrow"/>
      <family val="2"/>
    </font>
    <font>
      <b/>
      <sz val="10"/>
      <color indexed="10"/>
      <name val="Arial Narrow"/>
      <family val="2"/>
    </font>
    <font>
      <sz val="10"/>
      <color indexed="10"/>
      <name val="Calibri"/>
      <family val="2"/>
    </font>
    <font>
      <b/>
      <sz val="10"/>
      <color indexed="8"/>
      <name val="Calibri"/>
      <family val="2"/>
    </font>
    <font>
      <b/>
      <sz val="10"/>
      <color indexed="9"/>
      <name val="Arial Narrow"/>
      <family val="2"/>
    </font>
    <font>
      <b/>
      <sz val="10"/>
      <color indexed="60"/>
      <name val="Arial Black"/>
      <family val="2"/>
    </font>
    <font>
      <b/>
      <sz val="11"/>
      <color indexed="9"/>
      <name val="Arial Narrow"/>
      <family val="2"/>
    </font>
    <font>
      <b/>
      <sz val="11"/>
      <color indexed="60"/>
      <name val="Arial Blac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9900"/>
      <name val="Calibri"/>
      <family val="2"/>
    </font>
    <font>
      <b/>
      <sz val="11"/>
      <color rgb="FFFF0000"/>
      <name val="Calibri"/>
      <family val="2"/>
    </font>
    <font>
      <b/>
      <sz val="11"/>
      <color rgb="FF009900"/>
      <name val="Calibri"/>
      <family val="2"/>
    </font>
    <font>
      <b/>
      <sz val="9"/>
      <color rgb="FF000000"/>
      <name val="Arial Narrow"/>
      <family val="2"/>
    </font>
    <font>
      <b/>
      <sz val="9"/>
      <color rgb="FFFF0000"/>
      <name val="Arial Narrow"/>
      <family val="2"/>
    </font>
    <font>
      <b/>
      <sz val="11"/>
      <color rgb="FF002060"/>
      <name val="Calibri"/>
      <family val="2"/>
    </font>
    <font>
      <b/>
      <sz val="12"/>
      <color rgb="FFFF0000"/>
      <name val="Arial Narrow"/>
      <family val="2"/>
    </font>
    <font>
      <sz val="12"/>
      <color rgb="FF000000"/>
      <name val="Calibri"/>
      <family val="2"/>
    </font>
    <font>
      <b/>
      <sz val="12"/>
      <color rgb="FF000000"/>
      <name val="Arial Narrow"/>
      <family val="2"/>
    </font>
    <font>
      <sz val="12"/>
      <color rgb="FFFF0000"/>
      <name val="Calibri"/>
      <family val="2"/>
    </font>
    <font>
      <sz val="9"/>
      <color rgb="FF000000"/>
      <name val="Calibri"/>
      <family val="2"/>
    </font>
    <font>
      <b/>
      <sz val="11"/>
      <color rgb="FF000000"/>
      <name val="Arial Narrow"/>
      <family val="2"/>
    </font>
    <font>
      <b/>
      <sz val="11"/>
      <color rgb="FFFF0000"/>
      <name val="Arial Narrow"/>
      <family val="2"/>
    </font>
    <font>
      <sz val="11"/>
      <color rgb="FF000000"/>
      <name val="Calibri"/>
      <family val="2"/>
    </font>
    <font>
      <b/>
      <sz val="12"/>
      <color rgb="FFFF0000"/>
      <name val="Calibri"/>
      <family val="2"/>
    </font>
    <font>
      <sz val="10"/>
      <color rgb="FF000000"/>
      <name val="Calibri"/>
      <family val="2"/>
    </font>
    <font>
      <b/>
      <sz val="10"/>
      <color rgb="FF009900"/>
      <name val="Calibri"/>
      <family val="2"/>
    </font>
    <font>
      <b/>
      <sz val="10"/>
      <color rgb="FFFF0000"/>
      <name val="Calibri"/>
      <family val="2"/>
    </font>
    <font>
      <b/>
      <sz val="10"/>
      <color rgb="FF000000"/>
      <name val="Arial Narrow"/>
      <family val="2"/>
    </font>
    <font>
      <b/>
      <sz val="10"/>
      <color rgb="FFFF0000"/>
      <name val="Arial Narrow"/>
      <family val="2"/>
    </font>
    <font>
      <sz val="10"/>
      <color rgb="FFFF0000"/>
      <name val="Calibri"/>
      <family val="2"/>
    </font>
    <font>
      <b/>
      <sz val="10"/>
      <color rgb="FF000000"/>
      <name val="Calibri"/>
      <family val="2"/>
    </font>
    <font>
      <b/>
      <sz val="12"/>
      <color rgb="FFFFFFFF"/>
      <name val="Arial Narrow"/>
      <family val="2"/>
    </font>
    <font>
      <b/>
      <sz val="12"/>
      <color rgb="FF993300"/>
      <name val="Arial Black"/>
      <family val="2"/>
    </font>
    <font>
      <b/>
      <sz val="10"/>
      <color rgb="FFFFFFFF"/>
      <name val="Arial Narrow"/>
      <family val="2"/>
    </font>
    <font>
      <b/>
      <sz val="10"/>
      <color rgb="FF993300"/>
      <name val="Arial Black"/>
      <family val="2"/>
    </font>
    <font>
      <b/>
      <sz val="11"/>
      <color rgb="FFFFFFFF"/>
      <name val="Arial Narrow"/>
      <family val="2"/>
    </font>
    <font>
      <b/>
      <sz val="11"/>
      <color rgb="FF993300"/>
      <name val="Arial Black"/>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
      <patternFill patternType="solid">
        <fgColor indexed="9"/>
        <bgColor indexed="64"/>
      </patternFill>
    </fill>
    <fill>
      <patternFill patternType="solid">
        <fgColor rgb="FF993300"/>
        <bgColor indexed="64"/>
      </patternFill>
    </fill>
    <fill>
      <patternFill patternType="solid">
        <fgColor rgb="FFFFFFFF"/>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4"/>
      </left>
      <right style="thin">
        <color indexed="54"/>
      </right>
      <top style="thin">
        <color indexed="54"/>
      </top>
      <bottom style="thin">
        <color indexed="54"/>
      </bottom>
    </border>
    <border>
      <left style="thin">
        <color indexed="54"/>
      </left>
      <right style="thin">
        <color indexed="54"/>
      </right>
      <top>
        <color indexed="63"/>
      </top>
      <bottom style="thin">
        <color indexed="54"/>
      </bottom>
    </border>
    <border>
      <left style="thin">
        <color indexed="54"/>
      </left>
      <right style="thin">
        <color indexed="54"/>
      </right>
      <top style="medium">
        <color indexed="54"/>
      </top>
      <bottom style="thin">
        <color indexed="54"/>
      </bottom>
    </border>
    <border>
      <left style="thin">
        <color indexed="54"/>
      </left>
      <right style="medium">
        <color indexed="54"/>
      </right>
      <top style="medium">
        <color indexed="54"/>
      </top>
      <bottom style="thin">
        <color indexed="54"/>
      </bottom>
    </border>
    <border>
      <left style="thin">
        <color indexed="54"/>
      </left>
      <right style="medium">
        <color indexed="54"/>
      </right>
      <top style="thin">
        <color indexed="54"/>
      </top>
      <bottom style="thin">
        <color indexed="54"/>
      </bottom>
    </border>
    <border>
      <left style="thin">
        <color indexed="54"/>
      </left>
      <right style="thin">
        <color indexed="54"/>
      </right>
      <top style="thin">
        <color indexed="54"/>
      </top>
      <bottom style="medium">
        <color indexed="54"/>
      </bottom>
    </border>
    <border>
      <left style="thin">
        <color indexed="54"/>
      </left>
      <right style="medium">
        <color indexed="54"/>
      </right>
      <top style="thin">
        <color indexed="54"/>
      </top>
      <bottom style="medium">
        <color indexed="54"/>
      </bottom>
    </border>
    <border>
      <left>
        <color indexed="63"/>
      </left>
      <right style="thin">
        <color indexed="54"/>
      </right>
      <top style="thin">
        <color indexed="54"/>
      </top>
      <bottom style="thin">
        <color indexed="5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bottom style="thin"/>
    </border>
    <border>
      <left style="medium">
        <color indexed="54"/>
      </left>
      <right style="medium">
        <color indexed="54"/>
      </right>
      <top>
        <color indexed="63"/>
      </top>
      <bottom style="medium">
        <color indexed="54"/>
      </bottom>
    </border>
    <border>
      <left style="thin">
        <color indexed="54"/>
      </left>
      <right style="thin">
        <color indexed="54"/>
      </right>
      <top style="thin">
        <color indexed="54"/>
      </top>
      <bottom>
        <color indexed="63"/>
      </bottom>
    </border>
    <border>
      <left style="thin">
        <color indexed="54"/>
      </left>
      <right style="thin">
        <color indexed="54"/>
      </right>
      <top>
        <color indexed="63"/>
      </top>
      <bottom style="thin"/>
    </border>
    <border>
      <left style="medium">
        <color indexed="54"/>
      </left>
      <right style="thin">
        <color indexed="54"/>
      </right>
      <top style="thin">
        <color indexed="54"/>
      </top>
      <bottom style="thin">
        <color indexed="54"/>
      </bottom>
    </border>
    <border>
      <left style="medium">
        <color indexed="54"/>
      </left>
      <right style="thin">
        <color indexed="54"/>
      </right>
      <top style="thin">
        <color indexed="54"/>
      </top>
      <bottom style="medium">
        <color indexed="54"/>
      </bottom>
    </border>
    <border>
      <left style="medium">
        <color indexed="54"/>
      </left>
      <right style="medium">
        <color indexed="54"/>
      </right>
      <top style="medium">
        <color indexed="54"/>
      </top>
      <bottom>
        <color indexed="63"/>
      </bottom>
    </border>
    <border>
      <left style="medium">
        <color indexed="54"/>
      </left>
      <right style="medium">
        <color indexed="54"/>
      </right>
      <top>
        <color indexed="63"/>
      </top>
      <bottom>
        <color indexed="63"/>
      </bottom>
    </border>
    <border>
      <left style="medium">
        <color indexed="54"/>
      </left>
      <right style="thin">
        <color indexed="54"/>
      </right>
      <top style="medium">
        <color indexed="54"/>
      </top>
      <bottom style="thin">
        <color indexed="54"/>
      </bottom>
    </border>
    <border>
      <left style="medium">
        <color indexed="54"/>
      </left>
      <right>
        <color indexed="63"/>
      </right>
      <top style="thin">
        <color indexed="54"/>
      </top>
      <bottom style="medium">
        <color indexed="54"/>
      </bottom>
    </border>
    <border>
      <left>
        <color indexed="63"/>
      </left>
      <right style="thin">
        <color indexed="54"/>
      </right>
      <top style="thin">
        <color indexed="54"/>
      </top>
      <bottom style="medium">
        <color indexed="54"/>
      </bottom>
    </border>
    <border>
      <left style="medium">
        <color indexed="54"/>
      </left>
      <right>
        <color indexed="63"/>
      </right>
      <top style="thin">
        <color indexed="54"/>
      </top>
      <bottom style="thin">
        <color indexed="54"/>
      </bottom>
    </border>
    <border>
      <left style="medium">
        <color indexed="54"/>
      </left>
      <right>
        <color indexed="63"/>
      </right>
      <top style="medium">
        <color indexed="54"/>
      </top>
      <bottom>
        <color indexed="63"/>
      </bottom>
    </border>
    <border>
      <left>
        <color indexed="63"/>
      </left>
      <right>
        <color indexed="63"/>
      </right>
      <top style="medium">
        <color indexed="54"/>
      </top>
      <bottom>
        <color indexed="63"/>
      </bottom>
    </border>
    <border>
      <left>
        <color indexed="63"/>
      </left>
      <right style="medium">
        <color indexed="54"/>
      </right>
      <top style="medium">
        <color indexed="54"/>
      </top>
      <bottom>
        <color indexed="63"/>
      </bottom>
    </border>
    <border>
      <left style="medium">
        <color indexed="54"/>
      </left>
      <right>
        <color indexed="63"/>
      </right>
      <top>
        <color indexed="63"/>
      </top>
      <bottom>
        <color indexed="63"/>
      </bottom>
    </border>
    <border>
      <left>
        <color indexed="63"/>
      </left>
      <right style="medium">
        <color indexed="54"/>
      </right>
      <top>
        <color indexed="63"/>
      </top>
      <bottom>
        <color indexed="63"/>
      </bottom>
    </border>
    <border>
      <left style="medium">
        <color indexed="54"/>
      </left>
      <right>
        <color indexed="63"/>
      </right>
      <top>
        <color indexed="63"/>
      </top>
      <bottom style="medium">
        <color indexed="54"/>
      </bottom>
    </border>
    <border>
      <left>
        <color indexed="63"/>
      </left>
      <right>
        <color indexed="63"/>
      </right>
      <top>
        <color indexed="63"/>
      </top>
      <bottom style="medium">
        <color indexed="54"/>
      </bottom>
    </border>
    <border>
      <left>
        <color indexed="63"/>
      </left>
      <right style="medium">
        <color indexed="54"/>
      </right>
      <top>
        <color indexed="63"/>
      </top>
      <bottom style="medium">
        <color indexed="54"/>
      </bottom>
    </border>
    <border>
      <left style="thin">
        <color indexed="54"/>
      </left>
      <right>
        <color indexed="63"/>
      </right>
      <top style="medium">
        <color indexed="54"/>
      </top>
      <bottom style="thin">
        <color indexed="54"/>
      </bottom>
    </border>
    <border>
      <left>
        <color indexed="63"/>
      </left>
      <right>
        <color indexed="63"/>
      </right>
      <top style="medium">
        <color indexed="54"/>
      </top>
      <bottom style="thin">
        <color indexed="54"/>
      </bottom>
    </border>
    <border>
      <left>
        <color indexed="63"/>
      </left>
      <right style="thin">
        <color indexed="54"/>
      </right>
      <top style="medium">
        <color indexed="54"/>
      </top>
      <bottom style="thin">
        <color indexed="54"/>
      </bottom>
    </border>
    <border>
      <left style="thin">
        <color indexed="54"/>
      </left>
      <right>
        <color indexed="63"/>
      </right>
      <top style="thin">
        <color indexed="54"/>
      </top>
      <bottom style="thin">
        <color indexed="54"/>
      </bottom>
    </border>
    <border>
      <left>
        <color indexed="63"/>
      </left>
      <right>
        <color indexed="63"/>
      </right>
      <top style="thin">
        <color indexed="54"/>
      </top>
      <bottom style="thin">
        <color indexed="54"/>
      </bottom>
    </border>
    <border>
      <left style="medium">
        <color indexed="54"/>
      </left>
      <right>
        <color indexed="63"/>
      </right>
      <top style="medium">
        <color indexed="54"/>
      </top>
      <bottom style="thin">
        <color indexed="54"/>
      </bottom>
    </border>
    <border>
      <left style="thin"/>
      <right style="thin"/>
      <top style="thin"/>
      <bottom/>
    </border>
    <border>
      <left style="medium"/>
      <right/>
      <top style="medium"/>
      <bottom style="thin"/>
    </border>
    <border>
      <left style="medium"/>
      <right/>
      <top style="thin"/>
      <bottom style="thin"/>
    </border>
    <border>
      <left style="medium"/>
      <right style="medium"/>
      <top/>
      <bottom style="medium"/>
    </border>
    <border>
      <left style="medium"/>
      <right/>
      <top style="thin"/>
      <bottom style="medium"/>
    </border>
    <border>
      <left style="medium"/>
      <right style="medium"/>
      <top style="medium"/>
      <bottom/>
    </border>
    <border>
      <left style="medium">
        <color rgb="FF5C616C"/>
      </left>
      <right style="medium">
        <color rgb="FF5C616C"/>
      </right>
      <top>
        <color indexed="63"/>
      </top>
      <bottom>
        <color indexed="63"/>
      </bottom>
    </border>
    <border>
      <left style="medium"/>
      <right/>
      <top/>
      <bottom style="medium"/>
    </border>
    <border>
      <left/>
      <right/>
      <top/>
      <bottom style="medium"/>
    </border>
    <border>
      <left/>
      <right style="medium"/>
      <top/>
      <bottom style="medium"/>
    </border>
    <border>
      <left style="thin"/>
      <right/>
      <top style="medium"/>
      <bottom style="thin"/>
    </border>
    <border>
      <left/>
      <right/>
      <top style="medium"/>
      <bottom style="thin"/>
    </border>
    <border>
      <left/>
      <right style="thin"/>
      <top style="medium"/>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color rgb="FF5C616C"/>
      </left>
      <right>
        <color indexed="63"/>
      </right>
      <top>
        <color indexed="63"/>
      </top>
      <bottom>
        <color indexed="63"/>
      </bottom>
    </border>
    <border>
      <left>
        <color indexed="63"/>
      </left>
      <right style="medium">
        <color rgb="FF5C616C"/>
      </right>
      <top>
        <color indexed="63"/>
      </top>
      <bottom>
        <color indexed="63"/>
      </bottom>
    </border>
    <border>
      <left/>
      <right style="thin"/>
      <top style="thin"/>
      <bottom style="medium"/>
    </border>
    <border>
      <left style="thin"/>
      <right style="thin"/>
      <top/>
      <bottom/>
    </border>
    <border>
      <left style="thin"/>
      <right/>
      <top style="thin"/>
      <bottom style="thin"/>
    </border>
    <border>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1" fillId="0" borderId="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73">
    <xf numFmtId="0" fontId="0" fillId="0" borderId="0" xfId="0" applyAlignment="1">
      <alignment/>
    </xf>
    <xf numFmtId="0" fontId="2" fillId="0" borderId="0" xfId="0" applyFont="1" applyAlignment="1">
      <alignment horizontal="center"/>
    </xf>
    <xf numFmtId="2" fontId="2" fillId="0" borderId="0" xfId="0" applyNumberFormat="1" applyFont="1" applyAlignment="1">
      <alignment horizontal="center"/>
    </xf>
    <xf numFmtId="2" fontId="3" fillId="0" borderId="0" xfId="0" applyNumberFormat="1" applyFont="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center"/>
    </xf>
    <xf numFmtId="0" fontId="2" fillId="0" borderId="10" xfId="0" applyFont="1" applyBorder="1" applyAlignment="1">
      <alignment horizontal="center"/>
    </xf>
    <xf numFmtId="172" fontId="9" fillId="0" borderId="10" xfId="0" applyNumberFormat="1" applyFont="1" applyBorder="1" applyAlignment="1">
      <alignment horizontal="center"/>
    </xf>
    <xf numFmtId="172" fontId="10" fillId="0" borderId="10" xfId="0" applyNumberFormat="1" applyFont="1" applyFill="1" applyBorder="1" applyAlignment="1">
      <alignment horizontal="center" vertical="center"/>
    </xf>
    <xf numFmtId="0" fontId="11" fillId="0" borderId="0" xfId="0" applyFont="1" applyFill="1" applyBorder="1" applyAlignment="1">
      <alignment/>
    </xf>
    <xf numFmtId="20"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2" fontId="12" fillId="0" borderId="0" xfId="0" applyNumberFormat="1" applyFont="1" applyFill="1" applyBorder="1" applyAlignment="1">
      <alignment horizontal="center"/>
    </xf>
    <xf numFmtId="2" fontId="13" fillId="0" borderId="0" xfId="0" applyNumberFormat="1" applyFont="1" applyBorder="1" applyAlignment="1">
      <alignment horizontal="center"/>
    </xf>
    <xf numFmtId="2" fontId="12" fillId="0" borderId="0" xfId="0" applyNumberFormat="1" applyFont="1" applyBorder="1" applyAlignment="1">
      <alignment horizontal="center"/>
    </xf>
    <xf numFmtId="2" fontId="14" fillId="0" borderId="0" xfId="0" applyNumberFormat="1" applyFont="1" applyFill="1" applyBorder="1" applyAlignment="1">
      <alignment horizontal="center"/>
    </xf>
    <xf numFmtId="0" fontId="2" fillId="0" borderId="0" xfId="0" applyFont="1" applyAlignment="1">
      <alignment/>
    </xf>
    <xf numFmtId="172" fontId="15" fillId="0" borderId="11" xfId="0" applyNumberFormat="1" applyFont="1" applyFill="1" applyBorder="1" applyAlignment="1">
      <alignment horizontal="center" vertical="center"/>
    </xf>
    <xf numFmtId="20" fontId="16" fillId="0" borderId="0" xfId="0" applyNumberFormat="1" applyFont="1" applyFill="1" applyBorder="1" applyAlignment="1">
      <alignment horizontal="center"/>
    </xf>
    <xf numFmtId="0" fontId="16" fillId="0" borderId="0" xfId="0" applyFont="1" applyFill="1" applyBorder="1" applyAlignment="1">
      <alignment horizontal="center"/>
    </xf>
    <xf numFmtId="0" fontId="16" fillId="0" borderId="0" xfId="0" applyFont="1" applyFill="1" applyBorder="1" applyAlignment="1">
      <alignment horizontal="left"/>
    </xf>
    <xf numFmtId="2" fontId="16" fillId="0" borderId="0" xfId="0" applyNumberFormat="1" applyFont="1" applyFill="1" applyBorder="1" applyAlignment="1">
      <alignment horizontal="center"/>
    </xf>
    <xf numFmtId="2" fontId="17" fillId="0" borderId="0" xfId="0" applyNumberFormat="1" applyFont="1" applyBorder="1" applyAlignment="1">
      <alignment horizontal="center"/>
    </xf>
    <xf numFmtId="0" fontId="16" fillId="0" borderId="0" xfId="0" applyFont="1" applyBorder="1" applyAlignment="1">
      <alignment horizontal="center"/>
    </xf>
    <xf numFmtId="2" fontId="2" fillId="0" borderId="0" xfId="0" applyNumberFormat="1" applyFont="1" applyBorder="1" applyAlignment="1">
      <alignment horizontal="center"/>
    </xf>
    <xf numFmtId="2" fontId="17" fillId="0" borderId="0" xfId="0" applyNumberFormat="1" applyFont="1" applyAlignment="1">
      <alignment horizontal="center"/>
    </xf>
    <xf numFmtId="2" fontId="18" fillId="0" borderId="0" xfId="0" applyNumberFormat="1" applyFont="1" applyAlignment="1">
      <alignment/>
    </xf>
    <xf numFmtId="2" fontId="2" fillId="0" borderId="0" xfId="0" applyNumberFormat="1" applyFont="1" applyAlignment="1">
      <alignment/>
    </xf>
    <xf numFmtId="2" fontId="16" fillId="0" borderId="12" xfId="0" applyNumberFormat="1" applyFont="1" applyFill="1" applyBorder="1" applyAlignment="1">
      <alignment/>
    </xf>
    <xf numFmtId="2" fontId="16" fillId="0" borderId="13" xfId="0" applyNumberFormat="1" applyFont="1" applyBorder="1" applyAlignment="1">
      <alignment/>
    </xf>
    <xf numFmtId="2" fontId="16" fillId="0" borderId="0" xfId="0" applyNumberFormat="1" applyFont="1" applyBorder="1" applyAlignment="1">
      <alignment horizontal="center"/>
    </xf>
    <xf numFmtId="2" fontId="16" fillId="0" borderId="0" xfId="0" applyNumberFormat="1" applyFont="1" applyFill="1" applyBorder="1" applyAlignment="1">
      <alignment/>
    </xf>
    <xf numFmtId="2" fontId="16" fillId="0" borderId="10" xfId="0" applyNumberFormat="1" applyFont="1" applyFill="1" applyBorder="1" applyAlignment="1">
      <alignment/>
    </xf>
    <xf numFmtId="2" fontId="16" fillId="0" borderId="14" xfId="0" applyNumberFormat="1" applyFont="1" applyBorder="1" applyAlignment="1">
      <alignment/>
    </xf>
    <xf numFmtId="0" fontId="18" fillId="0" borderId="0" xfId="0" applyFont="1" applyFill="1" applyBorder="1" applyAlignment="1">
      <alignment horizontal="center"/>
    </xf>
    <xf numFmtId="2" fontId="3" fillId="0" borderId="0" xfId="0" applyNumberFormat="1" applyFont="1" applyAlignment="1">
      <alignment/>
    </xf>
    <xf numFmtId="2" fontId="2" fillId="0" borderId="0" xfId="0" applyNumberFormat="1" applyFont="1" applyFill="1" applyAlignment="1">
      <alignment/>
    </xf>
    <xf numFmtId="2" fontId="16" fillId="0" borderId="15" xfId="0" applyNumberFormat="1" applyFont="1" applyFill="1" applyBorder="1" applyAlignment="1">
      <alignment/>
    </xf>
    <xf numFmtId="2" fontId="16" fillId="0" borderId="16" xfId="0" applyNumberFormat="1" applyFont="1" applyBorder="1" applyAlignment="1">
      <alignment/>
    </xf>
    <xf numFmtId="0" fontId="2" fillId="0" borderId="0" xfId="0" applyFont="1" applyBorder="1" applyAlignment="1">
      <alignment horizontal="center"/>
    </xf>
    <xf numFmtId="0" fontId="19" fillId="0" borderId="0" xfId="0" applyFont="1" applyFill="1" applyBorder="1" applyAlignment="1">
      <alignment/>
    </xf>
    <xf numFmtId="2" fontId="13" fillId="0" borderId="0" xfId="0" applyNumberFormat="1" applyFont="1" applyFill="1" applyBorder="1" applyAlignment="1">
      <alignment horizontal="center"/>
    </xf>
    <xf numFmtId="2" fontId="12" fillId="0" borderId="0" xfId="0" applyNumberFormat="1" applyFont="1" applyAlignment="1">
      <alignment horizontal="center"/>
    </xf>
    <xf numFmtId="0" fontId="12" fillId="0" borderId="0" xfId="0" applyFont="1" applyAlignment="1">
      <alignment horizontal="center"/>
    </xf>
    <xf numFmtId="0" fontId="12" fillId="0" borderId="0" xfId="0" applyFont="1" applyFill="1" applyBorder="1" applyAlignment="1">
      <alignment/>
    </xf>
    <xf numFmtId="0" fontId="12" fillId="0" borderId="0" xfId="0" applyFont="1" applyBorder="1" applyAlignment="1">
      <alignment horizontal="center"/>
    </xf>
    <xf numFmtId="2" fontId="20" fillId="0" borderId="0" xfId="0" applyNumberFormat="1" applyFont="1" applyAlignment="1">
      <alignment/>
    </xf>
    <xf numFmtId="2" fontId="13" fillId="0" borderId="0" xfId="0" applyNumberFormat="1" applyFont="1" applyAlignment="1">
      <alignment horizontal="center"/>
    </xf>
    <xf numFmtId="2" fontId="12" fillId="0" borderId="0" xfId="0" applyNumberFormat="1" applyFont="1" applyAlignment="1">
      <alignment horizontal="right"/>
    </xf>
    <xf numFmtId="0" fontId="2" fillId="0" borderId="17" xfId="0" applyFont="1" applyBorder="1" applyAlignment="1">
      <alignment horizontal="center"/>
    </xf>
    <xf numFmtId="0" fontId="0" fillId="0" borderId="18" xfId="0" applyBorder="1" applyAlignment="1">
      <alignment horizontal="center"/>
    </xf>
    <xf numFmtId="16" fontId="2" fillId="0" borderId="18" xfId="0" applyNumberFormat="1" applyFont="1" applyBorder="1" applyAlignment="1">
      <alignment horizontal="center"/>
    </xf>
    <xf numFmtId="1" fontId="2" fillId="0" borderId="18" xfId="0" applyNumberFormat="1" applyFont="1" applyBorder="1" applyAlignment="1">
      <alignment horizontal="center"/>
    </xf>
    <xf numFmtId="172" fontId="9" fillId="0" borderId="18" xfId="0" applyNumberFormat="1" applyFont="1" applyBorder="1" applyAlignment="1">
      <alignment horizontal="center"/>
    </xf>
    <xf numFmtId="172" fontId="10" fillId="0" borderId="18" xfId="0" applyNumberFormat="1" applyFont="1" applyFill="1" applyBorder="1" applyAlignment="1">
      <alignment horizontal="center" vertical="center"/>
    </xf>
    <xf numFmtId="1" fontId="2" fillId="0" borderId="17" xfId="0" applyNumberFormat="1" applyFont="1" applyBorder="1" applyAlignment="1">
      <alignment horizontal="center"/>
    </xf>
    <xf numFmtId="0" fontId="2" fillId="0" borderId="18" xfId="0" applyFont="1" applyBorder="1" applyAlignment="1">
      <alignment horizontal="center"/>
    </xf>
    <xf numFmtId="2" fontId="2" fillId="0" borderId="18" xfId="0" applyNumberFormat="1" applyFont="1" applyBorder="1" applyAlignment="1">
      <alignment horizontal="center"/>
    </xf>
    <xf numFmtId="0" fontId="21" fillId="0" borderId="10" xfId="0" applyFont="1" applyBorder="1" applyAlignment="1">
      <alignment horizontal="center"/>
    </xf>
    <xf numFmtId="16" fontId="2" fillId="0" borderId="10" xfId="0" applyNumberFormat="1" applyFont="1" applyBorder="1" applyAlignment="1">
      <alignment horizontal="center"/>
    </xf>
    <xf numFmtId="2" fontId="2" fillId="0" borderId="10" xfId="0" applyNumberFormat="1" applyFont="1" applyBorder="1" applyAlignment="1">
      <alignment horizontal="center"/>
    </xf>
    <xf numFmtId="1" fontId="2" fillId="0" borderId="10" xfId="0" applyNumberFormat="1" applyFont="1" applyBorder="1" applyAlignment="1">
      <alignment horizontal="center"/>
    </xf>
    <xf numFmtId="0" fontId="2" fillId="0" borderId="19" xfId="0" applyFont="1" applyBorder="1" applyAlignment="1">
      <alignment/>
    </xf>
    <xf numFmtId="0" fontId="2" fillId="0" borderId="20" xfId="0" applyFont="1" applyBorder="1" applyAlignment="1">
      <alignment horizontal="center"/>
    </xf>
    <xf numFmtId="172" fontId="75" fillId="0" borderId="18" xfId="0" applyNumberFormat="1" applyFont="1" applyBorder="1" applyAlignment="1">
      <alignment horizontal="center"/>
    </xf>
    <xf numFmtId="172" fontId="76" fillId="0" borderId="18" xfId="0" applyNumberFormat="1" applyFont="1" applyBorder="1" applyAlignment="1">
      <alignment horizontal="center" vertical="center"/>
    </xf>
    <xf numFmtId="172" fontId="15" fillId="0" borderId="0" xfId="0" applyNumberFormat="1" applyFont="1" applyFill="1" applyBorder="1" applyAlignment="1">
      <alignment horizontal="center" vertical="center"/>
    </xf>
    <xf numFmtId="0" fontId="0" fillId="0" borderId="18" xfId="0" applyFont="1" applyBorder="1" applyAlignment="1">
      <alignment horizontal="center"/>
    </xf>
    <xf numFmtId="16" fontId="0" fillId="0" borderId="18" xfId="0" applyNumberFormat="1" applyFont="1" applyBorder="1" applyAlignment="1">
      <alignment horizontal="center"/>
    </xf>
    <xf numFmtId="2" fontId="0" fillId="0" borderId="18" xfId="0" applyNumberFormat="1" applyFont="1" applyBorder="1" applyAlignment="1">
      <alignment horizontal="center"/>
    </xf>
    <xf numFmtId="172" fontId="77" fillId="0" borderId="18" xfId="0" applyNumberFormat="1" applyFont="1" applyBorder="1" applyAlignment="1">
      <alignment horizontal="center"/>
    </xf>
    <xf numFmtId="172" fontId="76" fillId="0" borderId="18" xfId="0" applyNumberFormat="1" applyFont="1" applyBorder="1" applyAlignment="1">
      <alignment horizontal="center" vertical="center"/>
    </xf>
    <xf numFmtId="0" fontId="0" fillId="0" borderId="0" xfId="0" applyFont="1" applyAlignment="1">
      <alignment horizontal="center"/>
    </xf>
    <xf numFmtId="2" fontId="0" fillId="0" borderId="18" xfId="0" applyNumberFormat="1" applyBorder="1" applyAlignment="1">
      <alignment horizontal="center"/>
    </xf>
    <xf numFmtId="0" fontId="78" fillId="0" borderId="0" xfId="0" applyFont="1" applyBorder="1" applyAlignment="1">
      <alignment/>
    </xf>
    <xf numFmtId="20" fontId="12" fillId="0" borderId="0" xfId="0" applyNumberFormat="1" applyFont="1" applyBorder="1" applyAlignment="1">
      <alignment horizontal="center"/>
    </xf>
    <xf numFmtId="0" fontId="12" fillId="0" borderId="0" xfId="0" applyFont="1" applyBorder="1" applyAlignment="1">
      <alignment horizontal="center"/>
    </xf>
    <xf numFmtId="0" fontId="12" fillId="0" borderId="0" xfId="0" applyFont="1" applyBorder="1" applyAlignment="1">
      <alignment horizontal="left"/>
    </xf>
    <xf numFmtId="2" fontId="12" fillId="0" borderId="0" xfId="0" applyNumberFormat="1" applyFont="1" applyBorder="1" applyAlignment="1">
      <alignment horizontal="center"/>
    </xf>
    <xf numFmtId="2" fontId="79" fillId="0" borderId="0" xfId="0" applyNumberFormat="1" applyFont="1" applyBorder="1" applyAlignment="1">
      <alignment horizontal="center"/>
    </xf>
    <xf numFmtId="2" fontId="14" fillId="0" borderId="0" xfId="0" applyNumberFormat="1" applyFont="1" applyBorder="1" applyAlignment="1">
      <alignment horizontal="center"/>
    </xf>
    <xf numFmtId="172" fontId="80" fillId="0" borderId="0" xfId="0" applyNumberFormat="1" applyFont="1" applyBorder="1" applyAlignment="1">
      <alignment horizontal="center" vertical="center"/>
    </xf>
    <xf numFmtId="20" fontId="16" fillId="0" borderId="0" xfId="0" applyNumberFormat="1" applyFont="1" applyBorder="1" applyAlignment="1">
      <alignment horizontal="center"/>
    </xf>
    <xf numFmtId="0" fontId="16" fillId="0" borderId="0" xfId="0" applyFont="1" applyBorder="1" applyAlignment="1">
      <alignment horizontal="center"/>
    </xf>
    <xf numFmtId="0" fontId="16" fillId="0" borderId="0" xfId="0" applyFont="1" applyBorder="1" applyAlignment="1">
      <alignment horizontal="left"/>
    </xf>
    <xf numFmtId="2" fontId="16" fillId="0" borderId="0" xfId="0" applyNumberFormat="1" applyFont="1" applyBorder="1" applyAlignment="1">
      <alignment horizontal="center"/>
    </xf>
    <xf numFmtId="2" fontId="81" fillId="0" borderId="0" xfId="0" applyNumberFormat="1" applyFont="1" applyBorder="1" applyAlignment="1">
      <alignment horizontal="center"/>
    </xf>
    <xf numFmtId="0" fontId="82" fillId="0" borderId="0" xfId="0" applyFont="1" applyAlignment="1">
      <alignment/>
    </xf>
    <xf numFmtId="0" fontId="82" fillId="0" borderId="0" xfId="0" applyFont="1" applyAlignment="1">
      <alignment horizontal="center"/>
    </xf>
    <xf numFmtId="2" fontId="82" fillId="0" borderId="0" xfId="0" applyNumberFormat="1" applyFont="1" applyBorder="1" applyAlignment="1">
      <alignment horizontal="center"/>
    </xf>
    <xf numFmtId="2" fontId="81" fillId="0" borderId="0" xfId="0" applyNumberFormat="1" applyFont="1" applyAlignment="1">
      <alignment horizontal="center"/>
    </xf>
    <xf numFmtId="2" fontId="83" fillId="0" borderId="0" xfId="0" applyNumberFormat="1" applyFont="1" applyAlignment="1">
      <alignment/>
    </xf>
    <xf numFmtId="2" fontId="82" fillId="0" borderId="0" xfId="0" applyNumberFormat="1" applyFont="1" applyAlignment="1">
      <alignment/>
    </xf>
    <xf numFmtId="2" fontId="16" fillId="0" borderId="0" xfId="0" applyNumberFormat="1" applyFont="1" applyBorder="1" applyAlignment="1">
      <alignment/>
    </xf>
    <xf numFmtId="2" fontId="82" fillId="0" borderId="0" xfId="0" applyNumberFormat="1" applyFont="1" applyAlignment="1">
      <alignment horizontal="center"/>
    </xf>
    <xf numFmtId="0" fontId="83" fillId="0" borderId="0" xfId="0" applyFont="1" applyBorder="1" applyAlignment="1">
      <alignment horizontal="center"/>
    </xf>
    <xf numFmtId="2" fontId="84" fillId="0" borderId="0" xfId="0" applyNumberFormat="1" applyFont="1" applyAlignment="1">
      <alignment/>
    </xf>
    <xf numFmtId="0" fontId="19" fillId="0" borderId="0" xfId="0" applyFont="1" applyBorder="1" applyAlignment="1">
      <alignment/>
    </xf>
    <xf numFmtId="2" fontId="12" fillId="0" borderId="0" xfId="0" applyNumberFormat="1" applyFont="1" applyAlignment="1">
      <alignment horizontal="center"/>
    </xf>
    <xf numFmtId="0" fontId="82" fillId="0" borderId="0" xfId="0" applyFont="1" applyBorder="1" applyAlignment="1">
      <alignment horizontal="center"/>
    </xf>
    <xf numFmtId="0" fontId="12" fillId="0" borderId="0" xfId="0" applyFont="1" applyAlignment="1">
      <alignment horizontal="center"/>
    </xf>
    <xf numFmtId="0" fontId="12" fillId="0" borderId="0" xfId="0" applyFont="1" applyBorder="1" applyAlignment="1">
      <alignment/>
    </xf>
    <xf numFmtId="2" fontId="85" fillId="0" borderId="0" xfId="0" applyNumberFormat="1" applyFont="1" applyAlignment="1">
      <alignment/>
    </xf>
    <xf numFmtId="2" fontId="79" fillId="0" borderId="0" xfId="0" applyNumberFormat="1" applyFont="1" applyAlignment="1">
      <alignment horizontal="center"/>
    </xf>
    <xf numFmtId="2" fontId="12" fillId="0" borderId="0" xfId="0" applyNumberFormat="1" applyFont="1" applyAlignment="1">
      <alignment horizontal="right"/>
    </xf>
    <xf numFmtId="0" fontId="86" fillId="0" borderId="0" xfId="0" applyFont="1" applyFill="1" applyBorder="1" applyAlignment="1">
      <alignment/>
    </xf>
    <xf numFmtId="20" fontId="23" fillId="0" borderId="0" xfId="0" applyNumberFormat="1" applyFont="1" applyFill="1" applyBorder="1" applyAlignment="1">
      <alignment horizontal="center"/>
    </xf>
    <xf numFmtId="0" fontId="23" fillId="0" borderId="0" xfId="0" applyFont="1" applyFill="1" applyBorder="1" applyAlignment="1">
      <alignment horizontal="center"/>
    </xf>
    <xf numFmtId="0" fontId="23" fillId="0" borderId="0" xfId="0" applyFont="1" applyFill="1" applyBorder="1" applyAlignment="1">
      <alignment horizontal="left"/>
    </xf>
    <xf numFmtId="2" fontId="23" fillId="0" borderId="0" xfId="0" applyNumberFormat="1" applyFont="1" applyFill="1" applyBorder="1" applyAlignment="1">
      <alignment horizontal="center"/>
    </xf>
    <xf numFmtId="2" fontId="87" fillId="0" borderId="0" xfId="0" applyNumberFormat="1" applyFont="1" applyBorder="1" applyAlignment="1">
      <alignment horizontal="center"/>
    </xf>
    <xf numFmtId="2" fontId="23" fillId="0" borderId="0" xfId="0" applyNumberFormat="1" applyFont="1" applyBorder="1" applyAlignment="1">
      <alignment horizontal="center"/>
    </xf>
    <xf numFmtId="0" fontId="88" fillId="0" borderId="0" xfId="0" applyFont="1" applyBorder="1" applyAlignment="1">
      <alignment/>
    </xf>
    <xf numFmtId="0" fontId="0" fillId="0" borderId="0" xfId="0" applyFont="1" applyAlignment="1">
      <alignment/>
    </xf>
    <xf numFmtId="20" fontId="23" fillId="0" borderId="0" xfId="0" applyNumberFormat="1" applyFont="1" applyBorder="1" applyAlignment="1">
      <alignment horizontal="center"/>
    </xf>
    <xf numFmtId="2" fontId="23" fillId="0" borderId="0" xfId="0" applyNumberFormat="1" applyFont="1" applyBorder="1" applyAlignment="1">
      <alignment horizontal="center"/>
    </xf>
    <xf numFmtId="2" fontId="0" fillId="0" borderId="0" xfId="0" applyNumberFormat="1" applyFont="1" applyBorder="1" applyAlignment="1">
      <alignment horizontal="center"/>
    </xf>
    <xf numFmtId="2" fontId="87" fillId="0" borderId="0" xfId="0" applyNumberFormat="1" applyFont="1" applyAlignment="1">
      <alignment horizontal="center"/>
    </xf>
    <xf numFmtId="2" fontId="86" fillId="0" borderId="0" xfId="0" applyNumberFormat="1" applyFont="1" applyAlignment="1">
      <alignment/>
    </xf>
    <xf numFmtId="2" fontId="0" fillId="0" borderId="0" xfId="0" applyNumberFormat="1" applyFont="1" applyAlignment="1">
      <alignment/>
    </xf>
    <xf numFmtId="0" fontId="88" fillId="0" borderId="0" xfId="0" applyFont="1" applyBorder="1" applyAlignment="1">
      <alignment horizontal="center"/>
    </xf>
    <xf numFmtId="0" fontId="23" fillId="0" borderId="0" xfId="0" applyFont="1" applyBorder="1" applyAlignment="1">
      <alignment horizontal="center"/>
    </xf>
    <xf numFmtId="2" fontId="23" fillId="0" borderId="0" xfId="0" applyNumberFormat="1" applyFont="1" applyBorder="1" applyAlignment="1">
      <alignment/>
    </xf>
    <xf numFmtId="0" fontId="86" fillId="0" borderId="0" xfId="0" applyFont="1" applyBorder="1" applyAlignment="1">
      <alignment horizontal="center"/>
    </xf>
    <xf numFmtId="2" fontId="74" fillId="0" borderId="0" xfId="0" applyNumberFormat="1" applyFont="1" applyAlignment="1">
      <alignment/>
    </xf>
    <xf numFmtId="2" fontId="0" fillId="0" borderId="0" xfId="0" applyNumberFormat="1" applyFont="1" applyAlignment="1">
      <alignment horizontal="center"/>
    </xf>
    <xf numFmtId="0" fontId="24" fillId="0" borderId="0" xfId="0" applyFont="1" applyBorder="1" applyAlignment="1">
      <alignment/>
    </xf>
    <xf numFmtId="2" fontId="87" fillId="0" borderId="0" xfId="0" applyNumberFormat="1" applyFont="1" applyBorder="1" applyAlignment="1">
      <alignment horizontal="center"/>
    </xf>
    <xf numFmtId="2" fontId="23" fillId="0" borderId="0" xfId="0" applyNumberFormat="1" applyFont="1" applyAlignment="1">
      <alignment horizontal="center"/>
    </xf>
    <xf numFmtId="0" fontId="23" fillId="0" borderId="0" xfId="0" applyFont="1" applyBorder="1" applyAlignment="1">
      <alignment horizontal="left"/>
    </xf>
    <xf numFmtId="0" fontId="23" fillId="0" borderId="0" xfId="0" applyFont="1" applyAlignment="1">
      <alignment horizontal="center"/>
    </xf>
    <xf numFmtId="0" fontId="23" fillId="0" borderId="0" xfId="0" applyFont="1" applyBorder="1" applyAlignment="1">
      <alignment/>
    </xf>
    <xf numFmtId="0" fontId="0" fillId="0" borderId="0" xfId="0" applyFont="1" applyBorder="1" applyAlignment="1">
      <alignment horizontal="center"/>
    </xf>
    <xf numFmtId="2" fontId="23" fillId="0" borderId="0" xfId="0" applyNumberFormat="1" applyFont="1" applyAlignment="1">
      <alignment horizontal="right"/>
    </xf>
    <xf numFmtId="0" fontId="82" fillId="0" borderId="18" xfId="0" applyFont="1" applyBorder="1" applyAlignment="1">
      <alignment horizontal="center"/>
    </xf>
    <xf numFmtId="16" fontId="82" fillId="0" borderId="18" xfId="0" applyNumberFormat="1" applyFont="1" applyBorder="1" applyAlignment="1">
      <alignment horizontal="center"/>
    </xf>
    <xf numFmtId="172" fontId="75" fillId="0" borderId="18" xfId="0" applyNumberFormat="1" applyFont="1" applyBorder="1" applyAlignment="1">
      <alignment horizontal="center"/>
    </xf>
    <xf numFmtId="172" fontId="89" fillId="0" borderId="18" xfId="0" applyNumberFormat="1" applyFont="1" applyBorder="1" applyAlignment="1">
      <alignment horizontal="center" vertical="center"/>
    </xf>
    <xf numFmtId="2" fontId="16" fillId="0" borderId="21" xfId="0" applyNumberFormat="1" applyFont="1" applyBorder="1" applyAlignment="1">
      <alignment/>
    </xf>
    <xf numFmtId="2" fontId="16" fillId="0" borderId="22" xfId="0" applyNumberFormat="1" applyFont="1" applyBorder="1" applyAlignment="1">
      <alignment/>
    </xf>
    <xf numFmtId="2" fontId="16" fillId="0" borderId="18" xfId="0" applyNumberFormat="1" applyFont="1" applyBorder="1" applyAlignment="1">
      <alignment/>
    </xf>
    <xf numFmtId="2" fontId="16" fillId="0" borderId="23" xfId="0" applyNumberFormat="1" applyFont="1" applyBorder="1" applyAlignment="1">
      <alignment/>
    </xf>
    <xf numFmtId="2" fontId="16" fillId="0" borderId="24" xfId="0" applyNumberFormat="1" applyFont="1" applyBorder="1" applyAlignment="1">
      <alignment/>
    </xf>
    <xf numFmtId="2" fontId="16" fillId="0" borderId="25" xfId="0" applyNumberFormat="1" applyFont="1" applyBorder="1" applyAlignment="1">
      <alignment/>
    </xf>
    <xf numFmtId="172" fontId="76" fillId="0" borderId="18" xfId="0" applyNumberFormat="1" applyFont="1" applyBorder="1" applyAlignment="1">
      <alignment horizontal="center" vertical="center"/>
    </xf>
    <xf numFmtId="0" fontId="90" fillId="0" borderId="18" xfId="0" applyFont="1" applyBorder="1" applyAlignment="1">
      <alignment horizontal="center"/>
    </xf>
    <xf numFmtId="16" fontId="90" fillId="0" borderId="18" xfId="0" applyNumberFormat="1" applyFont="1" applyBorder="1" applyAlignment="1">
      <alignment horizontal="center"/>
    </xf>
    <xf numFmtId="172" fontId="91" fillId="0" borderId="18" xfId="0" applyNumberFormat="1" applyFont="1" applyBorder="1" applyAlignment="1">
      <alignment horizontal="center"/>
    </xf>
    <xf numFmtId="172" fontId="92" fillId="0" borderId="18" xfId="0" applyNumberFormat="1" applyFont="1" applyBorder="1" applyAlignment="1">
      <alignment horizontal="center" vertical="center"/>
    </xf>
    <xf numFmtId="0" fontId="93" fillId="0" borderId="0" xfId="0" applyFont="1" applyBorder="1" applyAlignment="1">
      <alignment/>
    </xf>
    <xf numFmtId="20" fontId="14" fillId="0" borderId="0" xfId="0" applyNumberFormat="1" applyFont="1" applyBorder="1" applyAlignment="1">
      <alignment horizontal="center"/>
    </xf>
    <xf numFmtId="0" fontId="14" fillId="0" borderId="0" xfId="0" applyFont="1" applyBorder="1" applyAlignment="1">
      <alignment horizontal="center"/>
    </xf>
    <xf numFmtId="0" fontId="14" fillId="0" borderId="0" xfId="0" applyFont="1" applyBorder="1" applyAlignment="1">
      <alignment horizontal="left"/>
    </xf>
    <xf numFmtId="2" fontId="94" fillId="0" borderId="0" xfId="0" applyNumberFormat="1" applyFont="1" applyBorder="1" applyAlignment="1">
      <alignment horizontal="center"/>
    </xf>
    <xf numFmtId="0" fontId="90" fillId="0" borderId="0" xfId="0" applyFont="1" applyAlignment="1">
      <alignment/>
    </xf>
    <xf numFmtId="0" fontId="90" fillId="0" borderId="0" xfId="0" applyFont="1" applyAlignment="1">
      <alignment horizontal="center"/>
    </xf>
    <xf numFmtId="2" fontId="90" fillId="0" borderId="0" xfId="0" applyNumberFormat="1" applyFont="1" applyBorder="1" applyAlignment="1">
      <alignment horizontal="center"/>
    </xf>
    <xf numFmtId="2" fontId="94" fillId="0" borderId="0" xfId="0" applyNumberFormat="1" applyFont="1" applyAlignment="1">
      <alignment horizontal="center"/>
    </xf>
    <xf numFmtId="2" fontId="93" fillId="0" borderId="0" xfId="0" applyNumberFormat="1" applyFont="1" applyAlignment="1">
      <alignment/>
    </xf>
    <xf numFmtId="2" fontId="90" fillId="0" borderId="0" xfId="0" applyNumberFormat="1" applyFont="1" applyAlignment="1">
      <alignment/>
    </xf>
    <xf numFmtId="2" fontId="14" fillId="0" borderId="21" xfId="0" applyNumberFormat="1" applyFont="1" applyBorder="1" applyAlignment="1">
      <alignment/>
    </xf>
    <xf numFmtId="2" fontId="14" fillId="0" borderId="22" xfId="0" applyNumberFormat="1" applyFont="1" applyBorder="1" applyAlignment="1">
      <alignment/>
    </xf>
    <xf numFmtId="2" fontId="14" fillId="0" borderId="0" xfId="0" applyNumberFormat="1" applyFont="1" applyBorder="1" applyAlignment="1">
      <alignment/>
    </xf>
    <xf numFmtId="2" fontId="90" fillId="0" borderId="0" xfId="0" applyNumberFormat="1" applyFont="1" applyAlignment="1">
      <alignment horizontal="center"/>
    </xf>
    <xf numFmtId="2" fontId="14" fillId="0" borderId="18" xfId="0" applyNumberFormat="1" applyFont="1" applyBorder="1" applyAlignment="1">
      <alignment/>
    </xf>
    <xf numFmtId="2" fontId="14" fillId="0" borderId="23" xfId="0" applyNumberFormat="1" applyFont="1" applyBorder="1" applyAlignment="1">
      <alignment/>
    </xf>
    <xf numFmtId="0" fontId="93" fillId="0" borderId="0" xfId="0" applyFont="1" applyBorder="1" applyAlignment="1">
      <alignment horizontal="center"/>
    </xf>
    <xf numFmtId="2" fontId="95" fillId="0" borderId="0" xfId="0" applyNumberFormat="1" applyFont="1" applyAlignment="1">
      <alignment/>
    </xf>
    <xf numFmtId="2" fontId="14" fillId="0" borderId="24" xfId="0" applyNumberFormat="1" applyFont="1" applyBorder="1" applyAlignment="1">
      <alignment/>
    </xf>
    <xf numFmtId="2" fontId="14" fillId="0" borderId="25" xfId="0" applyNumberFormat="1" applyFont="1" applyBorder="1" applyAlignment="1">
      <alignment/>
    </xf>
    <xf numFmtId="0" fontId="26" fillId="0" borderId="0" xfId="0" applyFont="1" applyBorder="1" applyAlignment="1">
      <alignment/>
    </xf>
    <xf numFmtId="2" fontId="14" fillId="0" borderId="0" xfId="0" applyNumberFormat="1" applyFont="1" applyAlignment="1">
      <alignment horizontal="center"/>
    </xf>
    <xf numFmtId="0" fontId="14" fillId="0" borderId="0" xfId="0" applyFont="1" applyAlignment="1">
      <alignment horizontal="center"/>
    </xf>
    <xf numFmtId="0" fontId="14" fillId="0" borderId="0" xfId="0" applyFont="1" applyBorder="1" applyAlignment="1">
      <alignment/>
    </xf>
    <xf numFmtId="0" fontId="90" fillId="0" borderId="0" xfId="0" applyFont="1" applyBorder="1" applyAlignment="1">
      <alignment horizontal="center"/>
    </xf>
    <xf numFmtId="2" fontId="14" fillId="0" borderId="0" xfId="0" applyNumberFormat="1" applyFont="1" applyAlignment="1">
      <alignment horizontal="right"/>
    </xf>
    <xf numFmtId="0" fontId="82" fillId="0" borderId="18" xfId="0" applyFont="1" applyBorder="1" applyAlignment="1">
      <alignment horizontal="center"/>
    </xf>
    <xf numFmtId="172" fontId="75" fillId="0" borderId="18" xfId="0" applyNumberFormat="1" applyFont="1" applyBorder="1" applyAlignment="1">
      <alignment horizontal="center"/>
    </xf>
    <xf numFmtId="172" fontId="89" fillId="0" borderId="18" xfId="0" applyNumberFormat="1" applyFont="1" applyBorder="1" applyAlignment="1">
      <alignment horizontal="center" vertical="center"/>
    </xf>
    <xf numFmtId="0" fontId="82" fillId="0" borderId="18" xfId="0" applyFont="1" applyBorder="1" applyAlignment="1">
      <alignment horizontal="center"/>
    </xf>
    <xf numFmtId="172" fontId="75" fillId="0" borderId="18" xfId="0" applyNumberFormat="1" applyFont="1" applyBorder="1" applyAlignment="1">
      <alignment horizontal="center"/>
    </xf>
    <xf numFmtId="172" fontId="89" fillId="0" borderId="18" xfId="0" applyNumberFormat="1" applyFont="1" applyBorder="1" applyAlignment="1">
      <alignment horizontal="center" vertical="center"/>
    </xf>
    <xf numFmtId="0" fontId="82" fillId="0" borderId="18" xfId="0" applyFont="1" applyBorder="1" applyAlignment="1">
      <alignment horizontal="center"/>
    </xf>
    <xf numFmtId="172" fontId="75" fillId="0" borderId="18" xfId="0" applyNumberFormat="1" applyFont="1" applyBorder="1" applyAlignment="1">
      <alignment horizontal="center"/>
    </xf>
    <xf numFmtId="172" fontId="89" fillId="0" borderId="18" xfId="0" applyNumberFormat="1" applyFont="1" applyBorder="1" applyAlignment="1">
      <alignment horizontal="center" vertical="center"/>
    </xf>
    <xf numFmtId="0" fontId="82" fillId="0" borderId="18" xfId="0" applyFont="1" applyBorder="1" applyAlignment="1">
      <alignment horizontal="center"/>
    </xf>
    <xf numFmtId="172" fontId="75" fillId="0" borderId="18" xfId="0" applyNumberFormat="1" applyFont="1" applyBorder="1" applyAlignment="1">
      <alignment horizontal="center"/>
    </xf>
    <xf numFmtId="172" fontId="89" fillId="0" borderId="18" xfId="0" applyNumberFormat="1" applyFont="1" applyBorder="1" applyAlignment="1">
      <alignment horizontal="center" vertical="center"/>
    </xf>
    <xf numFmtId="0" fontId="86" fillId="0" borderId="0" xfId="0" applyFont="1" applyAlignment="1">
      <alignment/>
    </xf>
    <xf numFmtId="0" fontId="82" fillId="0" borderId="18" xfId="0" applyFont="1" applyBorder="1" applyAlignment="1">
      <alignment horizontal="center"/>
    </xf>
    <xf numFmtId="172" fontId="75" fillId="0" borderId="18" xfId="0" applyNumberFormat="1" applyFont="1" applyBorder="1" applyAlignment="1">
      <alignment horizontal="center"/>
    </xf>
    <xf numFmtId="172" fontId="89" fillId="0" borderId="18" xfId="0" applyNumberFormat="1" applyFont="1" applyBorder="1" applyAlignment="1">
      <alignment horizontal="center" vertical="center"/>
    </xf>
    <xf numFmtId="0" fontId="82" fillId="0" borderId="18" xfId="0" applyFont="1" applyBorder="1" applyAlignment="1">
      <alignment horizontal="center"/>
    </xf>
    <xf numFmtId="172" fontId="75" fillId="0" borderId="18" xfId="0" applyNumberFormat="1" applyFont="1" applyBorder="1" applyAlignment="1">
      <alignment horizontal="center"/>
    </xf>
    <xf numFmtId="172" fontId="89" fillId="0" borderId="18" xfId="0" applyNumberFormat="1" applyFont="1" applyBorder="1" applyAlignment="1">
      <alignment horizontal="center" vertical="center"/>
    </xf>
    <xf numFmtId="0" fontId="93" fillId="0" borderId="0" xfId="0" applyFont="1" applyFill="1" applyBorder="1" applyAlignment="1">
      <alignment/>
    </xf>
    <xf numFmtId="20" fontId="14" fillId="0" borderId="0" xfId="0" applyNumberFormat="1" applyFont="1" applyFill="1" applyBorder="1" applyAlignment="1">
      <alignment horizontal="center"/>
    </xf>
    <xf numFmtId="0" fontId="14" fillId="0" borderId="0" xfId="0" applyFont="1" applyFill="1" applyBorder="1" applyAlignment="1">
      <alignment horizontal="center"/>
    </xf>
    <xf numFmtId="0" fontId="14" fillId="0" borderId="0" xfId="0" applyFont="1" applyFill="1" applyBorder="1" applyAlignment="1">
      <alignment horizontal="left"/>
    </xf>
    <xf numFmtId="2" fontId="94" fillId="0" borderId="0" xfId="0" applyNumberFormat="1" applyFont="1" applyBorder="1" applyAlignment="1">
      <alignment horizontal="center"/>
    </xf>
    <xf numFmtId="0" fontId="96" fillId="0" borderId="0" xfId="0" applyFont="1" applyAlignment="1">
      <alignment/>
    </xf>
    <xf numFmtId="0" fontId="93" fillId="0" borderId="0" xfId="0" applyFont="1" applyAlignment="1">
      <alignment/>
    </xf>
    <xf numFmtId="2" fontId="14" fillId="0" borderId="0" xfId="0" applyNumberFormat="1" applyFont="1" applyBorder="1" applyAlignment="1">
      <alignment horizontal="center"/>
    </xf>
    <xf numFmtId="0" fontId="82" fillId="0" borderId="18" xfId="0" applyFont="1" applyBorder="1" applyAlignment="1">
      <alignment horizontal="center"/>
    </xf>
    <xf numFmtId="16" fontId="0" fillId="0" borderId="18" xfId="0" applyNumberFormat="1" applyBorder="1" applyAlignment="1">
      <alignment horizontal="center"/>
    </xf>
    <xf numFmtId="172" fontId="75" fillId="0" borderId="18" xfId="0" applyNumberFormat="1" applyFont="1" applyBorder="1" applyAlignment="1">
      <alignment horizontal="center"/>
    </xf>
    <xf numFmtId="172" fontId="89" fillId="0" borderId="18" xfId="0" applyNumberFormat="1" applyFont="1" applyBorder="1" applyAlignment="1">
      <alignment horizontal="center" vertical="center"/>
    </xf>
    <xf numFmtId="172" fontId="77" fillId="0" borderId="26" xfId="0" applyNumberFormat="1" applyFont="1" applyBorder="1" applyAlignment="1">
      <alignment horizontal="center"/>
    </xf>
    <xf numFmtId="172" fontId="76" fillId="0" borderId="26" xfId="0" applyNumberFormat="1" applyFont="1" applyBorder="1" applyAlignment="1">
      <alignment horizontal="center" vertical="center"/>
    </xf>
    <xf numFmtId="2" fontId="8" fillId="33" borderId="10" xfId="0" applyNumberFormat="1" applyFont="1" applyFill="1" applyBorder="1" applyAlignment="1">
      <alignment horizontal="center" vertical="center" wrapText="1"/>
    </xf>
    <xf numFmtId="2" fontId="8" fillId="33" borderId="10" xfId="0" applyNumberFormat="1" applyFont="1" applyFill="1" applyBorder="1" applyAlignment="1">
      <alignment horizontal="center" vertical="center"/>
    </xf>
    <xf numFmtId="2" fontId="5" fillId="34" borderId="27" xfId="0" applyNumberFormat="1" applyFont="1" applyFill="1" applyBorder="1" applyAlignment="1">
      <alignment horizontal="center"/>
    </xf>
    <xf numFmtId="0" fontId="8" fillId="33" borderId="10" xfId="0" applyFont="1" applyFill="1" applyBorder="1" applyAlignment="1">
      <alignment horizontal="center"/>
    </xf>
    <xf numFmtId="0" fontId="8" fillId="33" borderId="10" xfId="0" applyFont="1" applyFill="1" applyBorder="1" applyAlignment="1">
      <alignment horizontal="center" vertical="center" wrapText="1"/>
    </xf>
    <xf numFmtId="2" fontId="8" fillId="33" borderId="28" xfId="0" applyNumberFormat="1" applyFont="1" applyFill="1" applyBorder="1" applyAlignment="1">
      <alignment horizontal="center" vertical="center" wrapText="1"/>
    </xf>
    <xf numFmtId="2" fontId="8" fillId="33" borderId="29" xfId="0" applyNumberFormat="1" applyFont="1" applyFill="1" applyBorder="1" applyAlignment="1">
      <alignment horizontal="center" vertical="center" wrapText="1"/>
    </xf>
    <xf numFmtId="0" fontId="16" fillId="0" borderId="30" xfId="0" applyFont="1" applyFill="1" applyBorder="1" applyAlignment="1">
      <alignment horizontal="center"/>
    </xf>
    <xf numFmtId="0" fontId="16" fillId="0" borderId="31" xfId="0" applyFont="1" applyFill="1" applyBorder="1" applyAlignment="1">
      <alignment horizontal="center"/>
    </xf>
    <xf numFmtId="0" fontId="4" fillId="0" borderId="32" xfId="0" applyFont="1" applyFill="1" applyBorder="1" applyAlignment="1">
      <alignment horizontal="center"/>
    </xf>
    <xf numFmtId="2" fontId="5" fillId="34" borderId="33" xfId="0" applyNumberFormat="1" applyFont="1" applyFill="1" applyBorder="1" applyAlignment="1">
      <alignment horizontal="center"/>
    </xf>
    <xf numFmtId="0" fontId="16" fillId="0" borderId="34" xfId="0" applyFont="1" applyFill="1" applyBorder="1" applyAlignment="1">
      <alignment horizontal="center"/>
    </xf>
    <xf numFmtId="0" fontId="16" fillId="0" borderId="35" xfId="0" applyFont="1" applyFill="1" applyBorder="1" applyAlignment="1">
      <alignment horizontal="center"/>
    </xf>
    <xf numFmtId="0" fontId="16" fillId="0" borderId="36" xfId="0" applyFont="1" applyFill="1" applyBorder="1" applyAlignment="1">
      <alignment horizontal="center"/>
    </xf>
    <xf numFmtId="0" fontId="16" fillId="0" borderId="37" xfId="0" applyFont="1" applyFill="1" applyBorder="1" applyAlignment="1">
      <alignment horizontal="center"/>
    </xf>
    <xf numFmtId="0" fontId="16" fillId="0" borderId="17" xfId="0" applyFont="1" applyFill="1" applyBorder="1" applyAlignment="1">
      <alignment horizontal="center"/>
    </xf>
    <xf numFmtId="0" fontId="8" fillId="33" borderId="28" xfId="0" applyFont="1" applyFill="1" applyBorder="1" applyAlignment="1">
      <alignment horizontal="center" vertical="center" wrapText="1"/>
    </xf>
    <xf numFmtId="0" fontId="4" fillId="0" borderId="38" xfId="0" applyFont="1" applyFill="1" applyBorder="1" applyAlignment="1">
      <alignment horizontal="center"/>
    </xf>
    <xf numFmtId="0" fontId="4" fillId="0" borderId="39" xfId="0" applyFont="1" applyFill="1" applyBorder="1" applyAlignment="1">
      <alignment horizontal="center"/>
    </xf>
    <xf numFmtId="0" fontId="4" fillId="0" borderId="40" xfId="0" applyFont="1" applyFill="1" applyBorder="1" applyAlignment="1">
      <alignment horizontal="center"/>
    </xf>
    <xf numFmtId="0" fontId="4" fillId="0" borderId="41" xfId="0" applyFont="1" applyFill="1" applyBorder="1" applyAlignment="1">
      <alignment horizontal="center"/>
    </xf>
    <xf numFmtId="0" fontId="4" fillId="0" borderId="0" xfId="0" applyFont="1" applyFill="1" applyBorder="1" applyAlignment="1">
      <alignment horizontal="center"/>
    </xf>
    <xf numFmtId="0" fontId="4" fillId="0" borderId="42" xfId="0" applyFont="1" applyFill="1" applyBorder="1" applyAlignment="1">
      <alignment horizontal="center"/>
    </xf>
    <xf numFmtId="2" fontId="5" fillId="34" borderId="41" xfId="0" applyNumberFormat="1" applyFont="1" applyFill="1" applyBorder="1" applyAlignment="1">
      <alignment horizontal="center"/>
    </xf>
    <xf numFmtId="2" fontId="5" fillId="34" borderId="0" xfId="0" applyNumberFormat="1" applyFont="1" applyFill="1" applyBorder="1" applyAlignment="1">
      <alignment horizontal="center"/>
    </xf>
    <xf numFmtId="2" fontId="5" fillId="34" borderId="42" xfId="0" applyNumberFormat="1" applyFont="1" applyFill="1" applyBorder="1" applyAlignment="1">
      <alignment horizontal="center"/>
    </xf>
    <xf numFmtId="2" fontId="5" fillId="34" borderId="43" xfId="0" applyNumberFormat="1" applyFont="1" applyFill="1" applyBorder="1" applyAlignment="1">
      <alignment horizontal="center"/>
    </xf>
    <xf numFmtId="2" fontId="5" fillId="34" borderId="44" xfId="0" applyNumberFormat="1" applyFont="1" applyFill="1" applyBorder="1" applyAlignment="1">
      <alignment horizontal="center"/>
    </xf>
    <xf numFmtId="2" fontId="5" fillId="34" borderId="45" xfId="0" applyNumberFormat="1" applyFont="1" applyFill="1" applyBorder="1" applyAlignment="1">
      <alignment horizontal="center"/>
    </xf>
    <xf numFmtId="0" fontId="8" fillId="33" borderId="46" xfId="0" applyFont="1" applyFill="1" applyBorder="1" applyAlignment="1">
      <alignment horizontal="center"/>
    </xf>
    <xf numFmtId="0" fontId="8" fillId="33" borderId="47" xfId="0" applyFont="1" applyFill="1" applyBorder="1" applyAlignment="1">
      <alignment horizontal="center"/>
    </xf>
    <xf numFmtId="0" fontId="8" fillId="33" borderId="48" xfId="0" applyFont="1" applyFill="1" applyBorder="1" applyAlignment="1">
      <alignment horizontal="center"/>
    </xf>
    <xf numFmtId="0" fontId="8" fillId="33" borderId="49" xfId="0" applyFont="1" applyFill="1" applyBorder="1" applyAlignment="1">
      <alignment horizontal="center"/>
    </xf>
    <xf numFmtId="0" fontId="8" fillId="33" borderId="50" xfId="0" applyFont="1" applyFill="1" applyBorder="1" applyAlignment="1">
      <alignment horizontal="center"/>
    </xf>
    <xf numFmtId="0" fontId="8" fillId="33" borderId="17" xfId="0" applyFont="1" applyFill="1" applyBorder="1" applyAlignment="1">
      <alignment horizontal="center"/>
    </xf>
    <xf numFmtId="2" fontId="8" fillId="33" borderId="28" xfId="0" applyNumberFormat="1" applyFont="1" applyFill="1" applyBorder="1" applyAlignment="1">
      <alignment horizontal="center" vertical="center"/>
    </xf>
    <xf numFmtId="0" fontId="16" fillId="0" borderId="51" xfId="0" applyFont="1" applyFill="1" applyBorder="1" applyAlignment="1">
      <alignment horizontal="center"/>
    </xf>
    <xf numFmtId="0" fontId="16" fillId="0" borderId="48" xfId="0" applyFont="1" applyFill="1" applyBorder="1" applyAlignment="1">
      <alignment horizontal="center"/>
    </xf>
    <xf numFmtId="2" fontId="97" fillId="35" borderId="52" xfId="0" applyNumberFormat="1" applyFont="1" applyFill="1" applyBorder="1" applyAlignment="1">
      <alignment horizontal="center" vertical="center" wrapText="1"/>
    </xf>
    <xf numFmtId="0" fontId="16" fillId="0" borderId="53" xfId="0" applyFont="1" applyBorder="1" applyAlignment="1">
      <alignment horizontal="center"/>
    </xf>
    <xf numFmtId="0" fontId="16" fillId="0" borderId="54" xfId="0" applyFont="1" applyBorder="1" applyAlignment="1">
      <alignment horizontal="center"/>
    </xf>
    <xf numFmtId="2" fontId="97" fillId="35" borderId="18" xfId="0" applyNumberFormat="1" applyFont="1" applyFill="1" applyBorder="1" applyAlignment="1">
      <alignment horizontal="center" vertical="center" wrapText="1"/>
    </xf>
    <xf numFmtId="2" fontId="97" fillId="35" borderId="18" xfId="0" applyNumberFormat="1" applyFont="1" applyFill="1" applyBorder="1" applyAlignment="1">
      <alignment horizontal="center" vertical="center"/>
    </xf>
    <xf numFmtId="2" fontId="97" fillId="35" borderId="52" xfId="0" applyNumberFormat="1" applyFont="1" applyFill="1" applyBorder="1" applyAlignment="1">
      <alignment horizontal="center" vertical="center"/>
    </xf>
    <xf numFmtId="2" fontId="5" fillId="36" borderId="55" xfId="0" applyNumberFormat="1" applyFont="1" applyFill="1" applyBorder="1" applyAlignment="1">
      <alignment horizontal="center"/>
    </xf>
    <xf numFmtId="0" fontId="97" fillId="35" borderId="18" xfId="0" applyFont="1" applyFill="1" applyBorder="1" applyAlignment="1">
      <alignment horizontal="center"/>
    </xf>
    <xf numFmtId="0" fontId="97" fillId="35" borderId="52" xfId="0" applyFont="1" applyFill="1" applyBorder="1" applyAlignment="1">
      <alignment horizontal="center" vertical="center" wrapText="1"/>
    </xf>
    <xf numFmtId="0" fontId="16" fillId="0" borderId="56" xfId="0" applyFont="1" applyBorder="1" applyAlignment="1">
      <alignment horizontal="center"/>
    </xf>
    <xf numFmtId="0" fontId="98" fillId="0" borderId="57" xfId="0" applyFont="1" applyBorder="1" applyAlignment="1">
      <alignment horizontal="center"/>
    </xf>
    <xf numFmtId="2" fontId="5" fillId="36" borderId="58" xfId="0" applyNumberFormat="1" applyFont="1" applyFill="1" applyBorder="1" applyAlignment="1">
      <alignment horizontal="center"/>
    </xf>
    <xf numFmtId="2" fontId="97" fillId="35" borderId="26" xfId="0" applyNumberFormat="1" applyFont="1" applyFill="1" applyBorder="1" applyAlignment="1">
      <alignment horizontal="center" vertical="center" wrapText="1"/>
    </xf>
    <xf numFmtId="2" fontId="5" fillId="36" borderId="59" xfId="0" applyNumberFormat="1" applyFont="1" applyFill="1" applyBorder="1" applyAlignment="1">
      <alignment horizontal="center"/>
    </xf>
    <xf numFmtId="2" fontId="5" fillId="36" borderId="60" xfId="0" applyNumberFormat="1" applyFont="1" applyFill="1" applyBorder="1" applyAlignment="1">
      <alignment horizontal="center"/>
    </xf>
    <xf numFmtId="2" fontId="5" fillId="36" borderId="61" xfId="0" applyNumberFormat="1" applyFont="1" applyFill="1" applyBorder="1" applyAlignment="1">
      <alignment horizontal="center"/>
    </xf>
    <xf numFmtId="0" fontId="97" fillId="35" borderId="62" xfId="0" applyFont="1" applyFill="1" applyBorder="1" applyAlignment="1">
      <alignment horizontal="center"/>
    </xf>
    <xf numFmtId="0" fontId="97" fillId="35" borderId="63" xfId="0" applyFont="1" applyFill="1" applyBorder="1" applyAlignment="1">
      <alignment horizontal="center"/>
    </xf>
    <xf numFmtId="0" fontId="97" fillId="35" borderId="64" xfId="0" applyFont="1" applyFill="1" applyBorder="1" applyAlignment="1">
      <alignment horizontal="center"/>
    </xf>
    <xf numFmtId="0" fontId="97" fillId="35" borderId="19" xfId="0" applyFont="1" applyFill="1" applyBorder="1" applyAlignment="1">
      <alignment horizontal="center"/>
    </xf>
    <xf numFmtId="0" fontId="97" fillId="35" borderId="65" xfId="0" applyFont="1" applyFill="1" applyBorder="1" applyAlignment="1">
      <alignment horizontal="center"/>
    </xf>
    <xf numFmtId="0" fontId="97" fillId="35" borderId="20" xfId="0" applyFont="1" applyFill="1" applyBorder="1" applyAlignment="1">
      <alignment horizontal="center"/>
    </xf>
    <xf numFmtId="0" fontId="97" fillId="35" borderId="26" xfId="0" applyFont="1" applyFill="1" applyBorder="1" applyAlignment="1">
      <alignment horizontal="center" vertical="center" wrapText="1"/>
    </xf>
    <xf numFmtId="0" fontId="98" fillId="0" borderId="66" xfId="0" applyFont="1" applyBorder="1" applyAlignment="1">
      <alignment horizontal="center"/>
    </xf>
    <xf numFmtId="0" fontId="98" fillId="0" borderId="67" xfId="0" applyFont="1" applyBorder="1" applyAlignment="1">
      <alignment horizontal="center"/>
    </xf>
    <xf numFmtId="0" fontId="98" fillId="0" borderId="68" xfId="0" applyFont="1" applyBorder="1" applyAlignment="1">
      <alignment horizontal="center"/>
    </xf>
    <xf numFmtId="0" fontId="98" fillId="0" borderId="69" xfId="0" applyFont="1" applyBorder="1" applyAlignment="1">
      <alignment horizontal="center"/>
    </xf>
    <xf numFmtId="0" fontId="98" fillId="0" borderId="0" xfId="0" applyFont="1" applyBorder="1" applyAlignment="1">
      <alignment horizontal="center"/>
    </xf>
    <xf numFmtId="0" fontId="98" fillId="0" borderId="70" xfId="0" applyFont="1" applyBorder="1" applyAlignment="1">
      <alignment horizontal="center"/>
    </xf>
    <xf numFmtId="2" fontId="5" fillId="36" borderId="71" xfId="0" applyNumberFormat="1" applyFont="1" applyFill="1" applyBorder="1" applyAlignment="1">
      <alignment horizontal="center"/>
    </xf>
    <xf numFmtId="2" fontId="5" fillId="36" borderId="0" xfId="0" applyNumberFormat="1" applyFont="1" applyFill="1" applyBorder="1" applyAlignment="1">
      <alignment horizontal="center"/>
    </xf>
    <xf numFmtId="2" fontId="5" fillId="36" borderId="72" xfId="0" applyNumberFormat="1" applyFont="1" applyFill="1" applyBorder="1" applyAlignment="1">
      <alignment horizontal="center"/>
    </xf>
    <xf numFmtId="2" fontId="97" fillId="35" borderId="26" xfId="0" applyNumberFormat="1" applyFont="1" applyFill="1" applyBorder="1" applyAlignment="1">
      <alignment horizontal="center" vertical="center"/>
    </xf>
    <xf numFmtId="2" fontId="99" fillId="35" borderId="52" xfId="0" applyNumberFormat="1" applyFont="1" applyFill="1" applyBorder="1" applyAlignment="1">
      <alignment horizontal="center" vertical="center" wrapText="1"/>
    </xf>
    <xf numFmtId="2" fontId="99" fillId="35" borderId="26" xfId="0" applyNumberFormat="1" applyFont="1" applyFill="1" applyBorder="1" applyAlignment="1">
      <alignment horizontal="center" vertical="center" wrapText="1"/>
    </xf>
    <xf numFmtId="0" fontId="14" fillId="0" borderId="53" xfId="0" applyFont="1" applyBorder="1" applyAlignment="1">
      <alignment horizontal="center"/>
    </xf>
    <xf numFmtId="0" fontId="14" fillId="0" borderId="64" xfId="0" applyFont="1" applyBorder="1" applyAlignment="1">
      <alignment horizontal="center"/>
    </xf>
    <xf numFmtId="0" fontId="14" fillId="0" borderId="54" xfId="0" applyFont="1" applyBorder="1" applyAlignment="1">
      <alignment horizontal="center"/>
    </xf>
    <xf numFmtId="0" fontId="14" fillId="0" borderId="20" xfId="0" applyFont="1" applyBorder="1" applyAlignment="1">
      <alignment horizontal="center"/>
    </xf>
    <xf numFmtId="0" fontId="14" fillId="0" borderId="56" xfId="0" applyFont="1" applyBorder="1" applyAlignment="1">
      <alignment horizontal="center"/>
    </xf>
    <xf numFmtId="0" fontId="14" fillId="0" borderId="73" xfId="0" applyFont="1" applyBorder="1" applyAlignment="1">
      <alignment horizontal="center"/>
    </xf>
    <xf numFmtId="2" fontId="99" fillId="35" borderId="52" xfId="0" applyNumberFormat="1" applyFont="1" applyFill="1" applyBorder="1" applyAlignment="1">
      <alignment horizontal="center" vertical="center"/>
    </xf>
    <xf numFmtId="2" fontId="99" fillId="35" borderId="26" xfId="0" applyNumberFormat="1" applyFont="1" applyFill="1" applyBorder="1" applyAlignment="1">
      <alignment horizontal="center" vertical="center"/>
    </xf>
    <xf numFmtId="2" fontId="25" fillId="36" borderId="59" xfId="0" applyNumberFormat="1" applyFont="1" applyFill="1" applyBorder="1" applyAlignment="1">
      <alignment horizontal="center"/>
    </xf>
    <xf numFmtId="2" fontId="25" fillId="36" borderId="60" xfId="0" applyNumberFormat="1" applyFont="1" applyFill="1" applyBorder="1" applyAlignment="1">
      <alignment horizontal="center"/>
    </xf>
    <xf numFmtId="2" fontId="25" fillId="36" borderId="61" xfId="0" applyNumberFormat="1" applyFont="1" applyFill="1" applyBorder="1" applyAlignment="1">
      <alignment horizontal="center"/>
    </xf>
    <xf numFmtId="0" fontId="100" fillId="0" borderId="66" xfId="0" applyFont="1" applyBorder="1" applyAlignment="1">
      <alignment horizontal="center"/>
    </xf>
    <xf numFmtId="0" fontId="100" fillId="0" borderId="67" xfId="0" applyFont="1" applyBorder="1" applyAlignment="1">
      <alignment horizontal="center"/>
    </xf>
    <xf numFmtId="0" fontId="100" fillId="0" borderId="68" xfId="0" applyFont="1" applyBorder="1" applyAlignment="1">
      <alignment horizontal="center"/>
    </xf>
    <xf numFmtId="0" fontId="100" fillId="0" borderId="69" xfId="0" applyFont="1" applyBorder="1" applyAlignment="1">
      <alignment horizontal="center"/>
    </xf>
    <xf numFmtId="0" fontId="100" fillId="0" borderId="0" xfId="0" applyFont="1" applyBorder="1" applyAlignment="1">
      <alignment horizontal="center"/>
    </xf>
    <xf numFmtId="0" fontId="100" fillId="0" borderId="70" xfId="0" applyFont="1" applyBorder="1" applyAlignment="1">
      <alignment horizontal="center"/>
    </xf>
    <xf numFmtId="2" fontId="22" fillId="36" borderId="71" xfId="0" applyNumberFormat="1" applyFont="1" applyFill="1" applyBorder="1" applyAlignment="1">
      <alignment horizontal="center"/>
    </xf>
    <xf numFmtId="2" fontId="22" fillId="36" borderId="0" xfId="0" applyNumberFormat="1" applyFont="1" applyFill="1" applyBorder="1" applyAlignment="1">
      <alignment horizontal="center"/>
    </xf>
    <xf numFmtId="2" fontId="22" fillId="36" borderId="72" xfId="0" applyNumberFormat="1" applyFont="1" applyFill="1" applyBorder="1" applyAlignment="1">
      <alignment horizontal="center"/>
    </xf>
    <xf numFmtId="0" fontId="99" fillId="35" borderId="62" xfId="0" applyFont="1" applyFill="1" applyBorder="1" applyAlignment="1">
      <alignment horizontal="center"/>
    </xf>
    <xf numFmtId="0" fontId="99" fillId="35" borderId="63" xfId="0" applyFont="1" applyFill="1" applyBorder="1" applyAlignment="1">
      <alignment horizontal="center"/>
    </xf>
    <xf numFmtId="0" fontId="99" fillId="35" borderId="64" xfId="0" applyFont="1" applyFill="1" applyBorder="1" applyAlignment="1">
      <alignment horizontal="center"/>
    </xf>
    <xf numFmtId="0" fontId="99" fillId="35" borderId="19" xfId="0" applyFont="1" applyFill="1" applyBorder="1" applyAlignment="1">
      <alignment horizontal="center"/>
    </xf>
    <xf numFmtId="0" fontId="99" fillId="35" borderId="65" xfId="0" applyFont="1" applyFill="1" applyBorder="1" applyAlignment="1">
      <alignment horizontal="center"/>
    </xf>
    <xf numFmtId="0" fontId="99" fillId="35" borderId="20" xfId="0" applyFont="1" applyFill="1" applyBorder="1" applyAlignment="1">
      <alignment horizontal="center"/>
    </xf>
    <xf numFmtId="0" fontId="99" fillId="35" borderId="52" xfId="0" applyFont="1" applyFill="1" applyBorder="1" applyAlignment="1">
      <alignment horizontal="center" vertical="center" wrapText="1"/>
    </xf>
    <xf numFmtId="0" fontId="99" fillId="35" borderId="26" xfId="0" applyFont="1" applyFill="1" applyBorder="1" applyAlignment="1">
      <alignment horizontal="center" vertical="center" wrapText="1"/>
    </xf>
    <xf numFmtId="2" fontId="101" fillId="35" borderId="26" xfId="0" applyNumberFormat="1" applyFont="1" applyFill="1" applyBorder="1" applyAlignment="1">
      <alignment horizontal="center" vertical="center" wrapText="1"/>
    </xf>
    <xf numFmtId="2" fontId="101" fillId="35" borderId="74" xfId="0" applyNumberFormat="1" applyFont="1" applyFill="1" applyBorder="1" applyAlignment="1">
      <alignment horizontal="center" vertical="center" wrapText="1"/>
    </xf>
    <xf numFmtId="2" fontId="101" fillId="35" borderId="26" xfId="0" applyNumberFormat="1" applyFont="1" applyFill="1" applyBorder="1" applyAlignment="1">
      <alignment horizontal="center" vertical="center"/>
    </xf>
    <xf numFmtId="0" fontId="101" fillId="35" borderId="26" xfId="0" applyFont="1" applyFill="1" applyBorder="1" applyAlignment="1">
      <alignment horizontal="center" vertical="center" wrapText="1"/>
    </xf>
    <xf numFmtId="0" fontId="102" fillId="0" borderId="0" xfId="0" applyFont="1" applyBorder="1" applyAlignment="1">
      <alignment horizontal="center"/>
    </xf>
    <xf numFmtId="2" fontId="22" fillId="36" borderId="0" xfId="0" applyNumberFormat="1" applyFont="1" applyFill="1" applyBorder="1" applyAlignment="1">
      <alignment horizontal="center"/>
    </xf>
    <xf numFmtId="0" fontId="102" fillId="0" borderId="70" xfId="0" applyFont="1" applyBorder="1" applyAlignment="1">
      <alignment horizontal="center"/>
    </xf>
    <xf numFmtId="2" fontId="22" fillId="36" borderId="70" xfId="0" applyNumberFormat="1" applyFont="1" applyFill="1" applyBorder="1" applyAlignment="1">
      <alignment horizontal="center"/>
    </xf>
    <xf numFmtId="0" fontId="98" fillId="0" borderId="57" xfId="0" applyFont="1" applyBorder="1" applyAlignment="1">
      <alignment horizontal="center"/>
    </xf>
    <xf numFmtId="2" fontId="5" fillId="36" borderId="55" xfId="0" applyNumberFormat="1" applyFont="1" applyFill="1" applyBorder="1" applyAlignment="1">
      <alignment horizontal="center"/>
    </xf>
    <xf numFmtId="0" fontId="97" fillId="35" borderId="18" xfId="0" applyFont="1" applyFill="1" applyBorder="1" applyAlignment="1">
      <alignment horizontal="center"/>
    </xf>
    <xf numFmtId="0" fontId="97" fillId="35" borderId="52" xfId="0" applyFont="1" applyFill="1" applyBorder="1" applyAlignment="1">
      <alignment horizontal="center" vertical="center" wrapText="1"/>
    </xf>
    <xf numFmtId="2" fontId="97" fillId="35" borderId="52" xfId="0" applyNumberFormat="1" applyFont="1" applyFill="1" applyBorder="1" applyAlignment="1">
      <alignment horizontal="center" vertical="center" wrapText="1"/>
    </xf>
    <xf numFmtId="2" fontId="97" fillId="35" borderId="18" xfId="0" applyNumberFormat="1" applyFont="1" applyFill="1" applyBorder="1" applyAlignment="1">
      <alignment horizontal="center" vertical="center" wrapText="1"/>
    </xf>
    <xf numFmtId="2" fontId="97" fillId="35" borderId="18" xfId="0" applyNumberFormat="1" applyFont="1" applyFill="1" applyBorder="1" applyAlignment="1">
      <alignment horizontal="center" vertical="center"/>
    </xf>
    <xf numFmtId="2" fontId="97" fillId="35" borderId="52" xfId="0" applyNumberFormat="1" applyFont="1" applyFill="1" applyBorder="1" applyAlignment="1">
      <alignment horizontal="center" vertical="center"/>
    </xf>
    <xf numFmtId="0" fontId="82" fillId="0" borderId="18" xfId="0" applyFont="1" applyBorder="1" applyAlignment="1">
      <alignment horizontal="center"/>
    </xf>
    <xf numFmtId="16" fontId="0" fillId="0" borderId="18" xfId="0" applyNumberFormat="1" applyBorder="1" applyAlignment="1">
      <alignment horizontal="center"/>
    </xf>
    <xf numFmtId="172" fontId="75" fillId="0" borderId="18" xfId="0" applyNumberFormat="1" applyFont="1" applyBorder="1" applyAlignment="1">
      <alignment horizontal="center"/>
    </xf>
    <xf numFmtId="172" fontId="89" fillId="0" borderId="18" xfId="0" applyNumberFormat="1" applyFont="1" applyBorder="1" applyAlignment="1">
      <alignment horizontal="center" vertical="center"/>
    </xf>
    <xf numFmtId="0" fontId="16" fillId="0" borderId="53" xfId="0" applyFont="1" applyBorder="1" applyAlignment="1">
      <alignment horizontal="center"/>
    </xf>
    <xf numFmtId="2" fontId="16" fillId="0" borderId="21" xfId="0" applyNumberFormat="1" applyFont="1" applyBorder="1" applyAlignment="1">
      <alignment/>
    </xf>
    <xf numFmtId="2" fontId="16" fillId="0" borderId="22" xfId="0" applyNumberFormat="1" applyFont="1" applyBorder="1" applyAlignment="1">
      <alignment/>
    </xf>
    <xf numFmtId="0" fontId="16" fillId="0" borderId="54" xfId="0" applyFont="1" applyBorder="1" applyAlignment="1">
      <alignment horizontal="center"/>
    </xf>
    <xf numFmtId="2" fontId="16" fillId="0" borderId="18" xfId="0" applyNumberFormat="1" applyFont="1" applyBorder="1" applyAlignment="1">
      <alignment/>
    </xf>
    <xf numFmtId="2" fontId="16" fillId="0" borderId="23" xfId="0" applyNumberFormat="1" applyFont="1" applyBorder="1" applyAlignment="1">
      <alignment/>
    </xf>
    <xf numFmtId="0" fontId="16" fillId="0" borderId="56" xfId="0" applyFont="1" applyBorder="1" applyAlignment="1">
      <alignment horizontal="center"/>
    </xf>
    <xf numFmtId="2" fontId="16" fillId="0" borderId="24" xfId="0" applyNumberFormat="1" applyFont="1" applyBorder="1" applyAlignment="1">
      <alignment/>
    </xf>
    <xf numFmtId="2" fontId="16" fillId="0" borderId="25" xfId="0" applyNumberFormat="1" applyFont="1" applyBorder="1" applyAlignment="1">
      <alignment/>
    </xf>
    <xf numFmtId="0" fontId="102" fillId="0" borderId="66" xfId="0" applyFont="1" applyBorder="1" applyAlignment="1">
      <alignment horizontal="center"/>
    </xf>
    <xf numFmtId="0" fontId="102" fillId="0" borderId="67" xfId="0" applyFont="1" applyBorder="1" applyAlignment="1">
      <alignment horizontal="center"/>
    </xf>
    <xf numFmtId="0" fontId="102" fillId="0" borderId="68" xfId="0" applyFont="1" applyBorder="1" applyAlignment="1">
      <alignment horizontal="center"/>
    </xf>
    <xf numFmtId="0" fontId="102" fillId="0" borderId="69" xfId="0" applyFont="1" applyBorder="1" applyAlignment="1">
      <alignment horizontal="center"/>
    </xf>
    <xf numFmtId="2" fontId="22" fillId="36" borderId="69" xfId="0" applyNumberFormat="1" applyFont="1" applyFill="1" applyBorder="1" applyAlignment="1">
      <alignment horizontal="center"/>
    </xf>
    <xf numFmtId="2" fontId="22" fillId="36" borderId="59" xfId="0" applyNumberFormat="1" applyFont="1" applyFill="1" applyBorder="1" applyAlignment="1">
      <alignment horizontal="center"/>
    </xf>
    <xf numFmtId="2" fontId="22" fillId="36" borderId="60" xfId="0" applyNumberFormat="1" applyFont="1" applyFill="1" applyBorder="1" applyAlignment="1">
      <alignment horizontal="center"/>
    </xf>
    <xf numFmtId="2" fontId="22" fillId="36" borderId="61" xfId="0" applyNumberFormat="1" applyFont="1" applyFill="1" applyBorder="1" applyAlignment="1">
      <alignment horizontal="center"/>
    </xf>
    <xf numFmtId="0" fontId="101" fillId="35" borderId="62" xfId="0" applyFont="1" applyFill="1" applyBorder="1" applyAlignment="1">
      <alignment horizontal="center"/>
    </xf>
    <xf numFmtId="0" fontId="101" fillId="35" borderId="63" xfId="0" applyFont="1" applyFill="1" applyBorder="1" applyAlignment="1">
      <alignment horizontal="center"/>
    </xf>
    <xf numFmtId="0" fontId="101" fillId="35" borderId="64" xfId="0" applyFont="1" applyFill="1" applyBorder="1" applyAlignment="1">
      <alignment horizontal="center"/>
    </xf>
    <xf numFmtId="0" fontId="101" fillId="35" borderId="75" xfId="0" applyFont="1" applyFill="1" applyBorder="1" applyAlignment="1">
      <alignment horizontal="center"/>
    </xf>
    <xf numFmtId="0" fontId="101" fillId="35" borderId="65" xfId="0" applyFont="1" applyFill="1" applyBorder="1" applyAlignment="1">
      <alignment horizontal="center"/>
    </xf>
    <xf numFmtId="0" fontId="101" fillId="35" borderId="76" xfId="0" applyFont="1" applyFill="1" applyBorder="1" applyAlignment="1">
      <alignment horizontal="center"/>
    </xf>
    <xf numFmtId="0" fontId="101" fillId="35" borderId="52" xfId="0" applyFont="1" applyFill="1" applyBorder="1" applyAlignment="1">
      <alignment horizontal="center" vertical="center" wrapText="1"/>
    </xf>
    <xf numFmtId="2" fontId="101" fillId="35" borderId="52" xfId="0" applyNumberFormat="1" applyFont="1" applyFill="1" applyBorder="1" applyAlignment="1">
      <alignment horizontal="center" vertical="center" wrapText="1"/>
    </xf>
    <xf numFmtId="2" fontId="101" fillId="35" borderId="52" xfId="0" applyNumberFormat="1" applyFont="1" applyFill="1" applyBorder="1" applyAlignment="1">
      <alignment horizontal="center" vertical="center"/>
    </xf>
    <xf numFmtId="0" fontId="88" fillId="0" borderId="18" xfId="0" applyFont="1" applyBorder="1" applyAlignment="1">
      <alignment horizontal="center"/>
    </xf>
    <xf numFmtId="16" fontId="88" fillId="0" borderId="18" xfId="0" applyNumberFormat="1" applyFont="1" applyBorder="1" applyAlignment="1">
      <alignment horizontal="center"/>
    </xf>
    <xf numFmtId="0" fontId="0" fillId="0" borderId="18" xfId="0" applyBorder="1" applyAlignment="1">
      <alignment horizontal="center"/>
    </xf>
    <xf numFmtId="0" fontId="23" fillId="0" borderId="53" xfId="0" applyFont="1" applyBorder="1" applyAlignment="1">
      <alignment horizontal="center"/>
    </xf>
    <xf numFmtId="0" fontId="23" fillId="0" borderId="64" xfId="0" applyFont="1" applyBorder="1" applyAlignment="1">
      <alignment horizontal="center"/>
    </xf>
    <xf numFmtId="2" fontId="23" fillId="0" borderId="21" xfId="0" applyNumberFormat="1" applyFont="1" applyBorder="1" applyAlignment="1">
      <alignment/>
    </xf>
    <xf numFmtId="2" fontId="23" fillId="0" borderId="22" xfId="0" applyNumberFormat="1" applyFont="1" applyBorder="1" applyAlignment="1">
      <alignment/>
    </xf>
    <xf numFmtId="0" fontId="23" fillId="0" borderId="54" xfId="0" applyFont="1" applyBorder="1" applyAlignment="1">
      <alignment horizontal="center"/>
    </xf>
    <xf numFmtId="0" fontId="23" fillId="0" borderId="76" xfId="0" applyFont="1" applyBorder="1" applyAlignment="1">
      <alignment horizontal="center"/>
    </xf>
    <xf numFmtId="2" fontId="23" fillId="0" borderId="18" xfId="0" applyNumberFormat="1" applyFont="1" applyBorder="1" applyAlignment="1">
      <alignment/>
    </xf>
    <xf numFmtId="2" fontId="23" fillId="0" borderId="23" xfId="0" applyNumberFormat="1" applyFont="1" applyBorder="1" applyAlignment="1">
      <alignment/>
    </xf>
    <xf numFmtId="0" fontId="23" fillId="0" borderId="56" xfId="0" applyFont="1" applyBorder="1" applyAlignment="1">
      <alignment horizontal="center"/>
    </xf>
    <xf numFmtId="0" fontId="23" fillId="0" borderId="73" xfId="0" applyFont="1" applyBorder="1" applyAlignment="1">
      <alignment horizontal="center"/>
    </xf>
    <xf numFmtId="2" fontId="23" fillId="0" borderId="24" xfId="0" applyNumberFormat="1" applyFont="1" applyBorder="1" applyAlignment="1">
      <alignment/>
    </xf>
    <xf numFmtId="2" fontId="23" fillId="0" borderId="25" xfId="0" applyNumberFormat="1" applyFont="1" applyBorder="1" applyAlignment="1">
      <alignment/>
    </xf>
    <xf numFmtId="0" fontId="0" fillId="0" borderId="18"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4">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b val="0"/>
        <sz val="11"/>
        <color indexed="17"/>
      </font>
    </dxf>
    <dxf>
      <font>
        <b val="0"/>
        <sz val="11"/>
        <color indexed="20"/>
      </font>
    </dxf>
    <dxf>
      <font>
        <b val="0"/>
        <sz val="11"/>
        <color rgb="FF800080"/>
      </font>
      <border/>
    </dxf>
    <dxf>
      <font>
        <b val="0"/>
        <sz val="11"/>
        <color rgb="FF008000"/>
      </font>
      <border/>
    </dxf>
    <dxf>
      <font>
        <color rgb="FF9C0006"/>
      </font>
      <border/>
    </dxf>
    <dxf>
      <font>
        <color rgb="FF00B05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5C616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QUITY%20OPTION%20CALL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RMAL OPTION CALLS"/>
      <sheetName val="HNI OPTION CALLS"/>
      <sheetName val="BTST OPTION CALLS"/>
    </sheetNames>
    <sheetDataSet>
      <sheetData sheetId="1">
        <row r="12">
          <cell r="E12" t="str">
            <v>BUY</v>
          </cell>
          <cell r="G12">
            <v>45</v>
          </cell>
          <cell r="L12">
            <v>65</v>
          </cell>
          <cell r="M12">
            <v>250</v>
          </cell>
          <cell r="N12">
            <v>5000</v>
          </cell>
        </row>
        <row r="14">
          <cell r="E14" t="str">
            <v>BUY</v>
          </cell>
          <cell r="G14">
            <v>9</v>
          </cell>
          <cell r="L14">
            <v>5</v>
          </cell>
          <cell r="M14">
            <v>2700</v>
          </cell>
          <cell r="N14">
            <v>-10800</v>
          </cell>
        </row>
        <row r="15">
          <cell r="E15" t="str">
            <v>BUY</v>
          </cell>
          <cell r="G15">
            <v>13.5</v>
          </cell>
          <cell r="L15">
            <v>17</v>
          </cell>
          <cell r="M15">
            <v>1700</v>
          </cell>
          <cell r="N15">
            <v>5950</v>
          </cell>
        </row>
        <row r="16">
          <cell r="E16" t="str">
            <v>BUY</v>
          </cell>
          <cell r="G16">
            <v>7</v>
          </cell>
          <cell r="L16">
            <v>9</v>
          </cell>
          <cell r="M16">
            <v>3300</v>
          </cell>
          <cell r="N16">
            <v>6600</v>
          </cell>
        </row>
        <row r="17">
          <cell r="E17" t="str">
            <v>BUY</v>
          </cell>
          <cell r="G17">
            <v>16</v>
          </cell>
          <cell r="L17">
            <v>23</v>
          </cell>
          <cell r="M17">
            <v>800</v>
          </cell>
          <cell r="N17">
            <v>5600</v>
          </cell>
        </row>
        <row r="18">
          <cell r="E18" t="str">
            <v>BUY</v>
          </cell>
          <cell r="G18">
            <v>7.5</v>
          </cell>
          <cell r="L18">
            <v>10.5</v>
          </cell>
          <cell r="M18">
            <v>4300</v>
          </cell>
          <cell r="N18">
            <v>12900</v>
          </cell>
        </row>
        <row r="19">
          <cell r="E19" t="str">
            <v>BUY</v>
          </cell>
          <cell r="G19">
            <v>17</v>
          </cell>
          <cell r="L19">
            <v>23</v>
          </cell>
          <cell r="M19">
            <v>900</v>
          </cell>
          <cell r="N19">
            <v>5400</v>
          </cell>
        </row>
        <row r="20">
          <cell r="E20" t="str">
            <v>BUY</v>
          </cell>
          <cell r="G20">
            <v>31</v>
          </cell>
          <cell r="L20">
            <v>38</v>
          </cell>
          <cell r="M20">
            <v>800</v>
          </cell>
          <cell r="N20">
            <v>5600</v>
          </cell>
        </row>
        <row r="24">
          <cell r="E24" t="str">
            <v>BUY</v>
          </cell>
          <cell r="G24">
            <v>7.5</v>
          </cell>
          <cell r="L24">
            <v>10.5</v>
          </cell>
          <cell r="M24">
            <v>5000</v>
          </cell>
          <cell r="N24">
            <v>15000</v>
          </cell>
        </row>
        <row r="26">
          <cell r="F26">
            <v>9</v>
          </cell>
          <cell r="H26">
            <v>9</v>
          </cell>
        </row>
        <row r="27">
          <cell r="F27">
            <v>8</v>
          </cell>
          <cell r="H27">
            <v>8</v>
          </cell>
        </row>
        <row r="28">
          <cell r="F28">
            <v>0</v>
          </cell>
        </row>
        <row r="29">
          <cell r="F29">
            <v>0</v>
          </cell>
        </row>
        <row r="30">
          <cell r="F30">
            <v>1</v>
          </cell>
        </row>
        <row r="31">
          <cell r="F31">
            <v>0</v>
          </cell>
        </row>
        <row r="32">
          <cell r="F32">
            <v>0</v>
          </cell>
        </row>
        <row r="46">
          <cell r="E46" t="str">
            <v>BUY</v>
          </cell>
          <cell r="G46">
            <v>18</v>
          </cell>
          <cell r="L46">
            <v>25</v>
          </cell>
          <cell r="M46">
            <v>1200</v>
          </cell>
          <cell r="N46">
            <v>8400</v>
          </cell>
        </row>
        <row r="47">
          <cell r="E47" t="str">
            <v>BUY</v>
          </cell>
          <cell r="G47">
            <v>8.5</v>
          </cell>
          <cell r="L47">
            <v>10</v>
          </cell>
          <cell r="M47">
            <v>4300</v>
          </cell>
          <cell r="N47">
            <v>6450</v>
          </cell>
        </row>
        <row r="48">
          <cell r="E48" t="str">
            <v>BUY</v>
          </cell>
          <cell r="G48">
            <v>13</v>
          </cell>
          <cell r="L48">
            <v>18</v>
          </cell>
          <cell r="M48">
            <v>1300</v>
          </cell>
          <cell r="N48">
            <v>6500</v>
          </cell>
        </row>
        <row r="49">
          <cell r="E49" t="str">
            <v>BUY</v>
          </cell>
          <cell r="G49">
            <v>7</v>
          </cell>
          <cell r="L49">
            <v>8.3</v>
          </cell>
          <cell r="M49">
            <v>5000</v>
          </cell>
          <cell r="N49">
            <v>6500.000000000004</v>
          </cell>
        </row>
        <row r="50">
          <cell r="E50" t="str">
            <v>BUY</v>
          </cell>
          <cell r="G50">
            <v>10.5</v>
          </cell>
          <cell r="L50">
            <v>12.5</v>
          </cell>
          <cell r="M50">
            <v>3200</v>
          </cell>
          <cell r="N50">
            <v>6400</v>
          </cell>
        </row>
        <row r="51">
          <cell r="E51" t="str">
            <v>BUY</v>
          </cell>
          <cell r="G51">
            <v>11</v>
          </cell>
          <cell r="L51">
            <v>2</v>
          </cell>
          <cell r="M51">
            <v>600</v>
          </cell>
          <cell r="N51">
            <v>-5400</v>
          </cell>
        </row>
        <row r="52">
          <cell r="E52" t="str">
            <v>BUY</v>
          </cell>
          <cell r="G52">
            <v>5.5</v>
          </cell>
          <cell r="L52">
            <v>1</v>
          </cell>
          <cell r="M52">
            <v>2800</v>
          </cell>
          <cell r="N52">
            <v>-12600</v>
          </cell>
        </row>
        <row r="53">
          <cell r="E53" t="str">
            <v>BUY</v>
          </cell>
          <cell r="G53">
            <v>18</v>
          </cell>
          <cell r="L53">
            <v>28</v>
          </cell>
          <cell r="M53">
            <v>600</v>
          </cell>
          <cell r="N53">
            <v>6000</v>
          </cell>
        </row>
        <row r="54">
          <cell r="E54" t="str">
            <v>BUY</v>
          </cell>
          <cell r="G54">
            <v>10</v>
          </cell>
          <cell r="L54">
            <v>16</v>
          </cell>
          <cell r="M54">
            <v>1061</v>
          </cell>
          <cell r="N54">
            <v>6366</v>
          </cell>
        </row>
        <row r="55">
          <cell r="E55" t="str">
            <v>BUY</v>
          </cell>
          <cell r="G55">
            <v>6.5</v>
          </cell>
          <cell r="L55">
            <v>8.5</v>
          </cell>
          <cell r="M55">
            <v>2750</v>
          </cell>
          <cell r="N55">
            <v>5500</v>
          </cell>
        </row>
        <row r="56">
          <cell r="E56" t="str">
            <v>BUY</v>
          </cell>
          <cell r="G56">
            <v>18</v>
          </cell>
          <cell r="L56">
            <v>6</v>
          </cell>
          <cell r="M56">
            <v>800</v>
          </cell>
          <cell r="N56">
            <v>-9600</v>
          </cell>
        </row>
        <row r="57">
          <cell r="E57" t="str">
            <v>BUY</v>
          </cell>
          <cell r="G57">
            <v>3.2</v>
          </cell>
          <cell r="L57">
            <v>1.8</v>
          </cell>
          <cell r="M57">
            <v>6200</v>
          </cell>
          <cell r="N57">
            <v>-8680</v>
          </cell>
        </row>
        <row r="58">
          <cell r="E58" t="str">
            <v>BUY</v>
          </cell>
          <cell r="G58">
            <v>48</v>
          </cell>
          <cell r="L58">
            <v>70</v>
          </cell>
          <cell r="M58">
            <v>250</v>
          </cell>
          <cell r="N58">
            <v>5500</v>
          </cell>
        </row>
        <row r="59">
          <cell r="E59" t="str">
            <v>BUY</v>
          </cell>
          <cell r="G59">
            <v>11</v>
          </cell>
          <cell r="L59">
            <v>21</v>
          </cell>
          <cell r="M59">
            <v>1061</v>
          </cell>
          <cell r="N59">
            <v>10610</v>
          </cell>
        </row>
        <row r="60">
          <cell r="E60" t="str">
            <v>BUY</v>
          </cell>
          <cell r="G60">
            <v>18</v>
          </cell>
          <cell r="L60">
            <v>28</v>
          </cell>
          <cell r="M60">
            <v>600</v>
          </cell>
          <cell r="N60">
            <v>6000</v>
          </cell>
        </row>
        <row r="61">
          <cell r="E61" t="str">
            <v>BUY</v>
          </cell>
          <cell r="G61">
            <v>22</v>
          </cell>
          <cell r="L61">
            <v>15</v>
          </cell>
          <cell r="M61">
            <v>1400</v>
          </cell>
          <cell r="N61">
            <v>-9800</v>
          </cell>
        </row>
        <row r="62">
          <cell r="E62" t="str">
            <v>BUY</v>
          </cell>
          <cell r="G62">
            <v>18</v>
          </cell>
          <cell r="L62">
            <v>28</v>
          </cell>
          <cell r="M62">
            <v>600</v>
          </cell>
          <cell r="N62">
            <v>6000</v>
          </cell>
        </row>
        <row r="65">
          <cell r="F65">
            <v>17</v>
          </cell>
          <cell r="H65">
            <v>17</v>
          </cell>
        </row>
        <row r="66">
          <cell r="F66">
            <v>12</v>
          </cell>
          <cell r="H66">
            <v>12</v>
          </cell>
        </row>
        <row r="67">
          <cell r="F67">
            <v>0</v>
          </cell>
        </row>
        <row r="68">
          <cell r="F68">
            <v>0</v>
          </cell>
        </row>
        <row r="69">
          <cell r="F69">
            <v>5</v>
          </cell>
        </row>
        <row r="70">
          <cell r="F70">
            <v>0</v>
          </cell>
        </row>
        <row r="71">
          <cell r="F71">
            <v>0</v>
          </cell>
        </row>
        <row r="85">
          <cell r="E85" t="str">
            <v>BUY</v>
          </cell>
          <cell r="G85">
            <v>7</v>
          </cell>
          <cell r="L85">
            <v>10</v>
          </cell>
          <cell r="M85">
            <v>1800</v>
          </cell>
          <cell r="N85">
            <v>5400</v>
          </cell>
        </row>
        <row r="86">
          <cell r="E86" t="str">
            <v>BUY</v>
          </cell>
          <cell r="G86">
            <v>30</v>
          </cell>
          <cell r="L86">
            <v>17</v>
          </cell>
          <cell r="M86">
            <v>800</v>
          </cell>
          <cell r="N86">
            <v>-10400</v>
          </cell>
        </row>
        <row r="87">
          <cell r="E87" t="str">
            <v>BUY</v>
          </cell>
          <cell r="G87">
            <v>32</v>
          </cell>
          <cell r="L87">
            <v>54</v>
          </cell>
          <cell r="M87">
            <v>800</v>
          </cell>
          <cell r="N87">
            <v>17600</v>
          </cell>
        </row>
        <row r="88">
          <cell r="E88" t="str">
            <v>BUY</v>
          </cell>
          <cell r="G88">
            <v>23</v>
          </cell>
          <cell r="L88">
            <v>14</v>
          </cell>
          <cell r="M88">
            <v>1000</v>
          </cell>
          <cell r="N88">
            <v>-9000</v>
          </cell>
        </row>
        <row r="89">
          <cell r="E89" t="str">
            <v>BUY</v>
          </cell>
          <cell r="G89">
            <v>4</v>
          </cell>
          <cell r="L89">
            <v>7</v>
          </cell>
          <cell r="M89">
            <v>1800</v>
          </cell>
          <cell r="N89">
            <v>5400</v>
          </cell>
        </row>
        <row r="90">
          <cell r="E90" t="str">
            <v>BUY</v>
          </cell>
          <cell r="G90">
            <v>11</v>
          </cell>
          <cell r="L90">
            <v>17</v>
          </cell>
          <cell r="M90">
            <v>800</v>
          </cell>
          <cell r="N90">
            <v>4800</v>
          </cell>
        </row>
        <row r="91">
          <cell r="E91" t="str">
            <v>BUY</v>
          </cell>
          <cell r="G91">
            <v>5</v>
          </cell>
          <cell r="L91">
            <v>7</v>
          </cell>
          <cell r="M91">
            <v>3200</v>
          </cell>
          <cell r="N91">
            <v>6400</v>
          </cell>
        </row>
        <row r="92">
          <cell r="E92" t="str">
            <v>BUY</v>
          </cell>
          <cell r="G92">
            <v>4</v>
          </cell>
          <cell r="L92">
            <v>0.3</v>
          </cell>
          <cell r="M92">
            <v>2700</v>
          </cell>
          <cell r="N92">
            <v>-9990</v>
          </cell>
        </row>
        <row r="93">
          <cell r="E93" t="str">
            <v>BUY</v>
          </cell>
          <cell r="G93">
            <v>6.5</v>
          </cell>
          <cell r="L93">
            <v>2</v>
          </cell>
          <cell r="M93">
            <v>2000</v>
          </cell>
          <cell r="N93">
            <v>-9000</v>
          </cell>
        </row>
        <row r="94">
          <cell r="E94" t="str">
            <v>BUY</v>
          </cell>
          <cell r="G94">
            <v>3</v>
          </cell>
          <cell r="L94">
            <v>4.5</v>
          </cell>
          <cell r="M94">
            <v>4500</v>
          </cell>
          <cell r="N94">
            <v>6750</v>
          </cell>
        </row>
        <row r="95">
          <cell r="E95" t="str">
            <v>BUY</v>
          </cell>
          <cell r="G95">
            <v>3</v>
          </cell>
          <cell r="L95">
            <v>6</v>
          </cell>
          <cell r="M95">
            <v>6200</v>
          </cell>
          <cell r="N95">
            <v>18600</v>
          </cell>
        </row>
        <row r="96">
          <cell r="E96" t="str">
            <v>BUY</v>
          </cell>
          <cell r="G96">
            <v>9</v>
          </cell>
          <cell r="L96">
            <v>11</v>
          </cell>
          <cell r="M96">
            <v>2700</v>
          </cell>
          <cell r="N96">
            <v>5400</v>
          </cell>
        </row>
        <row r="97">
          <cell r="E97" t="str">
            <v>BUY</v>
          </cell>
          <cell r="G97">
            <v>10</v>
          </cell>
          <cell r="L97">
            <v>14</v>
          </cell>
          <cell r="M97">
            <v>1375</v>
          </cell>
          <cell r="N97">
            <v>5500</v>
          </cell>
        </row>
        <row r="98">
          <cell r="E98" t="str">
            <v>BUY</v>
          </cell>
          <cell r="G98">
            <v>15</v>
          </cell>
          <cell r="L98">
            <v>10</v>
          </cell>
          <cell r="M98">
            <v>1061</v>
          </cell>
          <cell r="N98">
            <v>-5305</v>
          </cell>
        </row>
        <row r="99">
          <cell r="E99" t="str">
            <v>BUY</v>
          </cell>
          <cell r="G99">
            <v>27</v>
          </cell>
          <cell r="L99">
            <v>51</v>
          </cell>
          <cell r="M99">
            <v>600</v>
          </cell>
          <cell r="N99">
            <v>14400</v>
          </cell>
        </row>
        <row r="100">
          <cell r="E100" t="str">
            <v>BUY</v>
          </cell>
          <cell r="G100">
            <v>30</v>
          </cell>
          <cell r="L100">
            <v>35</v>
          </cell>
          <cell r="M100">
            <v>1200</v>
          </cell>
          <cell r="N100">
            <v>6000</v>
          </cell>
        </row>
        <row r="101">
          <cell r="E101" t="str">
            <v>BUY</v>
          </cell>
          <cell r="G101">
            <v>23</v>
          </cell>
          <cell r="L101">
            <v>28</v>
          </cell>
          <cell r="M101">
            <v>1000</v>
          </cell>
          <cell r="N101">
            <v>5000</v>
          </cell>
        </row>
        <row r="102">
          <cell r="E102" t="str">
            <v>BUY</v>
          </cell>
          <cell r="G102">
            <v>17</v>
          </cell>
          <cell r="L102">
            <v>7</v>
          </cell>
          <cell r="M102">
            <v>1000</v>
          </cell>
          <cell r="N102">
            <v>-10000</v>
          </cell>
        </row>
        <row r="103">
          <cell r="E103" t="str">
            <v>BUY</v>
          </cell>
          <cell r="G103">
            <v>9</v>
          </cell>
          <cell r="L103">
            <v>5</v>
          </cell>
          <cell r="M103">
            <v>3000</v>
          </cell>
          <cell r="N103">
            <v>-12000</v>
          </cell>
        </row>
        <row r="104">
          <cell r="E104" t="str">
            <v>BUY</v>
          </cell>
          <cell r="G104">
            <v>9</v>
          </cell>
          <cell r="L104">
            <v>12</v>
          </cell>
          <cell r="M104">
            <v>1800</v>
          </cell>
          <cell r="N104">
            <v>5400</v>
          </cell>
        </row>
        <row r="105">
          <cell r="E105" t="str">
            <v>BUY</v>
          </cell>
          <cell r="G105">
            <v>28</v>
          </cell>
          <cell r="L105">
            <v>19.5</v>
          </cell>
          <cell r="M105">
            <v>1000</v>
          </cell>
          <cell r="N105">
            <v>-8500</v>
          </cell>
        </row>
        <row r="107">
          <cell r="F107">
            <v>21</v>
          </cell>
          <cell r="H107">
            <v>21</v>
          </cell>
        </row>
        <row r="108">
          <cell r="F108">
            <v>13</v>
          </cell>
          <cell r="H108">
            <v>13</v>
          </cell>
        </row>
        <row r="109">
          <cell r="F109">
            <v>0</v>
          </cell>
        </row>
        <row r="110">
          <cell r="F110">
            <v>0</v>
          </cell>
        </row>
        <row r="111">
          <cell r="F111">
            <v>8</v>
          </cell>
        </row>
        <row r="112">
          <cell r="F112">
            <v>0</v>
          </cell>
        </row>
        <row r="113">
          <cell r="F113">
            <v>0</v>
          </cell>
        </row>
        <row r="127">
          <cell r="E127" t="str">
            <v>BUY</v>
          </cell>
          <cell r="G127">
            <v>18</v>
          </cell>
          <cell r="L127">
            <v>18</v>
          </cell>
          <cell r="M127">
            <v>1100</v>
          </cell>
          <cell r="N127">
            <v>0</v>
          </cell>
        </row>
        <row r="128">
          <cell r="E128" t="str">
            <v>BUY</v>
          </cell>
          <cell r="G128">
            <v>30</v>
          </cell>
          <cell r="L128">
            <v>35</v>
          </cell>
          <cell r="M128">
            <v>1200</v>
          </cell>
          <cell r="N128">
            <v>6000</v>
          </cell>
        </row>
        <row r="129">
          <cell r="E129" t="str">
            <v>BUY</v>
          </cell>
          <cell r="G129">
            <v>1.6</v>
          </cell>
          <cell r="L129">
            <v>2.6</v>
          </cell>
          <cell r="M129">
            <v>6000</v>
          </cell>
          <cell r="N129">
            <v>6000</v>
          </cell>
        </row>
        <row r="130">
          <cell r="E130" t="str">
            <v>BUY</v>
          </cell>
          <cell r="G130">
            <v>9</v>
          </cell>
          <cell r="L130">
            <v>14</v>
          </cell>
          <cell r="M130">
            <v>1100</v>
          </cell>
          <cell r="N130">
            <v>5500</v>
          </cell>
        </row>
        <row r="131">
          <cell r="E131" t="str">
            <v>BUY</v>
          </cell>
          <cell r="G131">
            <v>2</v>
          </cell>
          <cell r="L131">
            <v>0.3</v>
          </cell>
          <cell r="M131">
            <v>6000</v>
          </cell>
          <cell r="N131">
            <v>-10200</v>
          </cell>
        </row>
        <row r="132">
          <cell r="E132" t="str">
            <v>BUY</v>
          </cell>
          <cell r="G132">
            <v>15</v>
          </cell>
          <cell r="L132">
            <v>6</v>
          </cell>
          <cell r="M132">
            <v>1000</v>
          </cell>
          <cell r="N132">
            <v>-9000</v>
          </cell>
        </row>
        <row r="133">
          <cell r="E133" t="str">
            <v>BUY</v>
          </cell>
          <cell r="G133">
            <v>21</v>
          </cell>
          <cell r="L133">
            <v>29</v>
          </cell>
          <cell r="M133">
            <v>750</v>
          </cell>
          <cell r="N133">
            <v>6000</v>
          </cell>
        </row>
        <row r="134">
          <cell r="E134" t="str">
            <v>BUY</v>
          </cell>
          <cell r="G134">
            <v>15</v>
          </cell>
          <cell r="L134">
            <v>2</v>
          </cell>
          <cell r="M134">
            <v>400</v>
          </cell>
          <cell r="N134">
            <v>-5200</v>
          </cell>
        </row>
        <row r="135">
          <cell r="E135" t="str">
            <v>BUY</v>
          </cell>
          <cell r="G135">
            <v>20</v>
          </cell>
          <cell r="L135">
            <v>28</v>
          </cell>
          <cell r="M135">
            <v>800</v>
          </cell>
          <cell r="N135">
            <v>6400</v>
          </cell>
        </row>
        <row r="136">
          <cell r="E136" t="str">
            <v>BUY</v>
          </cell>
          <cell r="G136">
            <v>6</v>
          </cell>
          <cell r="L136">
            <v>7.5</v>
          </cell>
          <cell r="M136">
            <v>4000</v>
          </cell>
          <cell r="N136">
            <v>6000</v>
          </cell>
        </row>
        <row r="137">
          <cell r="E137" t="str">
            <v>BUY</v>
          </cell>
          <cell r="G137">
            <v>13</v>
          </cell>
          <cell r="L137">
            <v>17</v>
          </cell>
          <cell r="M137">
            <v>1500</v>
          </cell>
          <cell r="N137">
            <v>6000</v>
          </cell>
        </row>
        <row r="138">
          <cell r="E138" t="str">
            <v>BUY</v>
          </cell>
          <cell r="G138">
            <v>4</v>
          </cell>
          <cell r="L138">
            <v>5</v>
          </cell>
          <cell r="M138">
            <v>6000</v>
          </cell>
          <cell r="N138">
            <v>6000</v>
          </cell>
        </row>
        <row r="139">
          <cell r="E139" t="str">
            <v>BUY</v>
          </cell>
          <cell r="G139">
            <v>10</v>
          </cell>
          <cell r="L139">
            <v>18</v>
          </cell>
          <cell r="M139">
            <v>1500</v>
          </cell>
          <cell r="N139">
            <v>12000</v>
          </cell>
        </row>
        <row r="140">
          <cell r="E140" t="str">
            <v>BUY</v>
          </cell>
          <cell r="G140">
            <v>40</v>
          </cell>
          <cell r="L140">
            <v>70</v>
          </cell>
          <cell r="M140">
            <v>400</v>
          </cell>
          <cell r="N140">
            <v>12000</v>
          </cell>
        </row>
        <row r="141">
          <cell r="E141" t="str">
            <v>BUY</v>
          </cell>
          <cell r="G141">
            <v>7</v>
          </cell>
          <cell r="L141">
            <v>16</v>
          </cell>
          <cell r="M141">
            <v>2200</v>
          </cell>
          <cell r="N141">
            <v>19800</v>
          </cell>
        </row>
        <row r="142">
          <cell r="E142" t="str">
            <v>BUY</v>
          </cell>
          <cell r="G142">
            <v>5.5</v>
          </cell>
          <cell r="L142">
            <v>7</v>
          </cell>
          <cell r="M142">
            <v>4000</v>
          </cell>
          <cell r="N142">
            <v>6000</v>
          </cell>
        </row>
        <row r="143">
          <cell r="E143" t="str">
            <v>BUY</v>
          </cell>
          <cell r="G143">
            <v>7</v>
          </cell>
          <cell r="L143">
            <v>10</v>
          </cell>
          <cell r="M143">
            <v>2200</v>
          </cell>
          <cell r="N143">
            <v>6600</v>
          </cell>
        </row>
        <row r="144">
          <cell r="E144" t="str">
            <v>BUY</v>
          </cell>
          <cell r="G144">
            <v>35</v>
          </cell>
          <cell r="L144">
            <v>42.75</v>
          </cell>
          <cell r="M144">
            <v>750</v>
          </cell>
          <cell r="N144">
            <v>5812.5</v>
          </cell>
        </row>
        <row r="145">
          <cell r="E145" t="str">
            <v>BUY</v>
          </cell>
          <cell r="G145">
            <v>38</v>
          </cell>
          <cell r="L145">
            <v>20</v>
          </cell>
          <cell r="M145">
            <v>500</v>
          </cell>
          <cell r="N145">
            <v>-9000</v>
          </cell>
        </row>
        <row r="146">
          <cell r="E146" t="str">
            <v>BUY</v>
          </cell>
          <cell r="G146">
            <v>14.5</v>
          </cell>
          <cell r="L146">
            <v>30</v>
          </cell>
          <cell r="M146">
            <v>1000</v>
          </cell>
          <cell r="N146">
            <v>15500</v>
          </cell>
        </row>
        <row r="147">
          <cell r="E147" t="str">
            <v>BUY</v>
          </cell>
          <cell r="G147">
            <v>4.3</v>
          </cell>
          <cell r="L147">
            <v>5.3</v>
          </cell>
          <cell r="M147">
            <v>6000</v>
          </cell>
          <cell r="N147">
            <v>6000</v>
          </cell>
        </row>
        <row r="148">
          <cell r="E148" t="str">
            <v>BUY</v>
          </cell>
          <cell r="G148">
            <v>26</v>
          </cell>
          <cell r="L148">
            <v>17</v>
          </cell>
          <cell r="M148">
            <v>1100</v>
          </cell>
          <cell r="N148">
            <v>-9900</v>
          </cell>
        </row>
        <row r="152">
          <cell r="F152">
            <v>21</v>
          </cell>
          <cell r="H152">
            <v>21</v>
          </cell>
        </row>
        <row r="153">
          <cell r="F153">
            <v>16</v>
          </cell>
          <cell r="H153">
            <v>16</v>
          </cell>
        </row>
        <row r="154">
          <cell r="F154">
            <v>0</v>
          </cell>
        </row>
        <row r="155">
          <cell r="F155">
            <v>0</v>
          </cell>
        </row>
        <row r="156">
          <cell r="F156">
            <v>5</v>
          </cell>
        </row>
        <row r="157">
          <cell r="F157">
            <v>0</v>
          </cell>
        </row>
        <row r="158">
          <cell r="F158">
            <v>0</v>
          </cell>
        </row>
        <row r="172">
          <cell r="E172" t="str">
            <v>BUY</v>
          </cell>
          <cell r="G172">
            <v>4.5</v>
          </cell>
          <cell r="L172">
            <v>5.5</v>
          </cell>
          <cell r="M172">
            <v>3500</v>
          </cell>
          <cell r="N172">
            <v>3500</v>
          </cell>
        </row>
        <row r="173">
          <cell r="E173" t="str">
            <v>BUY</v>
          </cell>
          <cell r="G173">
            <v>10</v>
          </cell>
          <cell r="L173">
            <v>12</v>
          </cell>
          <cell r="M173">
            <v>2700</v>
          </cell>
          <cell r="N173">
            <v>5400</v>
          </cell>
        </row>
        <row r="174">
          <cell r="E174" t="str">
            <v>BUY</v>
          </cell>
          <cell r="G174">
            <v>6</v>
          </cell>
          <cell r="L174">
            <v>7.5</v>
          </cell>
          <cell r="M174">
            <v>3500</v>
          </cell>
          <cell r="N174">
            <v>5250</v>
          </cell>
        </row>
        <row r="175">
          <cell r="E175" t="str">
            <v>BUY</v>
          </cell>
          <cell r="G175">
            <v>75</v>
          </cell>
          <cell r="L175">
            <v>45</v>
          </cell>
          <cell r="M175">
            <v>302</v>
          </cell>
          <cell r="N175">
            <v>-9060</v>
          </cell>
        </row>
        <row r="176">
          <cell r="E176" t="str">
            <v>BUY</v>
          </cell>
          <cell r="G176">
            <v>12</v>
          </cell>
          <cell r="L176">
            <v>14</v>
          </cell>
          <cell r="M176">
            <v>2700</v>
          </cell>
          <cell r="N176">
            <v>5400</v>
          </cell>
        </row>
        <row r="177">
          <cell r="E177" t="str">
            <v>BUY</v>
          </cell>
          <cell r="G177">
            <v>11</v>
          </cell>
          <cell r="L177">
            <v>18</v>
          </cell>
          <cell r="M177">
            <v>600</v>
          </cell>
          <cell r="N177">
            <v>4200</v>
          </cell>
        </row>
        <row r="178">
          <cell r="E178" t="str">
            <v>BUY</v>
          </cell>
          <cell r="G178">
            <v>10</v>
          </cell>
          <cell r="L178">
            <v>16</v>
          </cell>
          <cell r="M178">
            <v>900</v>
          </cell>
          <cell r="N178">
            <v>5400</v>
          </cell>
        </row>
        <row r="179">
          <cell r="E179" t="str">
            <v>BUY</v>
          </cell>
          <cell r="G179">
            <v>4</v>
          </cell>
          <cell r="L179">
            <v>11.5</v>
          </cell>
          <cell r="M179">
            <v>2100</v>
          </cell>
          <cell r="N179">
            <v>15750</v>
          </cell>
        </row>
        <row r="180">
          <cell r="E180" t="str">
            <v>BUY</v>
          </cell>
          <cell r="G180">
            <v>8.7</v>
          </cell>
          <cell r="L180">
            <v>2</v>
          </cell>
          <cell r="M180">
            <v>1500</v>
          </cell>
          <cell r="N180">
            <v>-10049.999999999998</v>
          </cell>
        </row>
        <row r="181">
          <cell r="E181" t="str">
            <v>BUY</v>
          </cell>
          <cell r="G181">
            <v>11</v>
          </cell>
          <cell r="L181">
            <v>15</v>
          </cell>
          <cell r="M181">
            <v>1500</v>
          </cell>
          <cell r="N181">
            <v>6000</v>
          </cell>
        </row>
        <row r="182">
          <cell r="E182" t="str">
            <v>BUY</v>
          </cell>
          <cell r="G182">
            <v>6</v>
          </cell>
          <cell r="L182">
            <v>8</v>
          </cell>
          <cell r="M182">
            <v>2700</v>
          </cell>
          <cell r="N182">
            <v>5400</v>
          </cell>
        </row>
        <row r="183">
          <cell r="E183" t="str">
            <v>BUY</v>
          </cell>
          <cell r="G183">
            <v>17</v>
          </cell>
          <cell r="L183">
            <v>47</v>
          </cell>
          <cell r="M183">
            <v>500</v>
          </cell>
          <cell r="N183">
            <v>15000</v>
          </cell>
        </row>
        <row r="184">
          <cell r="E184" t="str">
            <v>BUY</v>
          </cell>
          <cell r="G184">
            <v>22</v>
          </cell>
          <cell r="L184">
            <v>46</v>
          </cell>
          <cell r="M184">
            <v>750</v>
          </cell>
          <cell r="N184">
            <v>18000</v>
          </cell>
        </row>
        <row r="185">
          <cell r="E185" t="str">
            <v>BUY</v>
          </cell>
          <cell r="G185">
            <v>6</v>
          </cell>
          <cell r="L185">
            <v>12</v>
          </cell>
          <cell r="M185">
            <v>2100</v>
          </cell>
          <cell r="N185">
            <v>12600</v>
          </cell>
        </row>
        <row r="186">
          <cell r="E186" t="str">
            <v>BUY</v>
          </cell>
          <cell r="G186">
            <v>7</v>
          </cell>
          <cell r="L186">
            <v>10</v>
          </cell>
          <cell r="M186">
            <v>1800</v>
          </cell>
          <cell r="N186">
            <v>5400</v>
          </cell>
        </row>
        <row r="187">
          <cell r="E187" t="str">
            <v>BUY</v>
          </cell>
          <cell r="G187">
            <v>8.5</v>
          </cell>
          <cell r="L187">
            <v>11</v>
          </cell>
          <cell r="M187">
            <v>2000</v>
          </cell>
          <cell r="N187">
            <v>5000</v>
          </cell>
        </row>
        <row r="188">
          <cell r="E188" t="str">
            <v>BUY</v>
          </cell>
          <cell r="G188">
            <v>5.5</v>
          </cell>
          <cell r="L188">
            <v>7</v>
          </cell>
          <cell r="M188">
            <v>4000</v>
          </cell>
          <cell r="N188">
            <v>6000</v>
          </cell>
        </row>
        <row r="189">
          <cell r="E189" t="str">
            <v>BUY</v>
          </cell>
          <cell r="G189">
            <v>8</v>
          </cell>
          <cell r="L189">
            <v>12</v>
          </cell>
          <cell r="M189">
            <v>1375</v>
          </cell>
          <cell r="N189">
            <v>5500</v>
          </cell>
        </row>
        <row r="190">
          <cell r="E190" t="str">
            <v>BUY</v>
          </cell>
          <cell r="G190">
            <v>11</v>
          </cell>
          <cell r="L190">
            <v>17</v>
          </cell>
          <cell r="M190">
            <v>1200</v>
          </cell>
          <cell r="N190">
            <v>7200</v>
          </cell>
        </row>
        <row r="191">
          <cell r="E191" t="str">
            <v>BUY</v>
          </cell>
          <cell r="G191">
            <v>14</v>
          </cell>
          <cell r="L191">
            <v>17</v>
          </cell>
          <cell r="M191">
            <v>1800</v>
          </cell>
          <cell r="N191">
            <v>5400</v>
          </cell>
        </row>
        <row r="192">
          <cell r="E192" t="str">
            <v>BUY</v>
          </cell>
          <cell r="G192">
            <v>4</v>
          </cell>
          <cell r="L192">
            <v>7</v>
          </cell>
          <cell r="M192">
            <v>3500</v>
          </cell>
          <cell r="N192">
            <v>10500</v>
          </cell>
        </row>
        <row r="193">
          <cell r="E193" t="str">
            <v>BUY</v>
          </cell>
          <cell r="G193">
            <v>4</v>
          </cell>
          <cell r="L193">
            <v>5</v>
          </cell>
          <cell r="M193">
            <v>6000</v>
          </cell>
          <cell r="N193">
            <v>6000</v>
          </cell>
        </row>
        <row r="197">
          <cell r="F197">
            <v>21</v>
          </cell>
          <cell r="H197">
            <v>21</v>
          </cell>
        </row>
        <row r="198">
          <cell r="F198">
            <v>19</v>
          </cell>
          <cell r="H198">
            <v>19</v>
          </cell>
        </row>
        <row r="199">
          <cell r="F199">
            <v>0</v>
          </cell>
        </row>
        <row r="200">
          <cell r="F200">
            <v>0</v>
          </cell>
        </row>
        <row r="201">
          <cell r="F201">
            <v>2</v>
          </cell>
        </row>
        <row r="202">
          <cell r="F202">
            <v>0</v>
          </cell>
        </row>
        <row r="203">
          <cell r="F203">
            <v>0</v>
          </cell>
        </row>
        <row r="218">
          <cell r="E218" t="str">
            <v>BUY</v>
          </cell>
          <cell r="G218">
            <v>10</v>
          </cell>
          <cell r="L218">
            <v>14</v>
          </cell>
          <cell r="M218">
            <v>1375</v>
          </cell>
          <cell r="N218">
            <v>5500</v>
          </cell>
        </row>
        <row r="219">
          <cell r="E219" t="str">
            <v>BUY</v>
          </cell>
          <cell r="G219">
            <v>43</v>
          </cell>
          <cell r="L219">
            <v>51</v>
          </cell>
          <cell r="M219">
            <v>700</v>
          </cell>
          <cell r="N219">
            <v>5600</v>
          </cell>
        </row>
        <row r="220">
          <cell r="E220" t="str">
            <v>BUY</v>
          </cell>
          <cell r="G220">
            <v>3.5</v>
          </cell>
          <cell r="L220">
            <v>4.7</v>
          </cell>
          <cell r="M220">
            <v>4800</v>
          </cell>
          <cell r="N220">
            <v>5760.000000000001</v>
          </cell>
        </row>
        <row r="221">
          <cell r="E221" t="str">
            <v>BUY</v>
          </cell>
          <cell r="G221">
            <v>18</v>
          </cell>
          <cell r="L221">
            <v>2</v>
          </cell>
          <cell r="M221">
            <v>250</v>
          </cell>
          <cell r="N221">
            <v>-4000</v>
          </cell>
        </row>
        <row r="222">
          <cell r="E222" t="str">
            <v>BUY</v>
          </cell>
          <cell r="G222">
            <v>14</v>
          </cell>
          <cell r="L222">
            <v>2</v>
          </cell>
          <cell r="M222">
            <v>500</v>
          </cell>
          <cell r="N222">
            <v>-6000</v>
          </cell>
        </row>
        <row r="223">
          <cell r="E223" t="str">
            <v>BUY</v>
          </cell>
          <cell r="G223">
            <v>26</v>
          </cell>
          <cell r="L223">
            <v>34</v>
          </cell>
          <cell r="M223">
            <v>800</v>
          </cell>
          <cell r="N223">
            <v>6400</v>
          </cell>
        </row>
        <row r="224">
          <cell r="E224" t="str">
            <v>BUY</v>
          </cell>
          <cell r="G224">
            <v>2.7</v>
          </cell>
          <cell r="L224">
            <v>4.3</v>
          </cell>
          <cell r="M224">
            <v>3500</v>
          </cell>
          <cell r="N224">
            <v>5599.999999999999</v>
          </cell>
        </row>
        <row r="225">
          <cell r="E225" t="str">
            <v>BUY</v>
          </cell>
          <cell r="G225">
            <v>37</v>
          </cell>
          <cell r="L225">
            <v>50</v>
          </cell>
          <cell r="M225">
            <v>800</v>
          </cell>
          <cell r="N225">
            <v>10400</v>
          </cell>
        </row>
        <row r="226">
          <cell r="E226" t="str">
            <v>BUY</v>
          </cell>
          <cell r="G226">
            <v>13</v>
          </cell>
          <cell r="L226">
            <v>6</v>
          </cell>
          <cell r="M226">
            <v>1300</v>
          </cell>
          <cell r="N226">
            <v>-9100</v>
          </cell>
        </row>
        <row r="227">
          <cell r="E227" t="str">
            <v>BUY</v>
          </cell>
          <cell r="G227">
            <v>2.5</v>
          </cell>
          <cell r="L227">
            <v>3.4</v>
          </cell>
          <cell r="M227">
            <v>6200</v>
          </cell>
          <cell r="N227">
            <v>5579.999999999999</v>
          </cell>
        </row>
        <row r="228">
          <cell r="E228" t="str">
            <v>BUY</v>
          </cell>
          <cell r="G228">
            <v>4</v>
          </cell>
          <cell r="L228">
            <v>6</v>
          </cell>
          <cell r="M228">
            <v>3000</v>
          </cell>
          <cell r="N228">
            <v>6000</v>
          </cell>
        </row>
        <row r="229">
          <cell r="E229" t="str">
            <v>BUY</v>
          </cell>
          <cell r="G229">
            <v>27</v>
          </cell>
          <cell r="L229">
            <v>40</v>
          </cell>
          <cell r="M229">
            <v>500</v>
          </cell>
          <cell r="N229">
            <v>6500</v>
          </cell>
        </row>
        <row r="230">
          <cell r="E230" t="str">
            <v>BUY</v>
          </cell>
          <cell r="G230">
            <v>4.6</v>
          </cell>
          <cell r="L230">
            <v>5.6</v>
          </cell>
          <cell r="M230">
            <v>6200</v>
          </cell>
          <cell r="N230">
            <v>6200</v>
          </cell>
        </row>
        <row r="231">
          <cell r="E231" t="str">
            <v>BUY</v>
          </cell>
          <cell r="G231">
            <v>42</v>
          </cell>
          <cell r="L231">
            <v>62</v>
          </cell>
          <cell r="M231">
            <v>600</v>
          </cell>
          <cell r="N231">
            <v>12000</v>
          </cell>
        </row>
        <row r="232">
          <cell r="E232" t="str">
            <v>BUY</v>
          </cell>
          <cell r="G232">
            <v>25</v>
          </cell>
          <cell r="L232">
            <v>35</v>
          </cell>
          <cell r="M232">
            <v>1000</v>
          </cell>
          <cell r="N232">
            <v>10000</v>
          </cell>
        </row>
        <row r="233">
          <cell r="E233" t="str">
            <v>BUY</v>
          </cell>
          <cell r="G233">
            <v>14</v>
          </cell>
          <cell r="L233">
            <v>5</v>
          </cell>
          <cell r="M233">
            <v>1000</v>
          </cell>
          <cell r="N233">
            <v>-9000</v>
          </cell>
        </row>
        <row r="234">
          <cell r="E234" t="str">
            <v>BUY</v>
          </cell>
          <cell r="G234">
            <v>58</v>
          </cell>
          <cell r="L234">
            <v>80</v>
          </cell>
          <cell r="M234">
            <v>250</v>
          </cell>
          <cell r="N234">
            <v>5500</v>
          </cell>
        </row>
        <row r="235">
          <cell r="E235" t="str">
            <v>BUY</v>
          </cell>
          <cell r="G235">
            <v>35</v>
          </cell>
          <cell r="L235">
            <v>18</v>
          </cell>
          <cell r="M235">
            <v>550</v>
          </cell>
          <cell r="N235">
            <v>-9350</v>
          </cell>
        </row>
        <row r="236">
          <cell r="E236" t="str">
            <v>BUY</v>
          </cell>
          <cell r="G236">
            <v>21</v>
          </cell>
          <cell r="L236">
            <v>31</v>
          </cell>
          <cell r="M236">
            <v>1000</v>
          </cell>
          <cell r="N236">
            <v>10000</v>
          </cell>
        </row>
        <row r="237">
          <cell r="E237" t="str">
            <v>BUY</v>
          </cell>
          <cell r="G237">
            <v>50</v>
          </cell>
          <cell r="L237">
            <v>90</v>
          </cell>
          <cell r="M237">
            <v>250</v>
          </cell>
          <cell r="N237">
            <v>10000</v>
          </cell>
        </row>
        <row r="241">
          <cell r="F241">
            <v>19</v>
          </cell>
          <cell r="H241">
            <v>19</v>
          </cell>
        </row>
        <row r="242">
          <cell r="F242">
            <v>14</v>
          </cell>
          <cell r="H242">
            <v>14</v>
          </cell>
        </row>
        <row r="243">
          <cell r="F243">
            <v>0</v>
          </cell>
        </row>
        <row r="244">
          <cell r="F244">
            <v>0</v>
          </cell>
        </row>
        <row r="245">
          <cell r="F245">
            <v>5</v>
          </cell>
        </row>
        <row r="246">
          <cell r="F246">
            <v>0</v>
          </cell>
        </row>
        <row r="247">
          <cell r="F247">
            <v>0</v>
          </cell>
        </row>
        <row r="261">
          <cell r="E261" t="str">
            <v>BUY</v>
          </cell>
          <cell r="G261">
            <v>24</v>
          </cell>
          <cell r="L261">
            <v>29</v>
          </cell>
          <cell r="M261">
            <v>1000</v>
          </cell>
          <cell r="N261">
            <v>5000</v>
          </cell>
        </row>
        <row r="262">
          <cell r="E262" t="str">
            <v>BUY</v>
          </cell>
          <cell r="G262">
            <v>55</v>
          </cell>
          <cell r="L262">
            <v>42</v>
          </cell>
          <cell r="M262">
            <v>1100</v>
          </cell>
          <cell r="N262">
            <v>-14300</v>
          </cell>
        </row>
        <row r="263">
          <cell r="E263" t="str">
            <v>BUY</v>
          </cell>
          <cell r="G263">
            <v>4.3</v>
          </cell>
          <cell r="L263">
            <v>2.3</v>
          </cell>
          <cell r="M263">
            <v>6200</v>
          </cell>
          <cell r="N263">
            <v>-12400</v>
          </cell>
        </row>
        <row r="264">
          <cell r="E264" t="str">
            <v>BUY</v>
          </cell>
          <cell r="G264">
            <v>7</v>
          </cell>
          <cell r="L264">
            <v>9</v>
          </cell>
          <cell r="M264">
            <v>2200</v>
          </cell>
          <cell r="N264">
            <v>4400</v>
          </cell>
        </row>
        <row r="265">
          <cell r="E265" t="str">
            <v>BUY</v>
          </cell>
          <cell r="G265">
            <v>26</v>
          </cell>
          <cell r="L265">
            <v>19</v>
          </cell>
          <cell r="M265">
            <v>1300</v>
          </cell>
          <cell r="N265">
            <v>-9100</v>
          </cell>
        </row>
        <row r="266">
          <cell r="E266" t="str">
            <v>BUY</v>
          </cell>
          <cell r="G266">
            <v>5</v>
          </cell>
          <cell r="L266">
            <v>7</v>
          </cell>
          <cell r="M266">
            <v>3000</v>
          </cell>
          <cell r="N266">
            <v>6000</v>
          </cell>
        </row>
        <row r="267">
          <cell r="E267" t="str">
            <v>BUY</v>
          </cell>
          <cell r="G267">
            <v>23</v>
          </cell>
          <cell r="L267">
            <v>27</v>
          </cell>
          <cell r="M267">
            <v>1300</v>
          </cell>
          <cell r="N267">
            <v>5200</v>
          </cell>
        </row>
        <row r="268">
          <cell r="E268" t="str">
            <v>BUY</v>
          </cell>
          <cell r="G268">
            <v>3.5</v>
          </cell>
          <cell r="L268">
            <v>0.5</v>
          </cell>
          <cell r="M268">
            <v>2800</v>
          </cell>
          <cell r="N268">
            <v>-8400</v>
          </cell>
        </row>
        <row r="269">
          <cell r="E269" t="str">
            <v>BUY</v>
          </cell>
          <cell r="G269">
            <v>10</v>
          </cell>
          <cell r="L269">
            <v>15</v>
          </cell>
          <cell r="M269">
            <v>1100</v>
          </cell>
          <cell r="N269">
            <v>5500</v>
          </cell>
        </row>
        <row r="270">
          <cell r="E270" t="str">
            <v>BUY</v>
          </cell>
          <cell r="G270">
            <v>1.2</v>
          </cell>
          <cell r="L270">
            <v>1.9</v>
          </cell>
          <cell r="M270">
            <v>7000</v>
          </cell>
          <cell r="N270">
            <v>4900</v>
          </cell>
        </row>
        <row r="271">
          <cell r="E271" t="str">
            <v>BUY</v>
          </cell>
          <cell r="G271">
            <v>9</v>
          </cell>
          <cell r="L271">
            <v>14</v>
          </cell>
          <cell r="M271">
            <v>1061</v>
          </cell>
          <cell r="N271">
            <v>5305</v>
          </cell>
        </row>
        <row r="272">
          <cell r="E272" t="str">
            <v>BUY</v>
          </cell>
          <cell r="G272">
            <v>20</v>
          </cell>
          <cell r="L272">
            <v>6</v>
          </cell>
          <cell r="M272">
            <v>800</v>
          </cell>
          <cell r="N272">
            <v>-11200</v>
          </cell>
        </row>
        <row r="273">
          <cell r="E273" t="str">
            <v>BUY</v>
          </cell>
          <cell r="G273">
            <v>4</v>
          </cell>
          <cell r="L273">
            <v>6</v>
          </cell>
          <cell r="M273">
            <v>3000</v>
          </cell>
          <cell r="N273">
            <v>6000</v>
          </cell>
        </row>
        <row r="274">
          <cell r="E274" t="str">
            <v>BUY</v>
          </cell>
          <cell r="G274">
            <v>17</v>
          </cell>
          <cell r="L274">
            <v>5</v>
          </cell>
          <cell r="M274">
            <v>900</v>
          </cell>
          <cell r="N274">
            <v>-10800</v>
          </cell>
        </row>
        <row r="275">
          <cell r="E275" t="str">
            <v>BUY</v>
          </cell>
          <cell r="G275">
            <v>4</v>
          </cell>
          <cell r="L275">
            <v>0.5</v>
          </cell>
          <cell r="M275">
            <v>2800</v>
          </cell>
          <cell r="N275">
            <v>-9800</v>
          </cell>
        </row>
        <row r="276">
          <cell r="E276" t="str">
            <v>BUY</v>
          </cell>
          <cell r="G276">
            <v>7</v>
          </cell>
          <cell r="L276">
            <v>3</v>
          </cell>
          <cell r="M276">
            <v>3000</v>
          </cell>
          <cell r="N276">
            <v>-12000</v>
          </cell>
        </row>
        <row r="277">
          <cell r="E277" t="str">
            <v>BUY</v>
          </cell>
          <cell r="G277">
            <v>40</v>
          </cell>
          <cell r="L277">
            <v>15</v>
          </cell>
          <cell r="M277">
            <v>375</v>
          </cell>
          <cell r="N277">
            <v>-9375</v>
          </cell>
        </row>
        <row r="278">
          <cell r="E278" t="str">
            <v>BUY</v>
          </cell>
          <cell r="G278">
            <v>12</v>
          </cell>
          <cell r="L278">
            <v>3</v>
          </cell>
          <cell r="M278">
            <v>1061</v>
          </cell>
          <cell r="N278">
            <v>-9549</v>
          </cell>
        </row>
        <row r="279">
          <cell r="E279" t="str">
            <v>BUY</v>
          </cell>
          <cell r="G279">
            <v>4.5</v>
          </cell>
          <cell r="L279">
            <v>0.8</v>
          </cell>
          <cell r="M279">
            <v>2500</v>
          </cell>
          <cell r="N279">
            <v>-9250</v>
          </cell>
        </row>
        <row r="280">
          <cell r="E280" t="str">
            <v>BUY</v>
          </cell>
          <cell r="G280">
            <v>7.5</v>
          </cell>
          <cell r="L280">
            <v>9.5</v>
          </cell>
          <cell r="M280">
            <v>3000</v>
          </cell>
          <cell r="N280">
            <v>6000</v>
          </cell>
        </row>
        <row r="284">
          <cell r="F284">
            <v>20</v>
          </cell>
          <cell r="H284">
            <v>20</v>
          </cell>
        </row>
        <row r="285">
          <cell r="F285">
            <v>9</v>
          </cell>
          <cell r="H285">
            <v>9</v>
          </cell>
        </row>
        <row r="286">
          <cell r="F286">
            <v>0</v>
          </cell>
        </row>
        <row r="287">
          <cell r="F287">
            <v>0</v>
          </cell>
        </row>
        <row r="288">
          <cell r="F288">
            <v>11</v>
          </cell>
        </row>
        <row r="289">
          <cell r="F289">
            <v>0</v>
          </cell>
        </row>
        <row r="290">
          <cell r="F290">
            <v>0</v>
          </cell>
        </row>
        <row r="304">
          <cell r="E304" t="str">
            <v>BUY</v>
          </cell>
          <cell r="G304">
            <v>50</v>
          </cell>
          <cell r="L304">
            <v>65</v>
          </cell>
          <cell r="M304">
            <v>400</v>
          </cell>
          <cell r="N304">
            <v>6000</v>
          </cell>
        </row>
        <row r="305">
          <cell r="E305" t="str">
            <v>BUY</v>
          </cell>
          <cell r="G305">
            <v>150</v>
          </cell>
          <cell r="L305">
            <v>230</v>
          </cell>
          <cell r="M305">
            <v>75</v>
          </cell>
          <cell r="N305">
            <v>6000</v>
          </cell>
        </row>
        <row r="306">
          <cell r="E306" t="str">
            <v>BUY</v>
          </cell>
          <cell r="G306">
            <v>6</v>
          </cell>
          <cell r="L306">
            <v>8</v>
          </cell>
          <cell r="M306">
            <v>3200</v>
          </cell>
          <cell r="N306">
            <v>6400</v>
          </cell>
        </row>
        <row r="307">
          <cell r="E307" t="str">
            <v>BUY</v>
          </cell>
          <cell r="G307">
            <v>8.4</v>
          </cell>
          <cell r="L307">
            <v>10.5</v>
          </cell>
          <cell r="M307">
            <v>2600</v>
          </cell>
          <cell r="N307">
            <v>5459.999999999999</v>
          </cell>
        </row>
        <row r="308">
          <cell r="E308" t="str">
            <v>BUY</v>
          </cell>
          <cell r="G308">
            <v>7.3</v>
          </cell>
          <cell r="L308">
            <v>5</v>
          </cell>
          <cell r="M308">
            <v>2400</v>
          </cell>
          <cell r="N308">
            <v>-5520</v>
          </cell>
        </row>
        <row r="309">
          <cell r="E309" t="str">
            <v>BUY</v>
          </cell>
          <cell r="G309">
            <v>9</v>
          </cell>
          <cell r="L309">
            <v>7</v>
          </cell>
          <cell r="M309">
            <v>1800</v>
          </cell>
          <cell r="N309">
            <v>-3600</v>
          </cell>
        </row>
        <row r="310">
          <cell r="E310" t="str">
            <v>BUY</v>
          </cell>
          <cell r="G310">
            <v>9.5</v>
          </cell>
          <cell r="L310">
            <v>2</v>
          </cell>
          <cell r="M310">
            <v>1061</v>
          </cell>
          <cell r="N310">
            <v>-7957.5</v>
          </cell>
        </row>
        <row r="311">
          <cell r="E311" t="str">
            <v>BUY</v>
          </cell>
          <cell r="G311">
            <v>5</v>
          </cell>
          <cell r="L311">
            <v>7.5</v>
          </cell>
          <cell r="M311">
            <v>2000</v>
          </cell>
          <cell r="N311">
            <v>5000</v>
          </cell>
        </row>
        <row r="312">
          <cell r="E312" t="str">
            <v>BUY</v>
          </cell>
          <cell r="G312">
            <v>4</v>
          </cell>
          <cell r="L312">
            <v>5.3</v>
          </cell>
          <cell r="M312">
            <v>4500</v>
          </cell>
          <cell r="N312">
            <v>5849.999999999999</v>
          </cell>
        </row>
        <row r="313">
          <cell r="E313" t="str">
            <v>BUY</v>
          </cell>
          <cell r="G313">
            <v>7</v>
          </cell>
          <cell r="L313">
            <v>2.5</v>
          </cell>
          <cell r="M313">
            <v>2300</v>
          </cell>
          <cell r="N313">
            <v>-10350</v>
          </cell>
        </row>
        <row r="314">
          <cell r="E314" t="str">
            <v>BUY</v>
          </cell>
          <cell r="G314">
            <v>7</v>
          </cell>
          <cell r="L314">
            <v>3.5</v>
          </cell>
          <cell r="M314">
            <v>3000</v>
          </cell>
          <cell r="N314">
            <v>-10500</v>
          </cell>
        </row>
        <row r="315">
          <cell r="E315" t="str">
            <v>BUY</v>
          </cell>
          <cell r="G315">
            <v>24</v>
          </cell>
          <cell r="L315">
            <v>33</v>
          </cell>
          <cell r="M315">
            <v>550</v>
          </cell>
          <cell r="N315">
            <v>4950</v>
          </cell>
        </row>
        <row r="316">
          <cell r="E316" t="str">
            <v>BUY</v>
          </cell>
          <cell r="G316">
            <v>9.5</v>
          </cell>
          <cell r="L316">
            <v>11.5</v>
          </cell>
          <cell r="M316">
            <v>6500</v>
          </cell>
          <cell r="N316">
            <v>13000</v>
          </cell>
        </row>
        <row r="317">
          <cell r="E317" t="str">
            <v>BUY</v>
          </cell>
          <cell r="G317">
            <v>7</v>
          </cell>
          <cell r="L317">
            <v>9.5</v>
          </cell>
          <cell r="M317">
            <v>2250</v>
          </cell>
          <cell r="N317">
            <v>5625</v>
          </cell>
        </row>
        <row r="318">
          <cell r="E318" t="str">
            <v>BUY</v>
          </cell>
          <cell r="G318">
            <v>40</v>
          </cell>
          <cell r="L318">
            <v>50</v>
          </cell>
          <cell r="M318">
            <v>500</v>
          </cell>
          <cell r="N318">
            <v>5000</v>
          </cell>
        </row>
        <row r="322">
          <cell r="F322">
            <v>15</v>
          </cell>
          <cell r="H322">
            <v>15</v>
          </cell>
        </row>
        <row r="323">
          <cell r="F323">
            <v>12</v>
          </cell>
          <cell r="H323">
            <v>12</v>
          </cell>
        </row>
        <row r="324">
          <cell r="F324">
            <v>0</v>
          </cell>
        </row>
        <row r="325">
          <cell r="F325">
            <v>0</v>
          </cell>
        </row>
        <row r="326">
          <cell r="F326">
            <v>5</v>
          </cell>
        </row>
        <row r="327">
          <cell r="F327">
            <v>0</v>
          </cell>
        </row>
        <row r="328">
          <cell r="F328">
            <v>0</v>
          </cell>
        </row>
        <row r="344">
          <cell r="E344" t="str">
            <v>BUY</v>
          </cell>
          <cell r="G344">
            <v>36</v>
          </cell>
          <cell r="L344">
            <v>19</v>
          </cell>
          <cell r="M344">
            <v>500</v>
          </cell>
          <cell r="N344">
            <v>-8500</v>
          </cell>
        </row>
        <row r="345">
          <cell r="E345" t="str">
            <v>BUY</v>
          </cell>
          <cell r="G345">
            <v>34</v>
          </cell>
          <cell r="L345">
            <v>38</v>
          </cell>
          <cell r="M345">
            <v>1400</v>
          </cell>
          <cell r="N345">
            <v>5600</v>
          </cell>
        </row>
        <row r="346">
          <cell r="E346" t="str">
            <v>BUY</v>
          </cell>
          <cell r="G346">
            <v>4.2</v>
          </cell>
          <cell r="L346">
            <v>5</v>
          </cell>
          <cell r="M346">
            <v>7000</v>
          </cell>
          <cell r="N346">
            <v>5599.999999999999</v>
          </cell>
        </row>
        <row r="347">
          <cell r="E347" t="str">
            <v>BUY</v>
          </cell>
          <cell r="G347">
            <v>18</v>
          </cell>
          <cell r="L347">
            <v>5</v>
          </cell>
          <cell r="M347">
            <v>700</v>
          </cell>
          <cell r="N347">
            <v>-9100</v>
          </cell>
        </row>
        <row r="348">
          <cell r="E348" t="str">
            <v>BUY</v>
          </cell>
          <cell r="G348">
            <v>12</v>
          </cell>
          <cell r="L348">
            <v>16</v>
          </cell>
          <cell r="M348">
            <v>1300</v>
          </cell>
          <cell r="N348">
            <v>5200</v>
          </cell>
        </row>
        <row r="349">
          <cell r="E349" t="str">
            <v>BUY</v>
          </cell>
          <cell r="G349">
            <v>5.5</v>
          </cell>
          <cell r="L349">
            <v>2</v>
          </cell>
          <cell r="M349">
            <v>3000</v>
          </cell>
          <cell r="N349">
            <v>-10500</v>
          </cell>
        </row>
        <row r="350">
          <cell r="E350" t="str">
            <v>BUY</v>
          </cell>
          <cell r="G350">
            <v>35</v>
          </cell>
          <cell r="L350">
            <v>55</v>
          </cell>
          <cell r="M350">
            <v>375</v>
          </cell>
          <cell r="N350">
            <v>7500</v>
          </cell>
        </row>
        <row r="351">
          <cell r="E351" t="str">
            <v>BUY</v>
          </cell>
          <cell r="G351">
            <v>5</v>
          </cell>
          <cell r="L351">
            <v>5.8</v>
          </cell>
          <cell r="M351">
            <v>8000</v>
          </cell>
          <cell r="N351">
            <v>6399.999999999998</v>
          </cell>
        </row>
        <row r="352">
          <cell r="E352" t="str">
            <v>BUY</v>
          </cell>
          <cell r="G352">
            <v>4</v>
          </cell>
          <cell r="L352">
            <v>2.5</v>
          </cell>
          <cell r="M352">
            <v>6200</v>
          </cell>
          <cell r="N352">
            <v>-9300</v>
          </cell>
        </row>
        <row r="353">
          <cell r="E353" t="str">
            <v>BUY</v>
          </cell>
          <cell r="G353">
            <v>22</v>
          </cell>
          <cell r="L353">
            <v>30</v>
          </cell>
          <cell r="M353">
            <v>1400</v>
          </cell>
          <cell r="N353">
            <v>11200</v>
          </cell>
        </row>
        <row r="354">
          <cell r="E354" t="str">
            <v>BUY</v>
          </cell>
          <cell r="G354">
            <v>4.8</v>
          </cell>
          <cell r="L354">
            <v>7.2</v>
          </cell>
          <cell r="M354">
            <v>6200</v>
          </cell>
          <cell r="N354">
            <v>14880.000000000002</v>
          </cell>
        </row>
        <row r="355">
          <cell r="E355" t="str">
            <v>BUY</v>
          </cell>
          <cell r="G355">
            <v>25</v>
          </cell>
          <cell r="L355">
            <v>16</v>
          </cell>
          <cell r="M355">
            <v>1100</v>
          </cell>
          <cell r="N355">
            <v>-9900</v>
          </cell>
        </row>
        <row r="356">
          <cell r="E356" t="str">
            <v>BUY</v>
          </cell>
          <cell r="G356">
            <v>55</v>
          </cell>
          <cell r="L356">
            <v>65</v>
          </cell>
          <cell r="M356">
            <v>600</v>
          </cell>
          <cell r="N356">
            <v>6000</v>
          </cell>
        </row>
        <row r="357">
          <cell r="E357" t="str">
            <v>BUY</v>
          </cell>
          <cell r="G357">
            <v>15</v>
          </cell>
          <cell r="L357">
            <v>12</v>
          </cell>
          <cell r="M357">
            <v>1061</v>
          </cell>
          <cell r="N357">
            <v>-3183</v>
          </cell>
        </row>
        <row r="358">
          <cell r="E358" t="str">
            <v>BUY</v>
          </cell>
          <cell r="G358">
            <v>5</v>
          </cell>
          <cell r="L358">
            <v>7</v>
          </cell>
          <cell r="M358">
            <v>3200</v>
          </cell>
          <cell r="N358">
            <v>6400</v>
          </cell>
        </row>
        <row r="359">
          <cell r="E359" t="str">
            <v>BUY</v>
          </cell>
          <cell r="G359">
            <v>10</v>
          </cell>
          <cell r="L359">
            <v>12</v>
          </cell>
          <cell r="M359">
            <v>3000</v>
          </cell>
          <cell r="N359">
            <v>6000</v>
          </cell>
        </row>
        <row r="360">
          <cell r="E360" t="str">
            <v>BUY</v>
          </cell>
          <cell r="G360">
            <v>11.5</v>
          </cell>
          <cell r="L360">
            <v>13</v>
          </cell>
          <cell r="M360">
            <v>3500</v>
          </cell>
          <cell r="N360">
            <v>5250</v>
          </cell>
        </row>
        <row r="361">
          <cell r="E361" t="str">
            <v>BUY</v>
          </cell>
          <cell r="G361">
            <v>8.7</v>
          </cell>
          <cell r="L361">
            <v>7.2</v>
          </cell>
          <cell r="M361">
            <v>4500</v>
          </cell>
          <cell r="N361">
            <v>-6749.999999999996</v>
          </cell>
        </row>
        <row r="362">
          <cell r="E362" t="str">
            <v>BUY</v>
          </cell>
          <cell r="G362">
            <v>5</v>
          </cell>
          <cell r="L362">
            <v>2</v>
          </cell>
          <cell r="M362">
            <v>4800</v>
          </cell>
          <cell r="N362">
            <v>-14400</v>
          </cell>
        </row>
        <row r="366">
          <cell r="F366">
            <v>18</v>
          </cell>
          <cell r="H366">
            <v>18</v>
          </cell>
        </row>
        <row r="367">
          <cell r="F367">
            <v>11</v>
          </cell>
          <cell r="H367">
            <v>11</v>
          </cell>
        </row>
        <row r="368">
          <cell r="F368">
            <v>0</v>
          </cell>
        </row>
        <row r="369">
          <cell r="F369">
            <v>0</v>
          </cell>
        </row>
        <row r="370">
          <cell r="F370">
            <v>7</v>
          </cell>
        </row>
        <row r="371">
          <cell r="F371">
            <v>0</v>
          </cell>
        </row>
        <row r="372">
          <cell r="F372">
            <v>0</v>
          </cell>
        </row>
        <row r="388">
          <cell r="E388" t="str">
            <v>BUY</v>
          </cell>
          <cell r="G388">
            <v>13</v>
          </cell>
          <cell r="L388">
            <v>16.5</v>
          </cell>
          <cell r="M388">
            <v>1500</v>
          </cell>
          <cell r="N388">
            <v>5250</v>
          </cell>
        </row>
        <row r="389">
          <cell r="E389" t="str">
            <v>BUY</v>
          </cell>
          <cell r="G389">
            <v>3.4</v>
          </cell>
          <cell r="L389">
            <v>3.9</v>
          </cell>
          <cell r="M389">
            <v>12000</v>
          </cell>
          <cell r="N389">
            <v>6000</v>
          </cell>
        </row>
        <row r="390">
          <cell r="E390" t="str">
            <v>BUY</v>
          </cell>
          <cell r="G390">
            <v>48</v>
          </cell>
          <cell r="L390">
            <v>28</v>
          </cell>
          <cell r="M390">
            <v>500</v>
          </cell>
          <cell r="N390">
            <v>-10000</v>
          </cell>
        </row>
        <row r="391">
          <cell r="E391" t="str">
            <v>BUY</v>
          </cell>
          <cell r="G391">
            <v>15</v>
          </cell>
          <cell r="L391">
            <v>17.5</v>
          </cell>
          <cell r="M391">
            <v>2100</v>
          </cell>
          <cell r="N391">
            <v>5250</v>
          </cell>
        </row>
        <row r="392">
          <cell r="E392" t="str">
            <v>BUY</v>
          </cell>
          <cell r="G392">
            <v>9</v>
          </cell>
          <cell r="L392">
            <v>19</v>
          </cell>
          <cell r="M392">
            <v>500</v>
          </cell>
          <cell r="N392">
            <v>5000</v>
          </cell>
        </row>
        <row r="393">
          <cell r="E393" t="str">
            <v>BUY</v>
          </cell>
          <cell r="G393">
            <v>20</v>
          </cell>
          <cell r="L393">
            <v>35</v>
          </cell>
          <cell r="M393">
            <v>500</v>
          </cell>
          <cell r="N393">
            <v>7500</v>
          </cell>
        </row>
        <row r="394">
          <cell r="E394" t="str">
            <v>BUY</v>
          </cell>
          <cell r="G394">
            <v>3.5</v>
          </cell>
          <cell r="L394">
            <v>0.5</v>
          </cell>
          <cell r="M394">
            <v>3850</v>
          </cell>
          <cell r="N394">
            <v>-11550</v>
          </cell>
        </row>
        <row r="395">
          <cell r="E395" t="str">
            <v>BUY</v>
          </cell>
          <cell r="G395">
            <v>8</v>
          </cell>
          <cell r="L395">
            <v>1</v>
          </cell>
          <cell r="M395">
            <v>1500</v>
          </cell>
          <cell r="N395">
            <v>-10500</v>
          </cell>
        </row>
        <row r="396">
          <cell r="E396" t="str">
            <v>BUY</v>
          </cell>
          <cell r="G396">
            <v>5</v>
          </cell>
          <cell r="L396">
            <v>0.5</v>
          </cell>
          <cell r="M396">
            <v>2250</v>
          </cell>
          <cell r="N396">
            <v>-10125</v>
          </cell>
        </row>
        <row r="397">
          <cell r="E397" t="str">
            <v>BUY</v>
          </cell>
          <cell r="G397">
            <v>120</v>
          </cell>
          <cell r="L397">
            <v>200</v>
          </cell>
          <cell r="M397">
            <v>75</v>
          </cell>
          <cell r="N397">
            <v>6000</v>
          </cell>
        </row>
        <row r="398">
          <cell r="E398" t="str">
            <v>BUY</v>
          </cell>
          <cell r="G398">
            <v>1.8</v>
          </cell>
          <cell r="L398">
            <v>4.2</v>
          </cell>
          <cell r="M398">
            <v>7500</v>
          </cell>
          <cell r="N398">
            <v>18000.000000000004</v>
          </cell>
        </row>
        <row r="399">
          <cell r="E399" t="str">
            <v>BUY</v>
          </cell>
          <cell r="G399">
            <v>8</v>
          </cell>
          <cell r="L399">
            <v>13</v>
          </cell>
          <cell r="M399">
            <v>2000</v>
          </cell>
          <cell r="N399">
            <v>10000</v>
          </cell>
        </row>
        <row r="400">
          <cell r="E400" t="str">
            <v>BUY</v>
          </cell>
          <cell r="G400">
            <v>19</v>
          </cell>
          <cell r="L400">
            <v>25</v>
          </cell>
          <cell r="M400">
            <v>700</v>
          </cell>
          <cell r="N400">
            <v>4200</v>
          </cell>
        </row>
        <row r="401">
          <cell r="E401" t="str">
            <v>BUY</v>
          </cell>
          <cell r="G401">
            <v>22.5</v>
          </cell>
          <cell r="L401">
            <v>15</v>
          </cell>
          <cell r="M401">
            <v>1500</v>
          </cell>
          <cell r="N401">
            <v>-11250</v>
          </cell>
        </row>
        <row r="402">
          <cell r="E402" t="str">
            <v>BUY</v>
          </cell>
          <cell r="G402">
            <v>50</v>
          </cell>
          <cell r="L402">
            <v>32</v>
          </cell>
          <cell r="M402">
            <v>500</v>
          </cell>
          <cell r="N402">
            <v>-9000</v>
          </cell>
        </row>
        <row r="403">
          <cell r="E403" t="str">
            <v>BUY</v>
          </cell>
          <cell r="G403">
            <v>50</v>
          </cell>
          <cell r="L403">
            <v>35</v>
          </cell>
          <cell r="M403">
            <v>500</v>
          </cell>
          <cell r="N403">
            <v>-7500</v>
          </cell>
        </row>
        <row r="404">
          <cell r="E404" t="str">
            <v>BUY</v>
          </cell>
          <cell r="G404">
            <v>6.4</v>
          </cell>
          <cell r="L404">
            <v>14</v>
          </cell>
          <cell r="M404">
            <v>2000</v>
          </cell>
          <cell r="N404">
            <v>15200</v>
          </cell>
        </row>
        <row r="409">
          <cell r="F409">
            <v>17</v>
          </cell>
          <cell r="H409">
            <v>17</v>
          </cell>
        </row>
        <row r="410">
          <cell r="F410">
            <v>10</v>
          </cell>
          <cell r="H410">
            <v>10</v>
          </cell>
        </row>
        <row r="411">
          <cell r="F411">
            <v>0</v>
          </cell>
        </row>
        <row r="412">
          <cell r="F412">
            <v>0</v>
          </cell>
        </row>
        <row r="413">
          <cell r="F413">
            <v>0</v>
          </cell>
        </row>
        <row r="414">
          <cell r="F414">
            <v>7</v>
          </cell>
        </row>
        <row r="415">
          <cell r="F415">
            <v>0</v>
          </cell>
        </row>
        <row r="431">
          <cell r="E431" t="str">
            <v>BUY</v>
          </cell>
          <cell r="G431">
            <v>8</v>
          </cell>
          <cell r="L431">
            <v>10.5</v>
          </cell>
          <cell r="M431">
            <v>2250</v>
          </cell>
          <cell r="N431">
            <v>5625</v>
          </cell>
        </row>
        <row r="432">
          <cell r="E432" t="str">
            <v>BUY</v>
          </cell>
          <cell r="G432">
            <v>6</v>
          </cell>
          <cell r="L432">
            <v>6.8</v>
          </cell>
          <cell r="M432">
            <v>7000</v>
          </cell>
          <cell r="N432">
            <v>5599.999999999999</v>
          </cell>
        </row>
        <row r="433">
          <cell r="E433" t="str">
            <v>BUY</v>
          </cell>
          <cell r="G433">
            <v>5.6</v>
          </cell>
          <cell r="L433">
            <v>7.8</v>
          </cell>
          <cell r="M433">
            <v>6000</v>
          </cell>
          <cell r="N433">
            <v>13200.000000000002</v>
          </cell>
        </row>
        <row r="434">
          <cell r="E434" t="str">
            <v>BUY</v>
          </cell>
          <cell r="G434">
            <v>4</v>
          </cell>
          <cell r="L434">
            <v>6</v>
          </cell>
          <cell r="M434">
            <v>3000</v>
          </cell>
          <cell r="N434">
            <v>6000</v>
          </cell>
        </row>
        <row r="435">
          <cell r="E435" t="str">
            <v>BUY</v>
          </cell>
          <cell r="G435">
            <v>8.5</v>
          </cell>
          <cell r="L435">
            <v>14</v>
          </cell>
          <cell r="M435">
            <v>1000</v>
          </cell>
          <cell r="N435">
            <v>5500</v>
          </cell>
        </row>
        <row r="436">
          <cell r="E436" t="str">
            <v>BUY</v>
          </cell>
          <cell r="G436">
            <v>4.5</v>
          </cell>
          <cell r="L436">
            <v>7</v>
          </cell>
          <cell r="M436">
            <v>1800</v>
          </cell>
          <cell r="N436">
            <v>4500</v>
          </cell>
        </row>
        <row r="437">
          <cell r="E437" t="str">
            <v>BUY</v>
          </cell>
          <cell r="G437">
            <v>30</v>
          </cell>
          <cell r="L437">
            <v>5</v>
          </cell>
          <cell r="M437">
            <v>250</v>
          </cell>
          <cell r="N437">
            <v>-6250</v>
          </cell>
        </row>
        <row r="438">
          <cell r="E438" t="str">
            <v>BUY</v>
          </cell>
          <cell r="G438">
            <v>2.5</v>
          </cell>
          <cell r="L438">
            <v>3.8</v>
          </cell>
          <cell r="M438">
            <v>6000</v>
          </cell>
          <cell r="N438">
            <v>7799.999999999999</v>
          </cell>
        </row>
        <row r="439">
          <cell r="E439" t="str">
            <v>BUY</v>
          </cell>
          <cell r="G439">
            <v>11</v>
          </cell>
          <cell r="L439">
            <v>2</v>
          </cell>
          <cell r="M439">
            <v>750</v>
          </cell>
          <cell r="N439">
            <v>-6750</v>
          </cell>
        </row>
        <row r="440">
          <cell r="E440" t="str">
            <v>BUY</v>
          </cell>
          <cell r="G440">
            <v>2</v>
          </cell>
          <cell r="L440">
            <v>2.5</v>
          </cell>
          <cell r="M440">
            <v>12000</v>
          </cell>
          <cell r="N440">
            <v>6000</v>
          </cell>
        </row>
        <row r="441">
          <cell r="E441" t="str">
            <v>BUY</v>
          </cell>
          <cell r="G441">
            <v>3</v>
          </cell>
          <cell r="L441">
            <v>4.6</v>
          </cell>
          <cell r="M441">
            <v>6000</v>
          </cell>
          <cell r="N441">
            <v>9599.999999999998</v>
          </cell>
        </row>
        <row r="442">
          <cell r="E442" t="str">
            <v>BUY</v>
          </cell>
          <cell r="G442">
            <v>20</v>
          </cell>
          <cell r="L442">
            <v>30</v>
          </cell>
          <cell r="M442">
            <v>500</v>
          </cell>
          <cell r="N442">
            <v>5000</v>
          </cell>
        </row>
        <row r="443">
          <cell r="E443" t="str">
            <v>BUY</v>
          </cell>
          <cell r="G443">
            <v>5.5</v>
          </cell>
          <cell r="L443">
            <v>7.5</v>
          </cell>
          <cell r="M443">
            <v>2750</v>
          </cell>
          <cell r="N443">
            <v>5500</v>
          </cell>
        </row>
        <row r="444">
          <cell r="E444" t="str">
            <v>BUY</v>
          </cell>
          <cell r="G444">
            <v>12.5</v>
          </cell>
          <cell r="L444">
            <v>16</v>
          </cell>
          <cell r="M444">
            <v>1750</v>
          </cell>
          <cell r="N444">
            <v>6125</v>
          </cell>
        </row>
        <row r="445">
          <cell r="E445" t="str">
            <v>BUY</v>
          </cell>
          <cell r="G445">
            <v>6.7</v>
          </cell>
          <cell r="L445">
            <v>6.7</v>
          </cell>
          <cell r="M445">
            <v>2000</v>
          </cell>
          <cell r="N445">
            <v>0</v>
          </cell>
        </row>
        <row r="446">
          <cell r="E446" t="str">
            <v>BUY</v>
          </cell>
          <cell r="G446">
            <v>4</v>
          </cell>
          <cell r="L446">
            <v>2.5</v>
          </cell>
          <cell r="M446">
            <v>4500</v>
          </cell>
          <cell r="N446">
            <v>-6750</v>
          </cell>
        </row>
        <row r="447">
          <cell r="E447" t="str">
            <v>BUY</v>
          </cell>
          <cell r="G447">
            <v>0.8</v>
          </cell>
          <cell r="L447">
            <v>1.3</v>
          </cell>
          <cell r="M447">
            <v>12000</v>
          </cell>
          <cell r="N447">
            <v>6000</v>
          </cell>
        </row>
        <row r="448">
          <cell r="E448" t="str">
            <v>BUY</v>
          </cell>
          <cell r="G448">
            <v>39</v>
          </cell>
          <cell r="L448">
            <v>59.5</v>
          </cell>
          <cell r="M448">
            <v>250</v>
          </cell>
          <cell r="N448">
            <v>5125</v>
          </cell>
        </row>
        <row r="449">
          <cell r="E449" t="str">
            <v>BUY</v>
          </cell>
          <cell r="G449">
            <v>17</v>
          </cell>
          <cell r="L449">
            <v>21</v>
          </cell>
          <cell r="M449">
            <v>1250</v>
          </cell>
          <cell r="N449">
            <v>5000</v>
          </cell>
        </row>
        <row r="450">
          <cell r="E450" t="str">
            <v>BUY</v>
          </cell>
          <cell r="G450">
            <v>17</v>
          </cell>
          <cell r="L450">
            <v>13</v>
          </cell>
          <cell r="M450">
            <v>4000</v>
          </cell>
          <cell r="N450">
            <v>-16000</v>
          </cell>
        </row>
        <row r="451">
          <cell r="E451" t="str">
            <v>BUY</v>
          </cell>
          <cell r="G451">
            <v>39</v>
          </cell>
          <cell r="L451">
            <v>47</v>
          </cell>
          <cell r="M451">
            <v>600</v>
          </cell>
          <cell r="N451">
            <v>4800</v>
          </cell>
        </row>
        <row r="452">
          <cell r="E452" t="str">
            <v>BUY</v>
          </cell>
          <cell r="G452">
            <v>10.5</v>
          </cell>
          <cell r="L452">
            <v>13</v>
          </cell>
          <cell r="M452">
            <v>2000</v>
          </cell>
          <cell r="N452">
            <v>5000</v>
          </cell>
        </row>
        <row r="457">
          <cell r="F457">
            <v>21</v>
          </cell>
          <cell r="H457">
            <v>21</v>
          </cell>
        </row>
        <row r="458">
          <cell r="F458">
            <v>17</v>
          </cell>
          <cell r="H458">
            <v>17</v>
          </cell>
        </row>
        <row r="459">
          <cell r="F459">
            <v>0</v>
          </cell>
        </row>
        <row r="460">
          <cell r="F460">
            <v>0</v>
          </cell>
        </row>
        <row r="461">
          <cell r="F461">
            <v>0</v>
          </cell>
        </row>
        <row r="462">
          <cell r="F462">
            <v>4</v>
          </cell>
        </row>
        <row r="463">
          <cell r="F463">
            <v>0</v>
          </cell>
        </row>
        <row r="479">
          <cell r="E479" t="str">
            <v>BUY</v>
          </cell>
          <cell r="G479">
            <v>4.2</v>
          </cell>
          <cell r="L479">
            <v>5.2</v>
          </cell>
          <cell r="M479">
            <v>6000</v>
          </cell>
          <cell r="N479">
            <v>6000</v>
          </cell>
        </row>
        <row r="480">
          <cell r="E480" t="str">
            <v>BUY</v>
          </cell>
          <cell r="G480">
            <v>2</v>
          </cell>
          <cell r="L480">
            <v>4.5</v>
          </cell>
          <cell r="M480">
            <v>2000</v>
          </cell>
          <cell r="N480">
            <v>5000</v>
          </cell>
        </row>
        <row r="481">
          <cell r="E481" t="str">
            <v>BUY</v>
          </cell>
          <cell r="G481">
            <v>6</v>
          </cell>
          <cell r="L481">
            <v>11</v>
          </cell>
          <cell r="M481">
            <v>1000</v>
          </cell>
          <cell r="N481">
            <v>5000</v>
          </cell>
        </row>
        <row r="482">
          <cell r="E482" t="str">
            <v>BUY</v>
          </cell>
          <cell r="G482">
            <v>3</v>
          </cell>
          <cell r="L482">
            <v>4.5</v>
          </cell>
          <cell r="M482">
            <v>4000</v>
          </cell>
          <cell r="N482">
            <v>6000</v>
          </cell>
        </row>
        <row r="483">
          <cell r="E483" t="str">
            <v>BUY</v>
          </cell>
          <cell r="G483">
            <v>17</v>
          </cell>
          <cell r="L483">
            <v>4</v>
          </cell>
          <cell r="M483">
            <v>500</v>
          </cell>
          <cell r="N483">
            <v>-6500</v>
          </cell>
        </row>
        <row r="484">
          <cell r="E484" t="str">
            <v>BUY</v>
          </cell>
          <cell r="G484">
            <v>4.5</v>
          </cell>
          <cell r="L484">
            <v>7</v>
          </cell>
          <cell r="M484">
            <v>2250</v>
          </cell>
          <cell r="N484">
            <v>5625</v>
          </cell>
        </row>
        <row r="485">
          <cell r="E485" t="str">
            <v>BUY</v>
          </cell>
          <cell r="G485">
            <v>18</v>
          </cell>
          <cell r="L485">
            <v>22</v>
          </cell>
          <cell r="M485">
            <v>1500</v>
          </cell>
          <cell r="N485">
            <v>6000</v>
          </cell>
        </row>
        <row r="486">
          <cell r="E486" t="str">
            <v>BUY</v>
          </cell>
          <cell r="G486">
            <v>2.9</v>
          </cell>
          <cell r="L486">
            <v>3.6</v>
          </cell>
          <cell r="M486">
            <v>8000</v>
          </cell>
          <cell r="N486">
            <v>5600.000000000002</v>
          </cell>
        </row>
        <row r="487">
          <cell r="E487" t="str">
            <v>BUY</v>
          </cell>
          <cell r="G487">
            <v>7</v>
          </cell>
          <cell r="L487">
            <v>11</v>
          </cell>
          <cell r="M487">
            <v>2500</v>
          </cell>
          <cell r="N487">
            <v>10000</v>
          </cell>
        </row>
        <row r="488">
          <cell r="E488" t="str">
            <v>BUY</v>
          </cell>
          <cell r="G488">
            <v>14</v>
          </cell>
          <cell r="L488">
            <v>19</v>
          </cell>
          <cell r="M488">
            <v>1061</v>
          </cell>
          <cell r="N488">
            <v>5305</v>
          </cell>
        </row>
        <row r="489">
          <cell r="E489" t="str">
            <v>BUY</v>
          </cell>
          <cell r="G489">
            <v>10</v>
          </cell>
          <cell r="L489">
            <v>12.5</v>
          </cell>
          <cell r="M489">
            <v>2000</v>
          </cell>
          <cell r="N489">
            <v>5000</v>
          </cell>
        </row>
        <row r="490">
          <cell r="E490" t="str">
            <v>BUY</v>
          </cell>
          <cell r="G490">
            <v>38</v>
          </cell>
          <cell r="L490">
            <v>62</v>
          </cell>
          <cell r="M490">
            <v>400</v>
          </cell>
          <cell r="N490">
            <v>9600</v>
          </cell>
        </row>
        <row r="491">
          <cell r="E491" t="str">
            <v>BUY</v>
          </cell>
          <cell r="G491">
            <v>34</v>
          </cell>
          <cell r="L491">
            <v>19</v>
          </cell>
          <cell r="M491">
            <v>500</v>
          </cell>
          <cell r="N491">
            <v>-7500</v>
          </cell>
        </row>
        <row r="492">
          <cell r="E492" t="str">
            <v>BUY</v>
          </cell>
          <cell r="G492">
            <v>31</v>
          </cell>
          <cell r="L492">
            <v>38</v>
          </cell>
          <cell r="M492">
            <v>750</v>
          </cell>
          <cell r="N492">
            <v>5250</v>
          </cell>
        </row>
        <row r="493">
          <cell r="E493" t="str">
            <v>BUY</v>
          </cell>
          <cell r="G493">
            <v>54</v>
          </cell>
          <cell r="L493">
            <v>69</v>
          </cell>
          <cell r="M493">
            <v>400</v>
          </cell>
          <cell r="N493">
            <v>6000</v>
          </cell>
        </row>
        <row r="494">
          <cell r="E494" t="str">
            <v>BUY</v>
          </cell>
          <cell r="G494">
            <v>170</v>
          </cell>
          <cell r="L494">
            <v>330</v>
          </cell>
          <cell r="M494">
            <v>75</v>
          </cell>
          <cell r="N494">
            <v>12000</v>
          </cell>
        </row>
        <row r="499">
          <cell r="F499">
            <v>16</v>
          </cell>
          <cell r="H499">
            <v>16</v>
          </cell>
        </row>
        <row r="500">
          <cell r="F500">
            <v>14</v>
          </cell>
          <cell r="H500">
            <v>14</v>
          </cell>
        </row>
        <row r="501">
          <cell r="F501">
            <v>0</v>
          </cell>
        </row>
        <row r="502">
          <cell r="F502">
            <v>0</v>
          </cell>
        </row>
        <row r="503">
          <cell r="F503">
            <v>0</v>
          </cell>
        </row>
        <row r="504">
          <cell r="F504">
            <v>2</v>
          </cell>
        </row>
        <row r="505">
          <cell r="F505">
            <v>0</v>
          </cell>
        </row>
        <row r="521">
          <cell r="E521" t="str">
            <v>BUY</v>
          </cell>
          <cell r="G521">
            <v>18.5</v>
          </cell>
          <cell r="L521">
            <v>23</v>
          </cell>
          <cell r="M521">
            <v>1200</v>
          </cell>
          <cell r="N521">
            <v>5400</v>
          </cell>
        </row>
        <row r="522">
          <cell r="E522" t="str">
            <v>BUY</v>
          </cell>
          <cell r="G522">
            <v>5.6</v>
          </cell>
          <cell r="L522">
            <v>7.2</v>
          </cell>
          <cell r="M522">
            <v>6000</v>
          </cell>
          <cell r="N522">
            <v>9600.000000000004</v>
          </cell>
        </row>
        <row r="523">
          <cell r="E523" t="str">
            <v>BUY</v>
          </cell>
          <cell r="G523">
            <v>21</v>
          </cell>
          <cell r="L523">
            <v>24</v>
          </cell>
          <cell r="M523">
            <v>1750</v>
          </cell>
          <cell r="N523">
            <v>5250</v>
          </cell>
        </row>
        <row r="524">
          <cell r="E524" t="str">
            <v>BUY</v>
          </cell>
          <cell r="G524">
            <v>15</v>
          </cell>
          <cell r="L524">
            <v>18</v>
          </cell>
          <cell r="M524">
            <v>1500</v>
          </cell>
          <cell r="N524">
            <v>4500</v>
          </cell>
        </row>
        <row r="525">
          <cell r="E525" t="str">
            <v>BUY</v>
          </cell>
          <cell r="G525">
            <v>4.7</v>
          </cell>
          <cell r="L525">
            <v>0.5</v>
          </cell>
          <cell r="M525">
            <v>3000</v>
          </cell>
          <cell r="N525">
            <v>-12600</v>
          </cell>
        </row>
        <row r="526">
          <cell r="E526" t="str">
            <v>BUY</v>
          </cell>
          <cell r="G526">
            <v>12</v>
          </cell>
          <cell r="L526">
            <v>12</v>
          </cell>
          <cell r="M526">
            <v>750</v>
          </cell>
          <cell r="N526">
            <v>0</v>
          </cell>
        </row>
        <row r="527">
          <cell r="E527" t="str">
            <v>BUY</v>
          </cell>
          <cell r="G527">
            <v>22</v>
          </cell>
          <cell r="L527">
            <v>32</v>
          </cell>
          <cell r="M527">
            <v>500</v>
          </cell>
          <cell r="N527">
            <v>5000</v>
          </cell>
        </row>
        <row r="528">
          <cell r="E528" t="str">
            <v>BUY</v>
          </cell>
          <cell r="G528">
            <v>5.7</v>
          </cell>
          <cell r="L528">
            <v>8</v>
          </cell>
          <cell r="M528">
            <v>3000</v>
          </cell>
          <cell r="N528">
            <v>6899.999999999999</v>
          </cell>
        </row>
        <row r="529">
          <cell r="E529" t="str">
            <v>BUY</v>
          </cell>
          <cell r="G529">
            <v>3</v>
          </cell>
          <cell r="L529">
            <v>1.5</v>
          </cell>
          <cell r="M529">
            <v>6500</v>
          </cell>
          <cell r="N529">
            <v>-9750</v>
          </cell>
        </row>
        <row r="530">
          <cell r="E530" t="str">
            <v>BUY</v>
          </cell>
          <cell r="G530">
            <v>25</v>
          </cell>
          <cell r="L530">
            <v>33</v>
          </cell>
          <cell r="M530">
            <v>500</v>
          </cell>
          <cell r="N530">
            <v>4000</v>
          </cell>
        </row>
        <row r="531">
          <cell r="E531" t="str">
            <v>BUY</v>
          </cell>
          <cell r="G531">
            <v>8.6</v>
          </cell>
          <cell r="L531">
            <v>11.8</v>
          </cell>
          <cell r="M531">
            <v>2400</v>
          </cell>
          <cell r="N531">
            <v>7680.000000000003</v>
          </cell>
        </row>
        <row r="532">
          <cell r="E532" t="str">
            <v>BUY</v>
          </cell>
          <cell r="G532">
            <v>22</v>
          </cell>
          <cell r="L532">
            <v>28</v>
          </cell>
          <cell r="M532">
            <v>1200</v>
          </cell>
          <cell r="N532">
            <v>7200</v>
          </cell>
        </row>
        <row r="533">
          <cell r="E533" t="str">
            <v>BUY</v>
          </cell>
          <cell r="G533">
            <v>9</v>
          </cell>
          <cell r="L533">
            <v>5.6</v>
          </cell>
          <cell r="M533">
            <v>2400</v>
          </cell>
          <cell r="N533">
            <v>-8160.000000000001</v>
          </cell>
        </row>
        <row r="534">
          <cell r="E534" t="str">
            <v>BUY</v>
          </cell>
          <cell r="G534">
            <v>13</v>
          </cell>
          <cell r="L534">
            <v>15.2</v>
          </cell>
          <cell r="M534">
            <v>1750</v>
          </cell>
          <cell r="N534">
            <v>3849.9999999999986</v>
          </cell>
        </row>
        <row r="535">
          <cell r="E535" t="str">
            <v>BUY</v>
          </cell>
          <cell r="G535">
            <v>12</v>
          </cell>
          <cell r="L535">
            <v>14.3</v>
          </cell>
          <cell r="M535">
            <v>1750</v>
          </cell>
          <cell r="N535">
            <v>4025.0000000000014</v>
          </cell>
        </row>
        <row r="536">
          <cell r="E536" t="str">
            <v>BUY</v>
          </cell>
          <cell r="G536">
            <v>19</v>
          </cell>
          <cell r="L536">
            <v>29.5</v>
          </cell>
          <cell r="M536">
            <v>1200</v>
          </cell>
          <cell r="N536">
            <v>12600</v>
          </cell>
        </row>
        <row r="537">
          <cell r="E537" t="str">
            <v>BUY</v>
          </cell>
          <cell r="G537">
            <v>4</v>
          </cell>
          <cell r="L537">
            <v>2</v>
          </cell>
          <cell r="M537">
            <v>4000</v>
          </cell>
          <cell r="N537">
            <v>-8000</v>
          </cell>
        </row>
        <row r="538">
          <cell r="E538" t="str">
            <v>BUY</v>
          </cell>
          <cell r="G538">
            <v>11</v>
          </cell>
          <cell r="L538">
            <v>12.8</v>
          </cell>
          <cell r="M538">
            <v>3000</v>
          </cell>
          <cell r="N538">
            <v>5400.000000000002</v>
          </cell>
        </row>
        <row r="539">
          <cell r="E539" t="str">
            <v>BUY</v>
          </cell>
          <cell r="G539">
            <v>12</v>
          </cell>
          <cell r="L539">
            <v>14</v>
          </cell>
          <cell r="M539">
            <v>2000</v>
          </cell>
          <cell r="N539">
            <v>4000</v>
          </cell>
        </row>
        <row r="540">
          <cell r="E540" t="str">
            <v>BUY</v>
          </cell>
          <cell r="G540">
            <v>26.5</v>
          </cell>
          <cell r="L540">
            <v>15</v>
          </cell>
          <cell r="M540">
            <v>700</v>
          </cell>
          <cell r="N540">
            <v>-8050</v>
          </cell>
        </row>
        <row r="541">
          <cell r="E541" t="str">
            <v>BUY</v>
          </cell>
          <cell r="G541">
            <v>11</v>
          </cell>
          <cell r="L541">
            <v>6</v>
          </cell>
          <cell r="M541">
            <v>1500</v>
          </cell>
          <cell r="N541">
            <v>-7500</v>
          </cell>
        </row>
        <row r="542">
          <cell r="E542" t="str">
            <v>BUY</v>
          </cell>
          <cell r="G542">
            <v>6.5</v>
          </cell>
          <cell r="L542">
            <v>4.3</v>
          </cell>
          <cell r="M542">
            <v>3500</v>
          </cell>
          <cell r="N542">
            <v>-7700.000000000001</v>
          </cell>
        </row>
        <row r="543">
          <cell r="E543" t="str">
            <v>BUY</v>
          </cell>
          <cell r="G543">
            <v>5</v>
          </cell>
          <cell r="L543">
            <v>5.5</v>
          </cell>
          <cell r="M543">
            <v>8000</v>
          </cell>
          <cell r="N543">
            <v>4000</v>
          </cell>
        </row>
        <row r="544">
          <cell r="E544" t="str">
            <v>BUY</v>
          </cell>
          <cell r="G544">
            <v>6.1</v>
          </cell>
          <cell r="L544">
            <v>7.1</v>
          </cell>
          <cell r="M544">
            <v>4000</v>
          </cell>
          <cell r="N544">
            <v>4000</v>
          </cell>
        </row>
        <row r="549">
          <cell r="F549">
            <v>23</v>
          </cell>
          <cell r="H549">
            <v>23</v>
          </cell>
        </row>
        <row r="550">
          <cell r="F550">
            <v>15</v>
          </cell>
          <cell r="H550">
            <v>15</v>
          </cell>
        </row>
        <row r="551">
          <cell r="F551">
            <v>0</v>
          </cell>
        </row>
        <row r="552">
          <cell r="F552">
            <v>0</v>
          </cell>
        </row>
        <row r="553">
          <cell r="F553">
            <v>6</v>
          </cell>
        </row>
        <row r="554">
          <cell r="F554">
            <v>0</v>
          </cell>
        </row>
        <row r="555">
          <cell r="F555">
            <v>0</v>
          </cell>
        </row>
        <row r="571">
          <cell r="E571" t="str">
            <v>BUY</v>
          </cell>
          <cell r="G571">
            <v>12</v>
          </cell>
          <cell r="L571">
            <v>6.75</v>
          </cell>
          <cell r="M571">
            <v>6000</v>
          </cell>
          <cell r="N571">
            <v>-31500</v>
          </cell>
        </row>
        <row r="572">
          <cell r="E572" t="str">
            <v>BUY</v>
          </cell>
          <cell r="G572">
            <v>6</v>
          </cell>
          <cell r="L572">
            <v>6.75</v>
          </cell>
          <cell r="M572">
            <v>6000</v>
          </cell>
          <cell r="N572">
            <v>4500</v>
          </cell>
        </row>
        <row r="573">
          <cell r="E573" t="str">
            <v>BUY</v>
          </cell>
          <cell r="G573">
            <v>13.5</v>
          </cell>
          <cell r="L573">
            <v>17</v>
          </cell>
          <cell r="M573">
            <v>1100</v>
          </cell>
          <cell r="N573">
            <v>3850</v>
          </cell>
        </row>
        <row r="574">
          <cell r="E574" t="str">
            <v>BUY</v>
          </cell>
          <cell r="G574">
            <v>24</v>
          </cell>
          <cell r="L574">
            <v>7</v>
          </cell>
          <cell r="M574">
            <v>500</v>
          </cell>
          <cell r="N574">
            <v>-8500</v>
          </cell>
        </row>
        <row r="575">
          <cell r="E575" t="str">
            <v>BUY</v>
          </cell>
          <cell r="G575">
            <v>11</v>
          </cell>
          <cell r="L575">
            <v>3</v>
          </cell>
          <cell r="M575">
            <v>1200</v>
          </cell>
          <cell r="N575">
            <v>-9600</v>
          </cell>
        </row>
        <row r="576">
          <cell r="E576" t="str">
            <v>BUY</v>
          </cell>
          <cell r="G576">
            <v>9</v>
          </cell>
          <cell r="L576">
            <v>14</v>
          </cell>
          <cell r="M576">
            <v>1100</v>
          </cell>
          <cell r="N576">
            <v>5500</v>
          </cell>
        </row>
        <row r="577">
          <cell r="E577" t="str">
            <v>BUY</v>
          </cell>
          <cell r="G577">
            <v>4</v>
          </cell>
          <cell r="L577">
            <v>5</v>
          </cell>
          <cell r="M577">
            <v>5500</v>
          </cell>
          <cell r="N577">
            <v>5500</v>
          </cell>
        </row>
        <row r="578">
          <cell r="E578" t="str">
            <v>BUY</v>
          </cell>
          <cell r="G578">
            <v>15</v>
          </cell>
          <cell r="L578">
            <v>18.4</v>
          </cell>
          <cell r="M578">
            <v>1200</v>
          </cell>
          <cell r="N578">
            <v>4079.999999999998</v>
          </cell>
        </row>
        <row r="579">
          <cell r="E579" t="str">
            <v>BUY</v>
          </cell>
          <cell r="G579">
            <v>4</v>
          </cell>
          <cell r="L579">
            <v>5</v>
          </cell>
          <cell r="M579">
            <v>5500</v>
          </cell>
          <cell r="N579">
            <v>5500</v>
          </cell>
        </row>
        <row r="580">
          <cell r="E580" t="str">
            <v>BUY</v>
          </cell>
          <cell r="G580">
            <v>23</v>
          </cell>
          <cell r="L580">
            <v>14</v>
          </cell>
          <cell r="M580">
            <v>1100</v>
          </cell>
          <cell r="N580">
            <v>-9900</v>
          </cell>
        </row>
        <row r="581">
          <cell r="E581" t="str">
            <v>BUY</v>
          </cell>
          <cell r="G581">
            <v>8</v>
          </cell>
          <cell r="L581">
            <v>10</v>
          </cell>
          <cell r="M581">
            <v>2400</v>
          </cell>
          <cell r="N581">
            <v>4800</v>
          </cell>
        </row>
        <row r="582">
          <cell r="E582" t="str">
            <v>BUY</v>
          </cell>
          <cell r="G582">
            <v>3</v>
          </cell>
          <cell r="L582">
            <v>3.8</v>
          </cell>
          <cell r="M582">
            <v>7500</v>
          </cell>
          <cell r="N582">
            <v>5999.999999999999</v>
          </cell>
        </row>
        <row r="587">
          <cell r="F587">
            <v>11</v>
          </cell>
          <cell r="H587">
            <v>11</v>
          </cell>
        </row>
        <row r="588">
          <cell r="F588">
            <v>8</v>
          </cell>
          <cell r="H588">
            <v>8</v>
          </cell>
        </row>
        <row r="589">
          <cell r="F589">
            <v>0</v>
          </cell>
        </row>
        <row r="590">
          <cell r="F590">
            <v>0</v>
          </cell>
        </row>
        <row r="591">
          <cell r="F591">
            <v>3</v>
          </cell>
        </row>
        <row r="592">
          <cell r="F592">
            <v>0</v>
          </cell>
        </row>
        <row r="593">
          <cell r="F593">
            <v>0</v>
          </cell>
        </row>
        <row r="610">
          <cell r="E610" t="str">
            <v>BUY</v>
          </cell>
          <cell r="G610">
            <v>14</v>
          </cell>
          <cell r="L610">
            <v>16</v>
          </cell>
          <cell r="M610">
            <v>2500</v>
          </cell>
          <cell r="N610">
            <v>5000</v>
          </cell>
        </row>
        <row r="611">
          <cell r="E611" t="str">
            <v>BUY</v>
          </cell>
          <cell r="G611">
            <v>50</v>
          </cell>
          <cell r="L611">
            <v>58</v>
          </cell>
          <cell r="M611">
            <v>750</v>
          </cell>
          <cell r="N611">
            <v>6000</v>
          </cell>
        </row>
        <row r="612">
          <cell r="E612" t="str">
            <v>BUY</v>
          </cell>
          <cell r="G612">
            <v>100</v>
          </cell>
          <cell r="L612">
            <v>120</v>
          </cell>
          <cell r="M612">
            <v>250</v>
          </cell>
          <cell r="N612">
            <v>5000</v>
          </cell>
        </row>
        <row r="613">
          <cell r="E613" t="str">
            <v>BUY</v>
          </cell>
          <cell r="G613">
            <v>3.5</v>
          </cell>
          <cell r="L613">
            <v>4.5</v>
          </cell>
          <cell r="M613">
            <v>5500</v>
          </cell>
          <cell r="N613">
            <v>5500</v>
          </cell>
        </row>
        <row r="614">
          <cell r="E614" t="str">
            <v>BUY</v>
          </cell>
          <cell r="G614">
            <v>19</v>
          </cell>
          <cell r="L614">
            <v>24</v>
          </cell>
          <cell r="M614">
            <v>1200</v>
          </cell>
          <cell r="N614">
            <v>6000</v>
          </cell>
        </row>
        <row r="615">
          <cell r="E615" t="str">
            <v>BUY</v>
          </cell>
          <cell r="G615">
            <v>4</v>
          </cell>
          <cell r="L615">
            <v>6</v>
          </cell>
          <cell r="M615">
            <v>2500</v>
          </cell>
          <cell r="N615">
            <v>5000</v>
          </cell>
        </row>
        <row r="616">
          <cell r="E616" t="str">
            <v>BUY</v>
          </cell>
          <cell r="G616">
            <v>5</v>
          </cell>
          <cell r="L616">
            <v>9</v>
          </cell>
          <cell r="M616">
            <v>1250</v>
          </cell>
          <cell r="N616">
            <v>5000</v>
          </cell>
        </row>
        <row r="617">
          <cell r="E617" t="str">
            <v>BUY</v>
          </cell>
          <cell r="G617">
            <v>1</v>
          </cell>
          <cell r="L617">
            <v>2.5</v>
          </cell>
          <cell r="M617">
            <v>11000</v>
          </cell>
          <cell r="N617">
            <v>16500</v>
          </cell>
        </row>
        <row r="618">
          <cell r="E618" t="str">
            <v>BUY</v>
          </cell>
          <cell r="G618">
            <v>2</v>
          </cell>
          <cell r="L618">
            <v>0.5</v>
          </cell>
          <cell r="M618">
            <v>6000</v>
          </cell>
          <cell r="N618">
            <v>-9000</v>
          </cell>
        </row>
        <row r="619">
          <cell r="E619" t="str">
            <v>BUY</v>
          </cell>
          <cell r="G619">
            <v>5.5</v>
          </cell>
          <cell r="L619">
            <v>1</v>
          </cell>
          <cell r="M619">
            <v>1500</v>
          </cell>
          <cell r="N619">
            <v>-6750</v>
          </cell>
        </row>
        <row r="620">
          <cell r="E620" t="str">
            <v>BUY</v>
          </cell>
          <cell r="G620">
            <v>11</v>
          </cell>
          <cell r="L620">
            <v>14</v>
          </cell>
          <cell r="M620">
            <v>1800</v>
          </cell>
          <cell r="N620">
            <v>5400</v>
          </cell>
        </row>
        <row r="621">
          <cell r="E621" t="str">
            <v>BUY</v>
          </cell>
          <cell r="G621">
            <v>14</v>
          </cell>
          <cell r="L621">
            <v>18</v>
          </cell>
          <cell r="M621">
            <v>1200</v>
          </cell>
          <cell r="N621">
            <v>4800</v>
          </cell>
        </row>
        <row r="622">
          <cell r="E622" t="str">
            <v>BUY</v>
          </cell>
          <cell r="G622">
            <v>10.5</v>
          </cell>
          <cell r="L622">
            <v>15</v>
          </cell>
          <cell r="M622">
            <v>1100</v>
          </cell>
          <cell r="N622">
            <v>4950</v>
          </cell>
        </row>
        <row r="623">
          <cell r="E623" t="str">
            <v>BUY</v>
          </cell>
          <cell r="G623">
            <v>8.5</v>
          </cell>
          <cell r="L623">
            <v>10</v>
          </cell>
          <cell r="M623">
            <v>2750</v>
          </cell>
          <cell r="N623">
            <v>4125</v>
          </cell>
        </row>
        <row r="624">
          <cell r="E624" t="str">
            <v>BUY</v>
          </cell>
          <cell r="G624">
            <v>9</v>
          </cell>
          <cell r="L624">
            <v>10.5</v>
          </cell>
          <cell r="M624">
            <v>3000</v>
          </cell>
          <cell r="N624">
            <v>4500</v>
          </cell>
        </row>
        <row r="625">
          <cell r="E625" t="str">
            <v>BUY</v>
          </cell>
          <cell r="G625">
            <v>23</v>
          </cell>
          <cell r="L625">
            <v>38</v>
          </cell>
          <cell r="M625">
            <v>1061</v>
          </cell>
          <cell r="N625">
            <v>15915</v>
          </cell>
        </row>
        <row r="626">
          <cell r="E626" t="str">
            <v>BUY</v>
          </cell>
          <cell r="G626">
            <v>28</v>
          </cell>
          <cell r="L626">
            <v>32</v>
          </cell>
          <cell r="M626">
            <v>1200</v>
          </cell>
          <cell r="N626">
            <v>4800</v>
          </cell>
        </row>
        <row r="631">
          <cell r="F631">
            <v>17</v>
          </cell>
          <cell r="H631">
            <v>17</v>
          </cell>
        </row>
        <row r="632">
          <cell r="F632">
            <v>15</v>
          </cell>
          <cell r="H632">
            <v>15</v>
          </cell>
        </row>
        <row r="633">
          <cell r="F633">
            <v>0</v>
          </cell>
        </row>
        <row r="634">
          <cell r="F634">
            <v>0</v>
          </cell>
        </row>
        <row r="635">
          <cell r="F635">
            <v>0</v>
          </cell>
        </row>
        <row r="636">
          <cell r="F636">
            <v>2</v>
          </cell>
        </row>
        <row r="637">
          <cell r="F637">
            <v>0</v>
          </cell>
        </row>
        <row r="653">
          <cell r="E653" t="str">
            <v>BUY</v>
          </cell>
          <cell r="G653">
            <v>27</v>
          </cell>
          <cell r="L653">
            <v>21</v>
          </cell>
          <cell r="M653">
            <v>700</v>
          </cell>
          <cell r="N653">
            <v>-4200</v>
          </cell>
        </row>
        <row r="654">
          <cell r="E654" t="str">
            <v>BUY</v>
          </cell>
          <cell r="G654">
            <v>5</v>
          </cell>
          <cell r="L654">
            <v>3</v>
          </cell>
          <cell r="M654">
            <v>6000</v>
          </cell>
          <cell r="N654">
            <v>-12000</v>
          </cell>
        </row>
        <row r="655">
          <cell r="E655" t="str">
            <v>BUY</v>
          </cell>
          <cell r="G655">
            <v>27</v>
          </cell>
          <cell r="L655">
            <v>19</v>
          </cell>
          <cell r="M655">
            <v>1061</v>
          </cell>
          <cell r="N655">
            <v>-8488</v>
          </cell>
        </row>
        <row r="656">
          <cell r="E656" t="str">
            <v>BUY</v>
          </cell>
          <cell r="G656">
            <v>115</v>
          </cell>
          <cell r="L656">
            <v>135</v>
          </cell>
          <cell r="M656">
            <v>250</v>
          </cell>
          <cell r="N656">
            <v>5000</v>
          </cell>
        </row>
        <row r="657">
          <cell r="E657" t="str">
            <v>BUY</v>
          </cell>
          <cell r="G657">
            <v>5</v>
          </cell>
          <cell r="L657">
            <v>5.8</v>
          </cell>
          <cell r="M657">
            <v>6000</v>
          </cell>
          <cell r="N657">
            <v>4799.999999999999</v>
          </cell>
        </row>
        <row r="658">
          <cell r="E658" t="str">
            <v>BUY</v>
          </cell>
          <cell r="G658">
            <v>28</v>
          </cell>
          <cell r="L658">
            <v>9</v>
          </cell>
          <cell r="M658">
            <v>500</v>
          </cell>
          <cell r="N658">
            <v>-9500</v>
          </cell>
        </row>
        <row r="659">
          <cell r="E659" t="str">
            <v>BUY</v>
          </cell>
          <cell r="G659">
            <v>22.5</v>
          </cell>
          <cell r="L659">
            <v>8</v>
          </cell>
          <cell r="M659">
            <v>600</v>
          </cell>
          <cell r="N659">
            <v>-8700</v>
          </cell>
        </row>
        <row r="660">
          <cell r="E660" t="str">
            <v>BUY</v>
          </cell>
          <cell r="G660">
            <v>54.5</v>
          </cell>
          <cell r="L660">
            <v>75</v>
          </cell>
          <cell r="M660">
            <v>500</v>
          </cell>
          <cell r="N660">
            <v>10250</v>
          </cell>
        </row>
        <row r="661">
          <cell r="E661" t="str">
            <v>BUY</v>
          </cell>
          <cell r="G661">
            <v>9.5</v>
          </cell>
          <cell r="L661">
            <v>12.95</v>
          </cell>
          <cell r="M661">
            <v>1200</v>
          </cell>
          <cell r="N661">
            <v>4139.999999999999</v>
          </cell>
        </row>
        <row r="662">
          <cell r="E662" t="str">
            <v>BUY</v>
          </cell>
          <cell r="G662">
            <v>15</v>
          </cell>
          <cell r="L662">
            <v>25.5</v>
          </cell>
          <cell r="M662">
            <v>1500</v>
          </cell>
          <cell r="N662">
            <v>15750</v>
          </cell>
        </row>
        <row r="663">
          <cell r="E663" t="str">
            <v>BUY</v>
          </cell>
          <cell r="G663">
            <v>20</v>
          </cell>
          <cell r="L663">
            <v>25</v>
          </cell>
          <cell r="M663">
            <v>1500</v>
          </cell>
          <cell r="N663">
            <v>7500</v>
          </cell>
        </row>
        <row r="664">
          <cell r="E664" t="str">
            <v>BUY</v>
          </cell>
          <cell r="G664">
            <v>30</v>
          </cell>
          <cell r="L664">
            <v>44</v>
          </cell>
          <cell r="M664">
            <v>700</v>
          </cell>
          <cell r="N664">
            <v>9800</v>
          </cell>
        </row>
        <row r="665">
          <cell r="E665" t="str">
            <v>BUY</v>
          </cell>
          <cell r="G665">
            <v>11</v>
          </cell>
          <cell r="L665">
            <v>12.5</v>
          </cell>
          <cell r="M665">
            <v>3500</v>
          </cell>
          <cell r="N665">
            <v>5250</v>
          </cell>
        </row>
        <row r="670">
          <cell r="F670">
            <v>13</v>
          </cell>
          <cell r="H670">
            <v>13</v>
          </cell>
        </row>
        <row r="671">
          <cell r="F671">
            <v>8</v>
          </cell>
          <cell r="H671">
            <v>8</v>
          </cell>
        </row>
        <row r="672">
          <cell r="F672">
            <v>0</v>
          </cell>
        </row>
        <row r="673">
          <cell r="F673">
            <v>0</v>
          </cell>
        </row>
        <row r="674">
          <cell r="F674">
            <v>5</v>
          </cell>
        </row>
        <row r="675">
          <cell r="F675">
            <v>0</v>
          </cell>
        </row>
        <row r="676">
          <cell r="F67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U1223"/>
  <sheetViews>
    <sheetView zoomScalePageLayoutView="0" workbookViewId="0" topLeftCell="A1">
      <selection activeCell="O29" sqref="O29"/>
    </sheetView>
  </sheetViews>
  <sheetFormatPr defaultColWidth="9.140625" defaultRowHeight="15" customHeight="1"/>
  <cols>
    <col min="1" max="1" width="14.57421875" style="1" customWidth="1"/>
    <col min="2" max="3" width="13.8515625" style="1" customWidth="1"/>
    <col min="4" max="4" width="10.8515625" style="1" customWidth="1"/>
    <col min="5" max="5" width="35.00390625" style="1" customWidth="1"/>
    <col min="6" max="6" width="12.28125" style="2" customWidth="1"/>
    <col min="7" max="7" width="12.421875" style="3" customWidth="1"/>
    <col min="8" max="8" width="14.140625" style="2" customWidth="1"/>
    <col min="9" max="9" width="12.140625" style="2" customWidth="1"/>
    <col min="10" max="10" width="12.00390625" style="2" customWidth="1"/>
    <col min="11" max="11" width="11.8515625" style="2" customWidth="1"/>
    <col min="12" max="12" width="8.140625" style="1" customWidth="1"/>
    <col min="13" max="13" width="17.57421875" style="1" customWidth="1"/>
    <col min="14" max="14" width="12.28125" style="1" customWidth="1"/>
    <col min="15" max="16384" width="9.140625" style="1" customWidth="1"/>
  </cols>
  <sheetData>
    <row r="1" ht="15" customHeight="1" thickBot="1"/>
    <row r="2" spans="1:14" ht="15" customHeight="1" thickBot="1">
      <c r="A2" s="219" t="s">
        <v>0</v>
      </c>
      <c r="B2" s="219"/>
      <c r="C2" s="219"/>
      <c r="D2" s="219"/>
      <c r="E2" s="219"/>
      <c r="F2" s="219"/>
      <c r="G2" s="219"/>
      <c r="H2" s="219"/>
      <c r="I2" s="219"/>
      <c r="J2" s="219"/>
      <c r="K2" s="219"/>
      <c r="L2" s="219"/>
      <c r="M2" s="219"/>
      <c r="N2" s="219"/>
    </row>
    <row r="3" spans="1:14" ht="15" customHeight="1" thickBot="1">
      <c r="A3" s="219"/>
      <c r="B3" s="219"/>
      <c r="C3" s="219"/>
      <c r="D3" s="219"/>
      <c r="E3" s="219"/>
      <c r="F3" s="219"/>
      <c r="G3" s="219"/>
      <c r="H3" s="219"/>
      <c r="I3" s="219"/>
      <c r="J3" s="219"/>
      <c r="K3" s="219"/>
      <c r="L3" s="219"/>
      <c r="M3" s="219"/>
      <c r="N3" s="219"/>
    </row>
    <row r="4" spans="1:14" ht="15" customHeight="1">
      <c r="A4" s="219"/>
      <c r="B4" s="219"/>
      <c r="C4" s="219"/>
      <c r="D4" s="219"/>
      <c r="E4" s="219"/>
      <c r="F4" s="219"/>
      <c r="G4" s="219"/>
      <c r="H4" s="219"/>
      <c r="I4" s="219"/>
      <c r="J4" s="219"/>
      <c r="K4" s="219"/>
      <c r="L4" s="219"/>
      <c r="M4" s="219"/>
      <c r="N4" s="219"/>
    </row>
    <row r="5" spans="1:14" ht="15" customHeight="1">
      <c r="A5" s="220" t="s">
        <v>135</v>
      </c>
      <c r="B5" s="220"/>
      <c r="C5" s="220"/>
      <c r="D5" s="220"/>
      <c r="E5" s="220"/>
      <c r="F5" s="220"/>
      <c r="G5" s="220"/>
      <c r="H5" s="220"/>
      <c r="I5" s="220"/>
      <c r="J5" s="220"/>
      <c r="K5" s="220"/>
      <c r="L5" s="220"/>
      <c r="M5" s="220"/>
      <c r="N5" s="220"/>
    </row>
    <row r="6" spans="1:14" ht="15" customHeight="1">
      <c r="A6" s="220" t="s">
        <v>136</v>
      </c>
      <c r="B6" s="220"/>
      <c r="C6" s="220"/>
      <c r="D6" s="220"/>
      <c r="E6" s="220"/>
      <c r="F6" s="220"/>
      <c r="G6" s="220"/>
      <c r="H6" s="220"/>
      <c r="I6" s="220"/>
      <c r="J6" s="220"/>
      <c r="K6" s="220"/>
      <c r="L6" s="220"/>
      <c r="M6" s="220"/>
      <c r="N6" s="220"/>
    </row>
    <row r="7" spans="1:14" ht="15" customHeight="1" thickBot="1">
      <c r="A7" s="212" t="s">
        <v>3</v>
      </c>
      <c r="B7" s="212"/>
      <c r="C7" s="212"/>
      <c r="D7" s="212"/>
      <c r="E7" s="212"/>
      <c r="F7" s="212"/>
      <c r="G7" s="212"/>
      <c r="H7" s="212"/>
      <c r="I7" s="212"/>
      <c r="J7" s="212"/>
      <c r="K7" s="212"/>
      <c r="L7" s="212"/>
      <c r="M7" s="212"/>
      <c r="N7" s="212"/>
    </row>
    <row r="8" spans="1:14" ht="15" customHeight="1">
      <c r="A8" s="213" t="s">
        <v>393</v>
      </c>
      <c r="B8" s="213"/>
      <c r="C8" s="213"/>
      <c r="D8" s="213"/>
      <c r="E8" s="213"/>
      <c r="F8" s="213"/>
      <c r="G8" s="213"/>
      <c r="H8" s="213"/>
      <c r="I8" s="213"/>
      <c r="J8" s="213"/>
      <c r="K8" s="213"/>
      <c r="L8" s="213"/>
      <c r="M8" s="213"/>
      <c r="N8" s="213"/>
    </row>
    <row r="9" spans="1:14" ht="15" customHeight="1">
      <c r="A9" s="213" t="s">
        <v>5</v>
      </c>
      <c r="B9" s="213"/>
      <c r="C9" s="213"/>
      <c r="D9" s="213"/>
      <c r="E9" s="213"/>
      <c r="F9" s="213"/>
      <c r="G9" s="213"/>
      <c r="H9" s="213"/>
      <c r="I9" s="213"/>
      <c r="J9" s="213"/>
      <c r="K9" s="213"/>
      <c r="L9" s="213"/>
      <c r="M9" s="213"/>
      <c r="N9" s="213"/>
    </row>
    <row r="10" spans="1:14" ht="15" customHeight="1">
      <c r="A10" s="214" t="s">
        <v>6</v>
      </c>
      <c r="B10" s="215" t="s">
        <v>7</v>
      </c>
      <c r="C10" s="210" t="s">
        <v>8</v>
      </c>
      <c r="D10" s="214" t="s">
        <v>9</v>
      </c>
      <c r="E10" s="210" t="s">
        <v>10</v>
      </c>
      <c r="F10" s="210" t="s">
        <v>11</v>
      </c>
      <c r="G10" s="210" t="s">
        <v>12</v>
      </c>
      <c r="H10" s="210" t="s">
        <v>13</v>
      </c>
      <c r="I10" s="210" t="s">
        <v>14</v>
      </c>
      <c r="J10" s="210" t="s">
        <v>15</v>
      </c>
      <c r="K10" s="211" t="s">
        <v>16</v>
      </c>
      <c r="L10" s="210" t="s">
        <v>17</v>
      </c>
      <c r="M10" s="210" t="s">
        <v>18</v>
      </c>
      <c r="N10" s="210" t="s">
        <v>19</v>
      </c>
    </row>
    <row r="11" spans="1:14" ht="15" customHeight="1">
      <c r="A11" s="214"/>
      <c r="B11" s="216"/>
      <c r="C11" s="210"/>
      <c r="D11" s="214"/>
      <c r="E11" s="215"/>
      <c r="F11" s="210"/>
      <c r="G11" s="210"/>
      <c r="H11" s="210"/>
      <c r="I11" s="210"/>
      <c r="J11" s="210"/>
      <c r="K11" s="211"/>
      <c r="L11" s="210"/>
      <c r="M11" s="210"/>
      <c r="N11" s="210"/>
    </row>
    <row r="12" spans="1:14" ht="15" customHeight="1">
      <c r="A12" s="57">
        <v>1</v>
      </c>
      <c r="B12" s="52">
        <v>43847</v>
      </c>
      <c r="C12" s="57" t="s">
        <v>138</v>
      </c>
      <c r="D12" s="57" t="s">
        <v>21</v>
      </c>
      <c r="E12" s="57" t="s">
        <v>332</v>
      </c>
      <c r="F12" s="58">
        <v>145</v>
      </c>
      <c r="G12" s="58">
        <v>138</v>
      </c>
      <c r="H12" s="58">
        <v>149</v>
      </c>
      <c r="I12" s="58">
        <v>153</v>
      </c>
      <c r="J12" s="58">
        <v>157</v>
      </c>
      <c r="K12" s="58" t="s">
        <v>116</v>
      </c>
      <c r="L12" s="53">
        <f aca="true" t="shared" si="0" ref="L12:L24">100000/F12</f>
        <v>689.6551724137931</v>
      </c>
      <c r="M12" s="54">
        <v>0</v>
      </c>
      <c r="N12" s="55">
        <v>0</v>
      </c>
    </row>
    <row r="13" spans="1:14" ht="15" customHeight="1">
      <c r="A13" s="57">
        <v>2</v>
      </c>
      <c r="B13" s="52">
        <v>43846</v>
      </c>
      <c r="C13" s="57" t="s">
        <v>138</v>
      </c>
      <c r="D13" s="57" t="s">
        <v>21</v>
      </c>
      <c r="E13" s="57" t="s">
        <v>143</v>
      </c>
      <c r="F13" s="58">
        <v>688</v>
      </c>
      <c r="G13" s="58">
        <v>675</v>
      </c>
      <c r="H13" s="58">
        <v>700</v>
      </c>
      <c r="I13" s="58">
        <v>712</v>
      </c>
      <c r="J13" s="58">
        <v>726</v>
      </c>
      <c r="K13" s="58">
        <v>700</v>
      </c>
      <c r="L13" s="53">
        <f>100000/F13</f>
        <v>145.34883720930233</v>
      </c>
      <c r="M13" s="54">
        <f>IF(D13="BUY",(K13-F13)*(L13),(F13-K13)*(L13))</f>
        <v>1744.1860465116279</v>
      </c>
      <c r="N13" s="55">
        <f>M13/(L13)/F13%</f>
        <v>1.744186046511628</v>
      </c>
    </row>
    <row r="14" spans="1:14" ht="15" customHeight="1">
      <c r="A14" s="57">
        <v>3</v>
      </c>
      <c r="B14" s="52">
        <v>43845</v>
      </c>
      <c r="C14" s="57" t="s">
        <v>138</v>
      </c>
      <c r="D14" s="57" t="s">
        <v>21</v>
      </c>
      <c r="E14" s="57" t="s">
        <v>380</v>
      </c>
      <c r="F14" s="58">
        <v>450</v>
      </c>
      <c r="G14" s="58">
        <v>431.5</v>
      </c>
      <c r="H14" s="58">
        <v>460</v>
      </c>
      <c r="I14" s="58">
        <v>470</v>
      </c>
      <c r="J14" s="58">
        <v>480</v>
      </c>
      <c r="K14" s="58">
        <v>470</v>
      </c>
      <c r="L14" s="53">
        <f aca="true" t="shared" si="1" ref="L14:L19">100000/F14</f>
        <v>222.22222222222223</v>
      </c>
      <c r="M14" s="54">
        <f>IF(D14="BUY",(K14-F14)*(L14),(F14-K14)*(L14))</f>
        <v>4444.444444444444</v>
      </c>
      <c r="N14" s="55">
        <f>M14/(L14)/F14%</f>
        <v>4.444444444444445</v>
      </c>
    </row>
    <row r="15" spans="1:14" ht="15" customHeight="1">
      <c r="A15" s="57">
        <v>4</v>
      </c>
      <c r="B15" s="52">
        <v>43844</v>
      </c>
      <c r="C15" s="57" t="s">
        <v>138</v>
      </c>
      <c r="D15" s="57" t="s">
        <v>21</v>
      </c>
      <c r="E15" s="57" t="s">
        <v>236</v>
      </c>
      <c r="F15" s="58">
        <v>1560</v>
      </c>
      <c r="G15" s="58">
        <v>1525</v>
      </c>
      <c r="H15" s="58">
        <v>1585</v>
      </c>
      <c r="I15" s="58">
        <v>1610</v>
      </c>
      <c r="J15" s="58">
        <v>1635</v>
      </c>
      <c r="K15" s="58">
        <v>1585</v>
      </c>
      <c r="L15" s="53">
        <f t="shared" si="1"/>
        <v>64.1025641025641</v>
      </c>
      <c r="M15" s="54">
        <f>IF(D15="BUY",(K15-F15)*(L15),(F15-K15)*(L15))</f>
        <v>1602.5641025641025</v>
      </c>
      <c r="N15" s="55">
        <f>M15/(L15)/F15%</f>
        <v>1.6025641025641026</v>
      </c>
    </row>
    <row r="16" spans="1:14" ht="15" customHeight="1">
      <c r="A16" s="57">
        <v>5</v>
      </c>
      <c r="B16" s="52">
        <v>43843</v>
      </c>
      <c r="C16" s="57" t="s">
        <v>138</v>
      </c>
      <c r="D16" s="57" t="s">
        <v>21</v>
      </c>
      <c r="E16" s="57" t="s">
        <v>236</v>
      </c>
      <c r="F16" s="58">
        <v>1520</v>
      </c>
      <c r="G16" s="58">
        <v>1475</v>
      </c>
      <c r="H16" s="58">
        <v>1545</v>
      </c>
      <c r="I16" s="58">
        <v>1570</v>
      </c>
      <c r="J16" s="58">
        <v>1595</v>
      </c>
      <c r="K16" s="58">
        <v>1545</v>
      </c>
      <c r="L16" s="53">
        <f t="shared" si="1"/>
        <v>65.78947368421052</v>
      </c>
      <c r="M16" s="54">
        <f>IF(D16="BUY",(K16-F16)*(L16),(F16-K16)*(L16))</f>
        <v>1644.736842105263</v>
      </c>
      <c r="N16" s="55">
        <f>M16/(L16)/F16%</f>
        <v>1.6447368421052633</v>
      </c>
    </row>
    <row r="17" spans="1:14" ht="15" customHeight="1">
      <c r="A17" s="57">
        <v>6</v>
      </c>
      <c r="B17" s="52">
        <v>43843</v>
      </c>
      <c r="C17" s="57" t="s">
        <v>138</v>
      </c>
      <c r="D17" s="57" t="s">
        <v>21</v>
      </c>
      <c r="E17" s="57" t="s">
        <v>186</v>
      </c>
      <c r="F17" s="58">
        <v>248</v>
      </c>
      <c r="G17" s="58">
        <v>240</v>
      </c>
      <c r="H17" s="58">
        <v>253</v>
      </c>
      <c r="I17" s="58">
        <v>258</v>
      </c>
      <c r="J17" s="58">
        <v>263</v>
      </c>
      <c r="K17" s="58">
        <v>253</v>
      </c>
      <c r="L17" s="53">
        <f t="shared" si="1"/>
        <v>403.2258064516129</v>
      </c>
      <c r="M17" s="54">
        <f aca="true" t="shared" si="2" ref="M17:M24">IF(D17="BUY",(K17-F17)*(L17),(F17-K17)*(L17))</f>
        <v>2016.1290322580646</v>
      </c>
      <c r="N17" s="55">
        <f aca="true" t="shared" si="3" ref="N17:N24">M17/(L17)/F17%</f>
        <v>2.0161290322580645</v>
      </c>
    </row>
    <row r="18" spans="1:14" ht="15" customHeight="1">
      <c r="A18" s="57">
        <v>7</v>
      </c>
      <c r="B18" s="52">
        <v>43840</v>
      </c>
      <c r="C18" s="57" t="s">
        <v>138</v>
      </c>
      <c r="D18" s="57" t="s">
        <v>21</v>
      </c>
      <c r="E18" s="57" t="s">
        <v>84</v>
      </c>
      <c r="F18" s="58">
        <v>194.5</v>
      </c>
      <c r="G18" s="58">
        <v>188.5</v>
      </c>
      <c r="H18" s="58">
        <v>197.5</v>
      </c>
      <c r="I18" s="58">
        <v>200.5</v>
      </c>
      <c r="J18" s="58">
        <v>203.5</v>
      </c>
      <c r="K18" s="58">
        <v>197.5</v>
      </c>
      <c r="L18" s="53">
        <f t="shared" si="1"/>
        <v>514.1388174807198</v>
      </c>
      <c r="M18" s="54">
        <f t="shared" si="2"/>
        <v>1542.4164524421594</v>
      </c>
      <c r="N18" s="55">
        <f t="shared" si="3"/>
        <v>1.5424164524421593</v>
      </c>
    </row>
    <row r="19" spans="1:14" ht="15" customHeight="1">
      <c r="A19" s="57">
        <v>8</v>
      </c>
      <c r="B19" s="52">
        <v>43839</v>
      </c>
      <c r="C19" s="57" t="s">
        <v>138</v>
      </c>
      <c r="D19" s="57" t="s">
        <v>21</v>
      </c>
      <c r="E19" s="57" t="s">
        <v>158</v>
      </c>
      <c r="F19" s="58">
        <v>830</v>
      </c>
      <c r="G19" s="58">
        <v>804</v>
      </c>
      <c r="H19" s="58">
        <v>845</v>
      </c>
      <c r="I19" s="58">
        <v>860</v>
      </c>
      <c r="J19" s="58">
        <v>875</v>
      </c>
      <c r="K19" s="58">
        <v>845</v>
      </c>
      <c r="L19" s="53">
        <f t="shared" si="1"/>
        <v>120.48192771084338</v>
      </c>
      <c r="M19" s="54">
        <f t="shared" si="2"/>
        <v>1807.2289156626507</v>
      </c>
      <c r="N19" s="55">
        <f t="shared" si="3"/>
        <v>1.8072289156626504</v>
      </c>
    </row>
    <row r="20" spans="1:14" ht="15" customHeight="1">
      <c r="A20" s="57">
        <v>9</v>
      </c>
      <c r="B20" s="52">
        <v>43837</v>
      </c>
      <c r="C20" s="57" t="s">
        <v>138</v>
      </c>
      <c r="D20" s="57" t="s">
        <v>21</v>
      </c>
      <c r="E20" s="57" t="s">
        <v>150</v>
      </c>
      <c r="F20" s="58">
        <v>310</v>
      </c>
      <c r="G20" s="58">
        <v>298</v>
      </c>
      <c r="H20" s="58">
        <v>316</v>
      </c>
      <c r="I20" s="58">
        <v>322</v>
      </c>
      <c r="J20" s="58">
        <v>328</v>
      </c>
      <c r="K20" s="58">
        <v>328</v>
      </c>
      <c r="L20" s="53">
        <f t="shared" si="0"/>
        <v>322.5806451612903</v>
      </c>
      <c r="M20" s="54">
        <f t="shared" si="2"/>
        <v>5806.451612903225</v>
      </c>
      <c r="N20" s="55">
        <f t="shared" si="3"/>
        <v>5.806451612903226</v>
      </c>
    </row>
    <row r="21" spans="1:14" ht="15" customHeight="1">
      <c r="A21" s="57">
        <v>10</v>
      </c>
      <c r="B21" s="52">
        <v>43833</v>
      </c>
      <c r="C21" s="57" t="s">
        <v>138</v>
      </c>
      <c r="D21" s="57" t="s">
        <v>21</v>
      </c>
      <c r="E21" s="57" t="s">
        <v>275</v>
      </c>
      <c r="F21" s="58">
        <v>293</v>
      </c>
      <c r="G21" s="58">
        <v>283</v>
      </c>
      <c r="H21" s="58">
        <v>299</v>
      </c>
      <c r="I21" s="58">
        <v>305</v>
      </c>
      <c r="J21" s="58">
        <v>311</v>
      </c>
      <c r="K21" s="58">
        <v>283</v>
      </c>
      <c r="L21" s="53">
        <f t="shared" si="0"/>
        <v>341.29692832764505</v>
      </c>
      <c r="M21" s="54">
        <f t="shared" si="2"/>
        <v>-3412.9692832764504</v>
      </c>
      <c r="N21" s="55">
        <f t="shared" si="3"/>
        <v>-3.41296928327645</v>
      </c>
    </row>
    <row r="22" spans="1:14" ht="15" customHeight="1">
      <c r="A22" s="57">
        <v>11</v>
      </c>
      <c r="B22" s="52">
        <v>43832</v>
      </c>
      <c r="C22" s="57" t="s">
        <v>138</v>
      </c>
      <c r="D22" s="57" t="s">
        <v>21</v>
      </c>
      <c r="E22" s="57" t="s">
        <v>84</v>
      </c>
      <c r="F22" s="58">
        <v>191</v>
      </c>
      <c r="G22" s="58">
        <v>196</v>
      </c>
      <c r="H22" s="58">
        <v>194.5</v>
      </c>
      <c r="I22" s="58">
        <v>198</v>
      </c>
      <c r="J22" s="58">
        <v>201</v>
      </c>
      <c r="K22" s="58">
        <v>194.5</v>
      </c>
      <c r="L22" s="53">
        <f t="shared" si="0"/>
        <v>523.5602094240837</v>
      </c>
      <c r="M22" s="54">
        <f t="shared" si="2"/>
        <v>1832.460732984293</v>
      </c>
      <c r="N22" s="55">
        <f t="shared" si="3"/>
        <v>1.8324607329842932</v>
      </c>
    </row>
    <row r="23" spans="1:14" ht="15" customHeight="1">
      <c r="A23" s="57">
        <v>12</v>
      </c>
      <c r="B23" s="52">
        <v>43832</v>
      </c>
      <c r="C23" s="57" t="s">
        <v>138</v>
      </c>
      <c r="D23" s="57" t="s">
        <v>21</v>
      </c>
      <c r="E23" s="57" t="s">
        <v>394</v>
      </c>
      <c r="F23" s="58">
        <v>172</v>
      </c>
      <c r="G23" s="58">
        <v>166.5</v>
      </c>
      <c r="H23" s="58">
        <v>175</v>
      </c>
      <c r="I23" s="58">
        <v>178</v>
      </c>
      <c r="J23" s="58">
        <v>181</v>
      </c>
      <c r="K23" s="58">
        <v>174.9</v>
      </c>
      <c r="L23" s="53">
        <f t="shared" si="0"/>
        <v>581.3953488372093</v>
      </c>
      <c r="M23" s="54">
        <f t="shared" si="2"/>
        <v>1686.0465116279104</v>
      </c>
      <c r="N23" s="55">
        <f t="shared" si="3"/>
        <v>1.6860465116279104</v>
      </c>
    </row>
    <row r="24" spans="1:14" ht="15" customHeight="1">
      <c r="A24" s="57">
        <v>13</v>
      </c>
      <c r="B24" s="52">
        <v>43831</v>
      </c>
      <c r="C24" s="57" t="s">
        <v>138</v>
      </c>
      <c r="D24" s="57" t="s">
        <v>21</v>
      </c>
      <c r="E24" s="57" t="s">
        <v>395</v>
      </c>
      <c r="F24" s="58">
        <v>36</v>
      </c>
      <c r="G24" s="58">
        <v>33</v>
      </c>
      <c r="H24" s="58">
        <v>37.5</v>
      </c>
      <c r="I24" s="58">
        <v>39</v>
      </c>
      <c r="J24" s="58">
        <v>40.5</v>
      </c>
      <c r="K24" s="58">
        <v>37.5</v>
      </c>
      <c r="L24" s="53">
        <f t="shared" si="0"/>
        <v>2777.777777777778</v>
      </c>
      <c r="M24" s="54">
        <f t="shared" si="2"/>
        <v>4166.666666666667</v>
      </c>
      <c r="N24" s="55">
        <f t="shared" si="3"/>
        <v>4.166666666666667</v>
      </c>
    </row>
    <row r="25" spans="1:14" ht="15" customHeight="1" thickBot="1">
      <c r="A25"/>
      <c r="B25"/>
      <c r="C25" s="22"/>
      <c r="D25" s="22"/>
      <c r="E25" s="22"/>
      <c r="F25" s="25"/>
      <c r="G25" s="26"/>
      <c r="H25" s="27" t="s">
        <v>27</v>
      </c>
      <c r="I25" s="27"/>
      <c r="J25"/>
      <c r="K25"/>
      <c r="L25"/>
      <c r="M25"/>
      <c r="N25"/>
    </row>
    <row r="26" spans="1:14" ht="15" customHeight="1">
      <c r="A26"/>
      <c r="B26"/>
      <c r="C26" s="221" t="s">
        <v>28</v>
      </c>
      <c r="D26" s="221"/>
      <c r="E26" s="29">
        <v>12</v>
      </c>
      <c r="F26" s="30">
        <f>F27+F28+F29+F30+F31+F32</f>
        <v>99.99999999999999</v>
      </c>
      <c r="G26" s="31">
        <v>12</v>
      </c>
      <c r="H26" s="32">
        <f>G27/G26%</f>
        <v>91.66666666666667</v>
      </c>
      <c r="I26" s="32"/>
      <c r="J26"/>
      <c r="K26"/>
      <c r="L26"/>
      <c r="M26"/>
      <c r="N26"/>
    </row>
    <row r="27" spans="1:14" ht="15" customHeight="1">
      <c r="A27"/>
      <c r="B27"/>
      <c r="C27" s="217" t="s">
        <v>29</v>
      </c>
      <c r="D27" s="217"/>
      <c r="E27" s="33">
        <v>11</v>
      </c>
      <c r="F27" s="34">
        <f>(E27/E26)*100</f>
        <v>91.66666666666666</v>
      </c>
      <c r="G27" s="31">
        <v>11</v>
      </c>
      <c r="H27" s="28"/>
      <c r="I27" s="28"/>
      <c r="J27"/>
      <c r="K27"/>
      <c r="L27"/>
      <c r="M27"/>
      <c r="N27"/>
    </row>
    <row r="28" spans="1:14" ht="15" customHeight="1">
      <c r="A28"/>
      <c r="B28"/>
      <c r="C28" s="217" t="s">
        <v>31</v>
      </c>
      <c r="D28" s="217"/>
      <c r="E28" s="33">
        <v>0</v>
      </c>
      <c r="F28" s="34">
        <f>(E28/E26)*100</f>
        <v>0</v>
      </c>
      <c r="G28" s="36"/>
      <c r="H28" s="31"/>
      <c r="I28" s="31"/>
      <c r="J28"/>
      <c r="K28"/>
      <c r="L28"/>
      <c r="M28"/>
      <c r="N28"/>
    </row>
    <row r="29" spans="1:14" ht="15" customHeight="1">
      <c r="A29"/>
      <c r="B29"/>
      <c r="C29" s="217" t="s">
        <v>32</v>
      </c>
      <c r="D29" s="217"/>
      <c r="E29" s="33">
        <v>0</v>
      </c>
      <c r="F29" s="34">
        <f>(E29/E26)*100</f>
        <v>0</v>
      </c>
      <c r="G29" s="36"/>
      <c r="H29" s="31"/>
      <c r="I29" s="31"/>
      <c r="J29"/>
      <c r="K29"/>
      <c r="L29"/>
      <c r="M29"/>
      <c r="N29"/>
    </row>
    <row r="30" spans="1:14" ht="15" customHeight="1">
      <c r="A30"/>
      <c r="B30"/>
      <c r="C30" s="217" t="s">
        <v>33</v>
      </c>
      <c r="D30" s="217"/>
      <c r="E30" s="33">
        <v>1</v>
      </c>
      <c r="F30" s="34">
        <f>(E30/E26)*100</f>
        <v>8.333333333333332</v>
      </c>
      <c r="G30" s="36"/>
      <c r="H30" s="22" t="s">
        <v>34</v>
      </c>
      <c r="I30" s="22"/>
      <c r="J30"/>
      <c r="K30"/>
      <c r="L30"/>
      <c r="M30"/>
      <c r="N30"/>
    </row>
    <row r="31" spans="1:14" ht="15" customHeight="1">
      <c r="A31"/>
      <c r="B31"/>
      <c r="C31" s="217" t="s">
        <v>35</v>
      </c>
      <c r="D31" s="217"/>
      <c r="E31" s="33">
        <v>0</v>
      </c>
      <c r="F31" s="34">
        <f>(E31/E26)*100</f>
        <v>0</v>
      </c>
      <c r="G31" s="36"/>
      <c r="H31" s="22"/>
      <c r="I31" s="22"/>
      <c r="J31"/>
      <c r="K31"/>
      <c r="L31"/>
      <c r="M31"/>
      <c r="N31"/>
    </row>
    <row r="32" spans="1:14" ht="15" customHeight="1" thickBot="1">
      <c r="A32"/>
      <c r="B32"/>
      <c r="C32" s="218" t="s">
        <v>36</v>
      </c>
      <c r="D32" s="218"/>
      <c r="E32" s="38"/>
      <c r="F32" s="39">
        <f>(E32/E26)*100</f>
        <v>0</v>
      </c>
      <c r="G32" s="36"/>
      <c r="H32" s="22"/>
      <c r="I32"/>
      <c r="J32"/>
      <c r="K32"/>
      <c r="L32"/>
      <c r="M32"/>
      <c r="N32"/>
    </row>
    <row r="33" spans="1:14" ht="15" customHeight="1">
      <c r="A33" s="127" t="s">
        <v>37</v>
      </c>
      <c r="B33" s="115"/>
      <c r="C33" s="115"/>
      <c r="D33" s="122"/>
      <c r="E33" s="122"/>
      <c r="F33" s="116"/>
      <c r="G33" s="116"/>
      <c r="H33" s="128"/>
      <c r="I33" s="129"/>
      <c r="J33" s="114"/>
      <c r="K33" s="129"/>
      <c r="L33" s="114"/>
      <c r="M33" s="114"/>
      <c r="N33"/>
    </row>
    <row r="34" spans="1:14" ht="15" customHeight="1">
      <c r="A34" s="130" t="s">
        <v>348</v>
      </c>
      <c r="B34" s="115"/>
      <c r="C34" s="115"/>
      <c r="D34" s="131"/>
      <c r="E34" s="132"/>
      <c r="F34" s="122"/>
      <c r="G34" s="129"/>
      <c r="H34" s="128"/>
      <c r="I34" s="129"/>
      <c r="J34" s="129"/>
      <c r="K34" s="129"/>
      <c r="L34" s="116"/>
      <c r="M34" s="114"/>
      <c r="N34"/>
    </row>
    <row r="35" spans="1:14" ht="15" customHeight="1" thickBot="1">
      <c r="A35" s="189" t="s">
        <v>349</v>
      </c>
      <c r="B35" s="107"/>
      <c r="C35" s="108"/>
      <c r="D35" s="109"/>
      <c r="E35" s="110"/>
      <c r="F35" s="110"/>
      <c r="G35" s="111"/>
      <c r="H35" s="112"/>
      <c r="I35" s="112"/>
      <c r="J35" s="112"/>
      <c r="K35" s="110"/>
      <c r="L35"/>
      <c r="M35" s="114"/>
      <c r="N35"/>
    </row>
    <row r="36" spans="1:14" ht="15" customHeight="1" thickBot="1">
      <c r="A36" s="219" t="s">
        <v>0</v>
      </c>
      <c r="B36" s="219"/>
      <c r="C36" s="219"/>
      <c r="D36" s="219"/>
      <c r="E36" s="219"/>
      <c r="F36" s="219"/>
      <c r="G36" s="219"/>
      <c r="H36" s="219"/>
      <c r="I36" s="219"/>
      <c r="J36" s="219"/>
      <c r="K36" s="219"/>
      <c r="L36" s="219"/>
      <c r="M36" s="219"/>
      <c r="N36" s="219"/>
    </row>
    <row r="37" spans="1:14" ht="15" customHeight="1" thickBot="1">
      <c r="A37" s="219"/>
      <c r="B37" s="219"/>
      <c r="C37" s="219"/>
      <c r="D37" s="219"/>
      <c r="E37" s="219"/>
      <c r="F37" s="219"/>
      <c r="G37" s="219"/>
      <c r="H37" s="219"/>
      <c r="I37" s="219"/>
      <c r="J37" s="219"/>
      <c r="K37" s="219"/>
      <c r="L37" s="219"/>
      <c r="M37" s="219"/>
      <c r="N37" s="219"/>
    </row>
    <row r="38" spans="1:14" ht="15" customHeight="1">
      <c r="A38" s="219"/>
      <c r="B38" s="219"/>
      <c r="C38" s="219"/>
      <c r="D38" s="219"/>
      <c r="E38" s="219"/>
      <c r="F38" s="219"/>
      <c r="G38" s="219"/>
      <c r="H38" s="219"/>
      <c r="I38" s="219"/>
      <c r="J38" s="219"/>
      <c r="K38" s="219"/>
      <c r="L38" s="219"/>
      <c r="M38" s="219"/>
      <c r="N38" s="219"/>
    </row>
    <row r="39" spans="1:14" ht="15" customHeight="1">
      <c r="A39" s="220" t="s">
        <v>135</v>
      </c>
      <c r="B39" s="220"/>
      <c r="C39" s="220"/>
      <c r="D39" s="220"/>
      <c r="E39" s="220"/>
      <c r="F39" s="220"/>
      <c r="G39" s="220"/>
      <c r="H39" s="220"/>
      <c r="I39" s="220"/>
      <c r="J39" s="220"/>
      <c r="K39" s="220"/>
      <c r="L39" s="220"/>
      <c r="M39" s="220"/>
      <c r="N39" s="220"/>
    </row>
    <row r="40" spans="1:14" ht="15" customHeight="1">
      <c r="A40" s="220" t="s">
        <v>136</v>
      </c>
      <c r="B40" s="220"/>
      <c r="C40" s="220"/>
      <c r="D40" s="220"/>
      <c r="E40" s="220"/>
      <c r="F40" s="220"/>
      <c r="G40" s="220"/>
      <c r="H40" s="220"/>
      <c r="I40" s="220"/>
      <c r="J40" s="220"/>
      <c r="K40" s="220"/>
      <c r="L40" s="220"/>
      <c r="M40" s="220"/>
      <c r="N40" s="220"/>
    </row>
    <row r="41" spans="1:14" ht="15" customHeight="1" thickBot="1">
      <c r="A41" s="212" t="s">
        <v>3</v>
      </c>
      <c r="B41" s="212"/>
      <c r="C41" s="212"/>
      <c r="D41" s="212"/>
      <c r="E41" s="212"/>
      <c r="F41" s="212"/>
      <c r="G41" s="212"/>
      <c r="H41" s="212"/>
      <c r="I41" s="212"/>
      <c r="J41" s="212"/>
      <c r="K41" s="212"/>
      <c r="L41" s="212"/>
      <c r="M41" s="212"/>
      <c r="N41" s="212"/>
    </row>
    <row r="42" spans="1:14" ht="15" customHeight="1">
      <c r="A42" s="213" t="s">
        <v>365</v>
      </c>
      <c r="B42" s="213"/>
      <c r="C42" s="213"/>
      <c r="D42" s="213"/>
      <c r="E42" s="213"/>
      <c r="F42" s="213"/>
      <c r="G42" s="213"/>
      <c r="H42" s="213"/>
      <c r="I42" s="213"/>
      <c r="J42" s="213"/>
      <c r="K42" s="213"/>
      <c r="L42" s="213"/>
      <c r="M42" s="213"/>
      <c r="N42" s="213"/>
    </row>
    <row r="43" spans="1:14" ht="15" customHeight="1">
      <c r="A43" s="213" t="s">
        <v>5</v>
      </c>
      <c r="B43" s="213"/>
      <c r="C43" s="213"/>
      <c r="D43" s="213"/>
      <c r="E43" s="213"/>
      <c r="F43" s="213"/>
      <c r="G43" s="213"/>
      <c r="H43" s="213"/>
      <c r="I43" s="213"/>
      <c r="J43" s="213"/>
      <c r="K43" s="213"/>
      <c r="L43" s="213"/>
      <c r="M43" s="213"/>
      <c r="N43" s="213"/>
    </row>
    <row r="44" spans="1:14" ht="15" customHeight="1">
      <c r="A44" s="214" t="s">
        <v>6</v>
      </c>
      <c r="B44" s="215" t="s">
        <v>7</v>
      </c>
      <c r="C44" s="210" t="s">
        <v>8</v>
      </c>
      <c r="D44" s="214" t="s">
        <v>9</v>
      </c>
      <c r="E44" s="210" t="s">
        <v>10</v>
      </c>
      <c r="F44" s="210" t="s">
        <v>11</v>
      </c>
      <c r="G44" s="210" t="s">
        <v>12</v>
      </c>
      <c r="H44" s="210" t="s">
        <v>13</v>
      </c>
      <c r="I44" s="210" t="s">
        <v>14</v>
      </c>
      <c r="J44" s="210" t="s">
        <v>15</v>
      </c>
      <c r="K44" s="211" t="s">
        <v>16</v>
      </c>
      <c r="L44" s="210" t="s">
        <v>17</v>
      </c>
      <c r="M44" s="210" t="s">
        <v>18</v>
      </c>
      <c r="N44" s="210" t="s">
        <v>19</v>
      </c>
    </row>
    <row r="45" spans="1:14" ht="15" customHeight="1">
      <c r="A45" s="214"/>
      <c r="B45" s="216"/>
      <c r="C45" s="210"/>
      <c r="D45" s="214"/>
      <c r="E45" s="215"/>
      <c r="F45" s="210"/>
      <c r="G45" s="210"/>
      <c r="H45" s="210"/>
      <c r="I45" s="210"/>
      <c r="J45" s="210"/>
      <c r="K45" s="211"/>
      <c r="L45" s="210"/>
      <c r="M45" s="210"/>
      <c r="N45" s="210"/>
    </row>
    <row r="46" spans="1:14" ht="15" customHeight="1">
      <c r="A46" s="57">
        <v>1</v>
      </c>
      <c r="B46" s="52">
        <v>43830</v>
      </c>
      <c r="C46" s="57" t="s">
        <v>138</v>
      </c>
      <c r="D46" s="57" t="s">
        <v>21</v>
      </c>
      <c r="E46" s="57" t="s">
        <v>150</v>
      </c>
      <c r="F46" s="58">
        <v>316</v>
      </c>
      <c r="G46" s="58">
        <v>304</v>
      </c>
      <c r="H46" s="58">
        <v>322</v>
      </c>
      <c r="I46" s="58">
        <v>322</v>
      </c>
      <c r="J46" s="58">
        <v>328</v>
      </c>
      <c r="K46" s="58">
        <v>322</v>
      </c>
      <c r="L46" s="53">
        <f aca="true" t="shared" si="4" ref="L46:L59">100000/F46</f>
        <v>316.45569620253167</v>
      </c>
      <c r="M46" s="54">
        <f aca="true" t="shared" si="5" ref="M46:M51">IF(D46="BUY",(K46-F46)*(L46),(F46-K46)*(L46))</f>
        <v>1898.73417721519</v>
      </c>
      <c r="N46" s="55">
        <f aca="true" t="shared" si="6" ref="N46:N51">M46/(L46)/F46%</f>
        <v>1.8987341772151898</v>
      </c>
    </row>
    <row r="47" spans="1:14" ht="15" customHeight="1">
      <c r="A47" s="57">
        <v>2</v>
      </c>
      <c r="B47" s="52">
        <v>43830</v>
      </c>
      <c r="C47" s="57" t="s">
        <v>138</v>
      </c>
      <c r="D47" s="57" t="s">
        <v>21</v>
      </c>
      <c r="E47" s="57" t="s">
        <v>395</v>
      </c>
      <c r="F47" s="58">
        <v>32</v>
      </c>
      <c r="G47" s="58">
        <v>29.5</v>
      </c>
      <c r="H47" s="58">
        <v>33.5</v>
      </c>
      <c r="I47" s="58">
        <v>35</v>
      </c>
      <c r="J47" s="58">
        <v>36.5</v>
      </c>
      <c r="K47" s="58">
        <v>33.5</v>
      </c>
      <c r="L47" s="53">
        <f>100000/F47</f>
        <v>3125</v>
      </c>
      <c r="M47" s="54">
        <f t="shared" si="5"/>
        <v>4687.5</v>
      </c>
      <c r="N47" s="55">
        <f t="shared" si="6"/>
        <v>4.6875</v>
      </c>
    </row>
    <row r="48" spans="1:14" ht="15" customHeight="1">
      <c r="A48" s="57">
        <v>3</v>
      </c>
      <c r="B48" s="52">
        <v>43829</v>
      </c>
      <c r="C48" s="57" t="s">
        <v>138</v>
      </c>
      <c r="D48" s="57" t="s">
        <v>21</v>
      </c>
      <c r="E48" s="57" t="s">
        <v>331</v>
      </c>
      <c r="F48" s="58">
        <v>75.5</v>
      </c>
      <c r="G48" s="58">
        <v>71</v>
      </c>
      <c r="H48" s="58">
        <v>78</v>
      </c>
      <c r="I48" s="58">
        <v>80</v>
      </c>
      <c r="J48" s="58">
        <v>82</v>
      </c>
      <c r="K48" s="58">
        <v>78</v>
      </c>
      <c r="L48" s="53">
        <f>100000/F48</f>
        <v>1324.5033112582782</v>
      </c>
      <c r="M48" s="54">
        <f t="shared" si="5"/>
        <v>3311.258278145696</v>
      </c>
      <c r="N48" s="55">
        <f t="shared" si="6"/>
        <v>3.3112582781456954</v>
      </c>
    </row>
    <row r="49" spans="1:14" ht="15" customHeight="1">
      <c r="A49" s="57">
        <v>4</v>
      </c>
      <c r="B49" s="52">
        <v>43826</v>
      </c>
      <c r="C49" s="57" t="s">
        <v>138</v>
      </c>
      <c r="D49" s="57" t="s">
        <v>21</v>
      </c>
      <c r="E49" s="57" t="s">
        <v>396</v>
      </c>
      <c r="F49" s="58">
        <v>225</v>
      </c>
      <c r="G49" s="58">
        <v>216</v>
      </c>
      <c r="H49" s="58">
        <v>231</v>
      </c>
      <c r="I49" s="58">
        <v>236</v>
      </c>
      <c r="J49" s="58">
        <v>241</v>
      </c>
      <c r="K49" s="58">
        <v>231</v>
      </c>
      <c r="L49" s="53">
        <f t="shared" si="4"/>
        <v>444.44444444444446</v>
      </c>
      <c r="M49" s="54">
        <f t="shared" si="5"/>
        <v>2666.666666666667</v>
      </c>
      <c r="N49" s="55">
        <f t="shared" si="6"/>
        <v>2.666666666666667</v>
      </c>
    </row>
    <row r="50" spans="1:14" ht="15" customHeight="1">
      <c r="A50" s="57">
        <v>5</v>
      </c>
      <c r="B50" s="52">
        <v>43826</v>
      </c>
      <c r="C50" s="57" t="s">
        <v>138</v>
      </c>
      <c r="D50" s="57" t="s">
        <v>21</v>
      </c>
      <c r="E50" s="57" t="s">
        <v>397</v>
      </c>
      <c r="F50" s="58">
        <v>770</v>
      </c>
      <c r="G50" s="58">
        <v>744</v>
      </c>
      <c r="H50" s="58">
        <v>785</v>
      </c>
      <c r="I50" s="58">
        <v>800</v>
      </c>
      <c r="J50" s="58">
        <v>815</v>
      </c>
      <c r="K50" s="58">
        <v>784.9</v>
      </c>
      <c r="L50" s="53">
        <f t="shared" si="4"/>
        <v>129.87012987012986</v>
      </c>
      <c r="M50" s="54">
        <f t="shared" si="5"/>
        <v>1935.064935064932</v>
      </c>
      <c r="N50" s="55">
        <f t="shared" si="6"/>
        <v>1.935064935064932</v>
      </c>
    </row>
    <row r="51" spans="1:14" ht="15" customHeight="1">
      <c r="A51" s="57">
        <v>6</v>
      </c>
      <c r="B51" s="52">
        <v>43825</v>
      </c>
      <c r="C51" s="57" t="s">
        <v>138</v>
      </c>
      <c r="D51" s="57" t="s">
        <v>21</v>
      </c>
      <c r="E51" s="57" t="s">
        <v>395</v>
      </c>
      <c r="F51" s="58">
        <v>30</v>
      </c>
      <c r="G51" s="58">
        <v>27.5</v>
      </c>
      <c r="H51" s="58">
        <v>31.5</v>
      </c>
      <c r="I51" s="58">
        <v>33</v>
      </c>
      <c r="J51" s="58">
        <v>34.5</v>
      </c>
      <c r="K51" s="58">
        <v>31</v>
      </c>
      <c r="L51" s="53">
        <f t="shared" si="4"/>
        <v>3333.3333333333335</v>
      </c>
      <c r="M51" s="54">
        <f t="shared" si="5"/>
        <v>3333.3333333333335</v>
      </c>
      <c r="N51" s="55">
        <f t="shared" si="6"/>
        <v>3.3333333333333335</v>
      </c>
    </row>
    <row r="52" spans="1:14" ht="15" customHeight="1">
      <c r="A52" s="57">
        <v>7</v>
      </c>
      <c r="B52" s="52">
        <v>43822</v>
      </c>
      <c r="C52" s="57" t="s">
        <v>138</v>
      </c>
      <c r="D52" s="57" t="s">
        <v>21</v>
      </c>
      <c r="E52" s="57" t="s">
        <v>333</v>
      </c>
      <c r="F52" s="58">
        <v>520</v>
      </c>
      <c r="G52" s="58">
        <v>505</v>
      </c>
      <c r="H52" s="58">
        <v>530</v>
      </c>
      <c r="I52" s="58">
        <v>540</v>
      </c>
      <c r="J52" s="58">
        <v>550</v>
      </c>
      <c r="K52" s="58">
        <v>520</v>
      </c>
      <c r="L52" s="53">
        <f t="shared" si="4"/>
        <v>192.30769230769232</v>
      </c>
      <c r="M52" s="54">
        <v>0</v>
      </c>
      <c r="N52" s="55">
        <v>0</v>
      </c>
    </row>
    <row r="53" spans="1:14" ht="15" customHeight="1">
      <c r="A53" s="57">
        <v>8</v>
      </c>
      <c r="B53" s="52">
        <v>43818</v>
      </c>
      <c r="C53" s="57" t="s">
        <v>138</v>
      </c>
      <c r="D53" s="57" t="s">
        <v>21</v>
      </c>
      <c r="E53" s="57" t="s">
        <v>49</v>
      </c>
      <c r="F53" s="58">
        <v>774</v>
      </c>
      <c r="G53" s="58">
        <v>757</v>
      </c>
      <c r="H53" s="58">
        <v>787</v>
      </c>
      <c r="I53" s="58">
        <v>800</v>
      </c>
      <c r="J53" s="58">
        <v>813</v>
      </c>
      <c r="K53" s="58">
        <v>774</v>
      </c>
      <c r="L53" s="53">
        <f t="shared" si="4"/>
        <v>129.19896640826875</v>
      </c>
      <c r="M53" s="54">
        <v>0</v>
      </c>
      <c r="N53" s="55">
        <v>0</v>
      </c>
    </row>
    <row r="54" spans="1:14" ht="15" customHeight="1">
      <c r="A54" s="57">
        <v>9</v>
      </c>
      <c r="B54" s="52">
        <v>43818</v>
      </c>
      <c r="C54" s="57" t="s">
        <v>138</v>
      </c>
      <c r="D54" s="57" t="s">
        <v>21</v>
      </c>
      <c r="E54" s="57" t="s">
        <v>366</v>
      </c>
      <c r="F54" s="58">
        <v>594</v>
      </c>
      <c r="G54" s="58">
        <v>577</v>
      </c>
      <c r="H54" s="58">
        <v>605</v>
      </c>
      <c r="I54" s="58">
        <v>615</v>
      </c>
      <c r="J54" s="58">
        <v>625</v>
      </c>
      <c r="K54" s="58">
        <v>577</v>
      </c>
      <c r="L54" s="53">
        <f t="shared" si="4"/>
        <v>168.35016835016836</v>
      </c>
      <c r="M54" s="54">
        <f>IF(D54="BUY",(K54-F54)*(L54),(F54-K54)*(L54))</f>
        <v>-2861.952861952862</v>
      </c>
      <c r="N54" s="55">
        <f>M54/(L54)/F54%</f>
        <v>-2.8619528619528616</v>
      </c>
    </row>
    <row r="55" spans="1:14" ht="15" customHeight="1">
      <c r="A55" s="57">
        <v>10</v>
      </c>
      <c r="B55" s="52">
        <v>43817</v>
      </c>
      <c r="C55" s="57" t="s">
        <v>138</v>
      </c>
      <c r="D55" s="57" t="s">
        <v>21</v>
      </c>
      <c r="E55" s="57" t="s">
        <v>315</v>
      </c>
      <c r="F55" s="58">
        <v>252</v>
      </c>
      <c r="G55" s="58">
        <v>243</v>
      </c>
      <c r="H55" s="58">
        <v>257</v>
      </c>
      <c r="I55" s="58">
        <v>263</v>
      </c>
      <c r="J55" s="58">
        <v>267</v>
      </c>
      <c r="K55" s="58">
        <v>252</v>
      </c>
      <c r="L55" s="53">
        <f t="shared" si="4"/>
        <v>396.8253968253968</v>
      </c>
      <c r="M55" s="54">
        <v>0</v>
      </c>
      <c r="N55" s="55">
        <v>0</v>
      </c>
    </row>
    <row r="56" spans="1:14" ht="15" customHeight="1">
      <c r="A56" s="57">
        <v>11</v>
      </c>
      <c r="B56" s="52">
        <v>43816</v>
      </c>
      <c r="C56" s="57" t="s">
        <v>138</v>
      </c>
      <c r="D56" s="57" t="s">
        <v>21</v>
      </c>
      <c r="E56" s="57" t="s">
        <v>367</v>
      </c>
      <c r="F56" s="58">
        <v>435</v>
      </c>
      <c r="G56" s="58">
        <v>419</v>
      </c>
      <c r="H56" s="58">
        <v>445</v>
      </c>
      <c r="I56" s="58">
        <v>455</v>
      </c>
      <c r="J56" s="58">
        <v>465</v>
      </c>
      <c r="K56" s="58">
        <v>445</v>
      </c>
      <c r="L56" s="53">
        <f t="shared" si="4"/>
        <v>229.88505747126436</v>
      </c>
      <c r="M56" s="54">
        <f>IF(D56="BUY",(K56-F56)*(L56),(F56-K56)*(L56))</f>
        <v>2298.8505747126437</v>
      </c>
      <c r="N56" s="55">
        <f>M56/(L56)/F56%</f>
        <v>2.298850574712644</v>
      </c>
    </row>
    <row r="57" spans="1:14" ht="15" customHeight="1">
      <c r="A57" s="57">
        <v>12</v>
      </c>
      <c r="B57" s="52">
        <v>43812</v>
      </c>
      <c r="C57" s="57" t="s">
        <v>138</v>
      </c>
      <c r="D57" s="57" t="s">
        <v>21</v>
      </c>
      <c r="E57" s="57" t="s">
        <v>150</v>
      </c>
      <c r="F57" s="58">
        <v>310</v>
      </c>
      <c r="G57" s="58">
        <v>296</v>
      </c>
      <c r="H57" s="58">
        <v>318</v>
      </c>
      <c r="I57" s="58">
        <v>326</v>
      </c>
      <c r="J57" s="58">
        <v>324</v>
      </c>
      <c r="K57" s="58">
        <v>315.4</v>
      </c>
      <c r="L57" s="53">
        <f t="shared" si="4"/>
        <v>322.5806451612903</v>
      </c>
      <c r="M57" s="54">
        <f>IF(D57="BUY",(K57-F57)*(L57),(F57-K57)*(L57))</f>
        <v>1741.9354838709603</v>
      </c>
      <c r="N57" s="55">
        <f>M57/(L57)/F57%</f>
        <v>1.7419354838709604</v>
      </c>
    </row>
    <row r="58" spans="1:14" ht="15" customHeight="1">
      <c r="A58" s="57">
        <v>13</v>
      </c>
      <c r="B58" s="52">
        <v>43810</v>
      </c>
      <c r="C58" s="57" t="s">
        <v>138</v>
      </c>
      <c r="D58" s="57" t="s">
        <v>21</v>
      </c>
      <c r="E58" s="57" t="s">
        <v>88</v>
      </c>
      <c r="F58" s="58">
        <v>720</v>
      </c>
      <c r="G58" s="58">
        <v>697</v>
      </c>
      <c r="H58" s="58">
        <v>733</v>
      </c>
      <c r="I58" s="58">
        <v>746</v>
      </c>
      <c r="J58" s="58">
        <v>759</v>
      </c>
      <c r="K58" s="58">
        <v>733</v>
      </c>
      <c r="L58" s="53">
        <f t="shared" si="4"/>
        <v>138.88888888888889</v>
      </c>
      <c r="M58" s="54">
        <f>IF(D58="BUY",(K58-F58)*(L58),(F58-K58)*(L58))</f>
        <v>1805.5555555555554</v>
      </c>
      <c r="N58" s="55">
        <f>M58/(L58)/F58%</f>
        <v>1.8055555555555556</v>
      </c>
    </row>
    <row r="59" spans="1:14" ht="15" customHeight="1">
      <c r="A59" s="57">
        <v>14</v>
      </c>
      <c r="B59" s="52">
        <v>43805</v>
      </c>
      <c r="C59" s="57" t="s">
        <v>138</v>
      </c>
      <c r="D59" s="57" t="s">
        <v>21</v>
      </c>
      <c r="E59" s="57" t="s">
        <v>368</v>
      </c>
      <c r="F59" s="58">
        <v>280</v>
      </c>
      <c r="G59" s="58">
        <v>267</v>
      </c>
      <c r="H59" s="58">
        <v>286</v>
      </c>
      <c r="I59" s="58">
        <v>292</v>
      </c>
      <c r="J59" s="58">
        <v>300</v>
      </c>
      <c r="K59" s="58">
        <v>267</v>
      </c>
      <c r="L59" s="53">
        <f t="shared" si="4"/>
        <v>357.14285714285717</v>
      </c>
      <c r="M59" s="54">
        <f aca="true" t="shared" si="7" ref="M59:M64">IF(D59="BUY",(K59-F59)*(L59),(F59-K59)*(L59))</f>
        <v>-4642.857142857143</v>
      </c>
      <c r="N59" s="55">
        <f aca="true" t="shared" si="8" ref="N59:N64">M59/(L59)/F59%</f>
        <v>-4.642857142857143</v>
      </c>
    </row>
    <row r="60" spans="1:14" ht="15" customHeight="1">
      <c r="A60" s="57">
        <v>15</v>
      </c>
      <c r="B60" s="52">
        <v>43804</v>
      </c>
      <c r="C60" s="57" t="s">
        <v>138</v>
      </c>
      <c r="D60" s="57" t="s">
        <v>21</v>
      </c>
      <c r="E60" s="57" t="s">
        <v>139</v>
      </c>
      <c r="F60" s="58">
        <v>356</v>
      </c>
      <c r="G60" s="58">
        <v>342</v>
      </c>
      <c r="H60" s="58">
        <v>364</v>
      </c>
      <c r="I60" s="58">
        <v>370</v>
      </c>
      <c r="J60" s="58">
        <v>376</v>
      </c>
      <c r="K60" s="58">
        <v>342</v>
      </c>
      <c r="L60" s="53">
        <f>100000/F60</f>
        <v>280.8988764044944</v>
      </c>
      <c r="M60" s="54">
        <f t="shared" si="7"/>
        <v>-3932.5842696629215</v>
      </c>
      <c r="N60" s="55">
        <f t="shared" si="8"/>
        <v>-3.932584269662921</v>
      </c>
    </row>
    <row r="61" spans="1:14" ht="15" customHeight="1">
      <c r="A61" s="57">
        <v>16</v>
      </c>
      <c r="B61" s="52">
        <v>43803</v>
      </c>
      <c r="C61" s="57" t="s">
        <v>138</v>
      </c>
      <c r="D61" s="57" t="s">
        <v>21</v>
      </c>
      <c r="E61" s="57" t="s">
        <v>80</v>
      </c>
      <c r="F61" s="58">
        <v>409</v>
      </c>
      <c r="G61" s="58">
        <v>394</v>
      </c>
      <c r="H61" s="58">
        <v>419</v>
      </c>
      <c r="I61" s="58">
        <v>429</v>
      </c>
      <c r="J61" s="58">
        <v>439</v>
      </c>
      <c r="K61" s="58">
        <v>394</v>
      </c>
      <c r="L61" s="53">
        <f>100000/F61</f>
        <v>244.49877750611248</v>
      </c>
      <c r="M61" s="54">
        <f t="shared" si="7"/>
        <v>-3667.481662591687</v>
      </c>
      <c r="N61" s="55">
        <f t="shared" si="8"/>
        <v>-3.6674816625916873</v>
      </c>
    </row>
    <row r="62" spans="1:14" ht="15" customHeight="1">
      <c r="A62" s="57">
        <v>17</v>
      </c>
      <c r="B62" s="52">
        <v>43802</v>
      </c>
      <c r="C62" s="57" t="s">
        <v>138</v>
      </c>
      <c r="D62" s="57" t="s">
        <v>21</v>
      </c>
      <c r="E62" s="57" t="s">
        <v>368</v>
      </c>
      <c r="F62" s="58">
        <v>279</v>
      </c>
      <c r="G62" s="58">
        <v>268</v>
      </c>
      <c r="H62" s="58">
        <v>285</v>
      </c>
      <c r="I62" s="58">
        <v>291</v>
      </c>
      <c r="J62" s="58">
        <v>297</v>
      </c>
      <c r="K62" s="58">
        <v>268</v>
      </c>
      <c r="L62" s="53">
        <f>100000/F62</f>
        <v>358.42293906810033</v>
      </c>
      <c r="M62" s="54">
        <f t="shared" si="7"/>
        <v>-3942.6523297491035</v>
      </c>
      <c r="N62" s="55">
        <f t="shared" si="8"/>
        <v>-3.942652329749104</v>
      </c>
    </row>
    <row r="63" spans="1:14" ht="15" customHeight="1">
      <c r="A63" s="57">
        <v>18</v>
      </c>
      <c r="B63" s="52">
        <v>43801</v>
      </c>
      <c r="C63" s="57" t="s">
        <v>138</v>
      </c>
      <c r="D63" s="57" t="s">
        <v>21</v>
      </c>
      <c r="E63" s="57" t="s">
        <v>368</v>
      </c>
      <c r="F63" s="58">
        <v>268</v>
      </c>
      <c r="G63" s="58">
        <v>257</v>
      </c>
      <c r="H63" s="58">
        <v>274</v>
      </c>
      <c r="I63" s="58">
        <v>280</v>
      </c>
      <c r="J63" s="58">
        <v>286</v>
      </c>
      <c r="K63" s="58">
        <v>280</v>
      </c>
      <c r="L63" s="53">
        <f>100000/F63</f>
        <v>373.13432835820896</v>
      </c>
      <c r="M63" s="54">
        <f t="shared" si="7"/>
        <v>4477.611940298508</v>
      </c>
      <c r="N63" s="55">
        <f t="shared" si="8"/>
        <v>4.477611940298507</v>
      </c>
    </row>
    <row r="64" spans="1:14" ht="15" customHeight="1">
      <c r="A64" s="57">
        <v>19</v>
      </c>
      <c r="B64" s="52">
        <v>43801</v>
      </c>
      <c r="C64" s="57" t="s">
        <v>138</v>
      </c>
      <c r="D64" s="57" t="s">
        <v>21</v>
      </c>
      <c r="E64" s="57" t="s">
        <v>369</v>
      </c>
      <c r="F64" s="58">
        <v>340</v>
      </c>
      <c r="G64" s="58">
        <v>324</v>
      </c>
      <c r="H64" s="58">
        <v>348</v>
      </c>
      <c r="I64" s="58">
        <v>356</v>
      </c>
      <c r="J64" s="58">
        <v>364</v>
      </c>
      <c r="K64" s="58">
        <v>324</v>
      </c>
      <c r="L64" s="53">
        <f>100000/F64</f>
        <v>294.11764705882354</v>
      </c>
      <c r="M64" s="54">
        <f t="shared" si="7"/>
        <v>-4705.882352941177</v>
      </c>
      <c r="N64" s="55">
        <f t="shared" si="8"/>
        <v>-4.705882352941177</v>
      </c>
    </row>
    <row r="65" spans="1:14" ht="15" customHeight="1" thickBot="1">
      <c r="A65"/>
      <c r="B65"/>
      <c r="C65" s="22"/>
      <c r="D65" s="22"/>
      <c r="E65" s="22"/>
      <c r="F65" s="25"/>
      <c r="G65" s="26"/>
      <c r="H65" s="27" t="s">
        <v>27</v>
      </c>
      <c r="I65" s="27"/>
      <c r="J65"/>
      <c r="K65"/>
      <c r="L65"/>
      <c r="M65"/>
      <c r="N65"/>
    </row>
    <row r="66" spans="1:14" ht="15" customHeight="1">
      <c r="A66"/>
      <c r="B66"/>
      <c r="C66" s="221" t="s">
        <v>28</v>
      </c>
      <c r="D66" s="221"/>
      <c r="E66" s="29">
        <v>16</v>
      </c>
      <c r="F66" s="30">
        <f>F67+F68+F69+F70+F71+F72</f>
        <v>100</v>
      </c>
      <c r="G66" s="31">
        <v>16</v>
      </c>
      <c r="H66" s="32">
        <f>G67/G66%</f>
        <v>62.5</v>
      </c>
      <c r="I66" s="32"/>
      <c r="J66"/>
      <c r="K66"/>
      <c r="L66"/>
      <c r="M66"/>
      <c r="N66"/>
    </row>
    <row r="67" spans="1:14" ht="15" customHeight="1">
      <c r="A67"/>
      <c r="B67"/>
      <c r="C67" s="217" t="s">
        <v>29</v>
      </c>
      <c r="D67" s="217"/>
      <c r="E67" s="33">
        <v>10</v>
      </c>
      <c r="F67" s="34">
        <f>(E67/E66)*100</f>
        <v>62.5</v>
      </c>
      <c r="G67" s="31">
        <v>10</v>
      </c>
      <c r="H67" s="28"/>
      <c r="I67" s="28"/>
      <c r="J67"/>
      <c r="K67"/>
      <c r="L67"/>
      <c r="M67"/>
      <c r="N67"/>
    </row>
    <row r="68" spans="1:14" ht="15" customHeight="1">
      <c r="A68"/>
      <c r="B68"/>
      <c r="C68" s="217" t="s">
        <v>31</v>
      </c>
      <c r="D68" s="217"/>
      <c r="E68" s="33">
        <v>0</v>
      </c>
      <c r="F68" s="34">
        <f>(E68/E66)*100</f>
        <v>0</v>
      </c>
      <c r="G68" s="36"/>
      <c r="H68" s="31"/>
      <c r="I68" s="31"/>
      <c r="J68"/>
      <c r="K68"/>
      <c r="L68"/>
      <c r="M68"/>
      <c r="N68"/>
    </row>
    <row r="69" spans="1:14" ht="15" customHeight="1">
      <c r="A69"/>
      <c r="B69"/>
      <c r="C69" s="217" t="s">
        <v>32</v>
      </c>
      <c r="D69" s="217"/>
      <c r="E69" s="33">
        <v>0</v>
      </c>
      <c r="F69" s="34">
        <f>(E69/E66)*100</f>
        <v>0</v>
      </c>
      <c r="G69" s="36"/>
      <c r="H69" s="31"/>
      <c r="I69" s="31"/>
      <c r="J69"/>
      <c r="K69"/>
      <c r="L69"/>
      <c r="M69"/>
      <c r="N69"/>
    </row>
    <row r="70" spans="1:14" ht="15" customHeight="1">
      <c r="A70"/>
      <c r="B70"/>
      <c r="C70" s="217" t="s">
        <v>33</v>
      </c>
      <c r="D70" s="217"/>
      <c r="E70" s="33">
        <v>6</v>
      </c>
      <c r="F70" s="34">
        <f>(E70/E66)*100</f>
        <v>37.5</v>
      </c>
      <c r="G70" s="36"/>
      <c r="H70" s="22" t="s">
        <v>34</v>
      </c>
      <c r="I70" s="22"/>
      <c r="J70"/>
      <c r="K70"/>
      <c r="L70"/>
      <c r="M70"/>
      <c r="N70"/>
    </row>
    <row r="71" spans="1:14" ht="15" customHeight="1">
      <c r="A71"/>
      <c r="B71"/>
      <c r="C71" s="217" t="s">
        <v>35</v>
      </c>
      <c r="D71" s="217"/>
      <c r="E71" s="33">
        <v>0</v>
      </c>
      <c r="F71" s="34">
        <f>(E71/E66)*100</f>
        <v>0</v>
      </c>
      <c r="G71" s="36"/>
      <c r="H71" s="22"/>
      <c r="I71" s="22"/>
      <c r="J71"/>
      <c r="K71"/>
      <c r="L71"/>
      <c r="M71"/>
      <c r="N71"/>
    </row>
    <row r="72" spans="1:14" ht="15" customHeight="1" thickBot="1">
      <c r="A72"/>
      <c r="B72"/>
      <c r="C72" s="218" t="s">
        <v>36</v>
      </c>
      <c r="D72" s="218"/>
      <c r="E72" s="38"/>
      <c r="F72" s="39">
        <f>(E72/E66)*100</f>
        <v>0</v>
      </c>
      <c r="G72" s="36"/>
      <c r="H72" s="22"/>
      <c r="I72"/>
      <c r="J72"/>
      <c r="K72"/>
      <c r="L72"/>
      <c r="M72"/>
      <c r="N72"/>
    </row>
    <row r="73" spans="1:14" ht="15" customHeight="1">
      <c r="A73" s="127" t="s">
        <v>37</v>
      </c>
      <c r="B73" s="115"/>
      <c r="C73" s="115"/>
      <c r="D73" s="122"/>
      <c r="E73" s="122"/>
      <c r="F73" s="116"/>
      <c r="G73" s="116"/>
      <c r="H73" s="128"/>
      <c r="I73" s="129"/>
      <c r="J73" s="114"/>
      <c r="K73" s="129"/>
      <c r="L73" s="114"/>
      <c r="M73" s="114"/>
      <c r="N73"/>
    </row>
    <row r="74" spans="1:14" ht="15" customHeight="1">
      <c r="A74" s="130" t="s">
        <v>348</v>
      </c>
      <c r="B74" s="115"/>
      <c r="C74" s="115"/>
      <c r="D74" s="131"/>
      <c r="E74" s="132"/>
      <c r="F74" s="122"/>
      <c r="G74" s="129"/>
      <c r="H74" s="128"/>
      <c r="I74" s="129"/>
      <c r="J74" s="129"/>
      <c r="K74" s="129"/>
      <c r="L74" s="116"/>
      <c r="M74" s="114"/>
      <c r="N74"/>
    </row>
    <row r="75" spans="1:14" ht="15" customHeight="1" thickBot="1">
      <c r="A75" s="189" t="s">
        <v>349</v>
      </c>
      <c r="B75" s="107"/>
      <c r="C75" s="108"/>
      <c r="D75" s="109"/>
      <c r="E75" s="110"/>
      <c r="F75" s="110"/>
      <c r="G75" s="111"/>
      <c r="H75" s="112"/>
      <c r="I75" s="112"/>
      <c r="J75" s="112"/>
      <c r="K75" s="110"/>
      <c r="L75"/>
      <c r="M75" s="114"/>
      <c r="N75"/>
    </row>
    <row r="76" spans="1:14" ht="15" customHeight="1" thickBot="1">
      <c r="A76" s="219" t="s">
        <v>0</v>
      </c>
      <c r="B76" s="219"/>
      <c r="C76" s="219"/>
      <c r="D76" s="219"/>
      <c r="E76" s="219"/>
      <c r="F76" s="219"/>
      <c r="G76" s="219"/>
      <c r="H76" s="219"/>
      <c r="I76" s="219"/>
      <c r="J76" s="219"/>
      <c r="K76" s="219"/>
      <c r="L76" s="219"/>
      <c r="M76" s="219"/>
      <c r="N76" s="219"/>
    </row>
    <row r="77" spans="1:14" ht="15" customHeight="1" thickBot="1">
      <c r="A77" s="219"/>
      <c r="B77" s="219"/>
      <c r="C77" s="219"/>
      <c r="D77" s="219"/>
      <c r="E77" s="219"/>
      <c r="F77" s="219"/>
      <c r="G77" s="219"/>
      <c r="H77" s="219"/>
      <c r="I77" s="219"/>
      <c r="J77" s="219"/>
      <c r="K77" s="219"/>
      <c r="L77" s="219"/>
      <c r="M77" s="219"/>
      <c r="N77" s="219"/>
    </row>
    <row r="78" spans="1:14" ht="15" customHeight="1">
      <c r="A78" s="219"/>
      <c r="B78" s="219"/>
      <c r="C78" s="219"/>
      <c r="D78" s="219"/>
      <c r="E78" s="219"/>
      <c r="F78" s="219"/>
      <c r="G78" s="219"/>
      <c r="H78" s="219"/>
      <c r="I78" s="219"/>
      <c r="J78" s="219"/>
      <c r="K78" s="219"/>
      <c r="L78" s="219"/>
      <c r="M78" s="219"/>
      <c r="N78" s="219"/>
    </row>
    <row r="79" spans="1:14" ht="15" customHeight="1">
      <c r="A79" s="220" t="s">
        <v>135</v>
      </c>
      <c r="B79" s="220"/>
      <c r="C79" s="220"/>
      <c r="D79" s="220"/>
      <c r="E79" s="220"/>
      <c r="F79" s="220"/>
      <c r="G79" s="220"/>
      <c r="H79" s="220"/>
      <c r="I79" s="220"/>
      <c r="J79" s="220"/>
      <c r="K79" s="220"/>
      <c r="L79" s="220"/>
      <c r="M79" s="220"/>
      <c r="N79" s="220"/>
    </row>
    <row r="80" spans="1:14" ht="15" customHeight="1">
      <c r="A80" s="220" t="s">
        <v>136</v>
      </c>
      <c r="B80" s="220"/>
      <c r="C80" s="220"/>
      <c r="D80" s="220"/>
      <c r="E80" s="220"/>
      <c r="F80" s="220"/>
      <c r="G80" s="220"/>
      <c r="H80" s="220"/>
      <c r="I80" s="220"/>
      <c r="J80" s="220"/>
      <c r="K80" s="220"/>
      <c r="L80" s="220"/>
      <c r="M80" s="220"/>
      <c r="N80" s="220"/>
    </row>
    <row r="81" spans="1:14" ht="15" customHeight="1" thickBot="1">
      <c r="A81" s="212" t="s">
        <v>3</v>
      </c>
      <c r="B81" s="212"/>
      <c r="C81" s="212"/>
      <c r="D81" s="212"/>
      <c r="E81" s="212"/>
      <c r="F81" s="212"/>
      <c r="G81" s="212"/>
      <c r="H81" s="212"/>
      <c r="I81" s="212"/>
      <c r="J81" s="212"/>
      <c r="K81" s="212"/>
      <c r="L81" s="212"/>
      <c r="M81" s="212"/>
      <c r="N81" s="212"/>
    </row>
    <row r="82" spans="1:14" ht="15" customHeight="1">
      <c r="A82" s="213" t="s">
        <v>370</v>
      </c>
      <c r="B82" s="213"/>
      <c r="C82" s="213"/>
      <c r="D82" s="213"/>
      <c r="E82" s="213"/>
      <c r="F82" s="213"/>
      <c r="G82" s="213"/>
      <c r="H82" s="213"/>
      <c r="I82" s="213"/>
      <c r="J82" s="213"/>
      <c r="K82" s="213"/>
      <c r="L82" s="213"/>
      <c r="M82" s="213"/>
      <c r="N82" s="213"/>
    </row>
    <row r="83" spans="1:14" ht="15" customHeight="1">
      <c r="A83" s="213" t="s">
        <v>5</v>
      </c>
      <c r="B83" s="213"/>
      <c r="C83" s="213"/>
      <c r="D83" s="213"/>
      <c r="E83" s="213"/>
      <c r="F83" s="213"/>
      <c r="G83" s="213"/>
      <c r="H83" s="213"/>
      <c r="I83" s="213"/>
      <c r="J83" s="213"/>
      <c r="K83" s="213"/>
      <c r="L83" s="213"/>
      <c r="M83" s="213"/>
      <c r="N83" s="213"/>
    </row>
    <row r="84" spans="1:14" ht="15" customHeight="1">
      <c r="A84" s="214" t="s">
        <v>6</v>
      </c>
      <c r="B84" s="215" t="s">
        <v>7</v>
      </c>
      <c r="C84" s="210" t="s">
        <v>8</v>
      </c>
      <c r="D84" s="214" t="s">
        <v>9</v>
      </c>
      <c r="E84" s="210" t="s">
        <v>10</v>
      </c>
      <c r="F84" s="210" t="s">
        <v>11</v>
      </c>
      <c r="G84" s="210" t="s">
        <v>12</v>
      </c>
      <c r="H84" s="210" t="s">
        <v>13</v>
      </c>
      <c r="I84" s="210" t="s">
        <v>14</v>
      </c>
      <c r="J84" s="210" t="s">
        <v>15</v>
      </c>
      <c r="K84" s="211" t="s">
        <v>16</v>
      </c>
      <c r="L84" s="210" t="s">
        <v>17</v>
      </c>
      <c r="M84" s="210" t="s">
        <v>18</v>
      </c>
      <c r="N84" s="210" t="s">
        <v>19</v>
      </c>
    </row>
    <row r="85" spans="1:14" ht="15" customHeight="1">
      <c r="A85" s="214"/>
      <c r="B85" s="216"/>
      <c r="C85" s="210"/>
      <c r="D85" s="214"/>
      <c r="E85" s="215"/>
      <c r="F85" s="210"/>
      <c r="G85" s="210"/>
      <c r="H85" s="210"/>
      <c r="I85" s="210"/>
      <c r="J85" s="210"/>
      <c r="K85" s="211"/>
      <c r="L85" s="210"/>
      <c r="M85" s="210"/>
      <c r="N85" s="210"/>
    </row>
    <row r="86" spans="1:14" ht="15" customHeight="1">
      <c r="A86" s="57">
        <v>1</v>
      </c>
      <c r="B86" s="52">
        <v>43798</v>
      </c>
      <c r="C86" s="57" t="s">
        <v>138</v>
      </c>
      <c r="D86" s="57" t="s">
        <v>21</v>
      </c>
      <c r="E86" s="57" t="s">
        <v>298</v>
      </c>
      <c r="F86" s="58">
        <v>127</v>
      </c>
      <c r="G86" s="58">
        <v>121</v>
      </c>
      <c r="H86" s="58">
        <v>130</v>
      </c>
      <c r="I86" s="58">
        <v>133</v>
      </c>
      <c r="J86" s="58">
        <v>136</v>
      </c>
      <c r="K86" s="58">
        <v>121</v>
      </c>
      <c r="L86" s="53">
        <f aca="true" t="shared" si="9" ref="L86:L99">100000/F86</f>
        <v>787.4015748031496</v>
      </c>
      <c r="M86" s="54">
        <f aca="true" t="shared" si="10" ref="M86:M104">IF(D86="BUY",(K86-F86)*(L86),(F86-K86)*(L86))</f>
        <v>-4724.4094488188975</v>
      </c>
      <c r="N86" s="55">
        <f aca="true" t="shared" si="11" ref="N86:N104">M86/(L86)/F86%</f>
        <v>-4.724409448818897</v>
      </c>
    </row>
    <row r="87" spans="1:14" ht="15" customHeight="1">
      <c r="A87" s="57">
        <v>2</v>
      </c>
      <c r="B87" s="52">
        <v>43797</v>
      </c>
      <c r="C87" s="57" t="s">
        <v>138</v>
      </c>
      <c r="D87" s="57" t="s">
        <v>21</v>
      </c>
      <c r="E87" s="57" t="s">
        <v>188</v>
      </c>
      <c r="F87" s="58">
        <v>443</v>
      </c>
      <c r="G87" s="58">
        <v>427</v>
      </c>
      <c r="H87" s="58">
        <v>453</v>
      </c>
      <c r="I87" s="58">
        <v>463</v>
      </c>
      <c r="J87" s="58">
        <v>473</v>
      </c>
      <c r="K87" s="58">
        <v>473</v>
      </c>
      <c r="L87" s="53">
        <f>100000/F87</f>
        <v>225.73363431151242</v>
      </c>
      <c r="M87" s="54">
        <f t="shared" si="10"/>
        <v>6772.009029345372</v>
      </c>
      <c r="N87" s="55">
        <f t="shared" si="11"/>
        <v>6.772009029345373</v>
      </c>
    </row>
    <row r="88" spans="1:14" ht="15" customHeight="1">
      <c r="A88" s="57">
        <v>3</v>
      </c>
      <c r="B88" s="52">
        <v>43796</v>
      </c>
      <c r="C88" s="57" t="s">
        <v>138</v>
      </c>
      <c r="D88" s="57" t="s">
        <v>21</v>
      </c>
      <c r="E88" s="57" t="s">
        <v>371</v>
      </c>
      <c r="F88" s="58">
        <v>328</v>
      </c>
      <c r="G88" s="58">
        <v>316</v>
      </c>
      <c r="H88" s="58">
        <v>336</v>
      </c>
      <c r="I88" s="58">
        <v>344</v>
      </c>
      <c r="J88" s="58">
        <v>350</v>
      </c>
      <c r="K88" s="58">
        <v>336</v>
      </c>
      <c r="L88" s="53">
        <f>100000/F88</f>
        <v>304.8780487804878</v>
      </c>
      <c r="M88" s="54">
        <f t="shared" si="10"/>
        <v>2439.0243902439024</v>
      </c>
      <c r="N88" s="55">
        <f t="shared" si="11"/>
        <v>2.4390243902439024</v>
      </c>
    </row>
    <row r="89" spans="1:14" ht="15" customHeight="1">
      <c r="A89" s="57">
        <v>4</v>
      </c>
      <c r="B89" s="52">
        <v>43795</v>
      </c>
      <c r="C89" s="57" t="s">
        <v>138</v>
      </c>
      <c r="D89" s="57" t="s">
        <v>21</v>
      </c>
      <c r="E89" s="57" t="s">
        <v>372</v>
      </c>
      <c r="F89" s="58">
        <v>770</v>
      </c>
      <c r="G89" s="58">
        <v>747</v>
      </c>
      <c r="H89" s="58">
        <v>783</v>
      </c>
      <c r="I89" s="58">
        <v>796</v>
      </c>
      <c r="J89" s="58">
        <v>810</v>
      </c>
      <c r="K89" s="58">
        <v>783</v>
      </c>
      <c r="L89" s="53">
        <f>100000/F89</f>
        <v>129.87012987012986</v>
      </c>
      <c r="M89" s="54">
        <f t="shared" si="10"/>
        <v>1688.3116883116882</v>
      </c>
      <c r="N89" s="55">
        <f t="shared" si="11"/>
        <v>1.6883116883116882</v>
      </c>
    </row>
    <row r="90" spans="1:14" ht="15" customHeight="1">
      <c r="A90" s="57">
        <v>5</v>
      </c>
      <c r="B90" s="52">
        <v>43794</v>
      </c>
      <c r="C90" s="57" t="s">
        <v>138</v>
      </c>
      <c r="D90" s="57" t="s">
        <v>21</v>
      </c>
      <c r="E90" s="57" t="s">
        <v>354</v>
      </c>
      <c r="F90" s="58">
        <v>545</v>
      </c>
      <c r="G90" s="58">
        <v>525</v>
      </c>
      <c r="H90" s="58">
        <v>556</v>
      </c>
      <c r="I90" s="58">
        <v>567</v>
      </c>
      <c r="J90" s="58">
        <v>578</v>
      </c>
      <c r="K90" s="58">
        <v>556</v>
      </c>
      <c r="L90" s="53">
        <f t="shared" si="9"/>
        <v>183.4862385321101</v>
      </c>
      <c r="M90" s="54">
        <f t="shared" si="10"/>
        <v>2018.348623853211</v>
      </c>
      <c r="N90" s="55">
        <f t="shared" si="11"/>
        <v>2.018348623853211</v>
      </c>
    </row>
    <row r="91" spans="1:14" ht="15" customHeight="1">
      <c r="A91" s="57">
        <v>7</v>
      </c>
      <c r="B91" s="52">
        <v>43790</v>
      </c>
      <c r="C91" s="57" t="s">
        <v>138</v>
      </c>
      <c r="D91" s="57" t="s">
        <v>21</v>
      </c>
      <c r="E91" s="57" t="s">
        <v>327</v>
      </c>
      <c r="F91" s="58">
        <v>516</v>
      </c>
      <c r="G91" s="58">
        <v>498</v>
      </c>
      <c r="H91" s="58">
        <v>526</v>
      </c>
      <c r="I91" s="58">
        <v>536</v>
      </c>
      <c r="J91" s="58">
        <v>546</v>
      </c>
      <c r="K91" s="58">
        <v>498</v>
      </c>
      <c r="L91" s="53">
        <f t="shared" si="9"/>
        <v>193.7984496124031</v>
      </c>
      <c r="M91" s="54">
        <f t="shared" si="10"/>
        <v>-3488.3720930232557</v>
      </c>
      <c r="N91" s="55">
        <f t="shared" si="11"/>
        <v>-3.488372093023256</v>
      </c>
    </row>
    <row r="92" spans="1:14" ht="15" customHeight="1">
      <c r="A92" s="57">
        <v>8</v>
      </c>
      <c r="B92" s="52">
        <v>43789</v>
      </c>
      <c r="C92" s="57" t="s">
        <v>138</v>
      </c>
      <c r="D92" s="57" t="s">
        <v>21</v>
      </c>
      <c r="E92" s="57" t="s">
        <v>237</v>
      </c>
      <c r="F92" s="58">
        <v>338</v>
      </c>
      <c r="G92" s="58">
        <v>325</v>
      </c>
      <c r="H92" s="58">
        <v>346</v>
      </c>
      <c r="I92" s="58">
        <v>354</v>
      </c>
      <c r="J92" s="58">
        <v>362</v>
      </c>
      <c r="K92" s="58">
        <v>346</v>
      </c>
      <c r="L92" s="53">
        <f t="shared" si="9"/>
        <v>295.85798816568047</v>
      </c>
      <c r="M92" s="54">
        <f t="shared" si="10"/>
        <v>2366.8639053254437</v>
      </c>
      <c r="N92" s="55">
        <f t="shared" si="11"/>
        <v>2.366863905325444</v>
      </c>
    </row>
    <row r="93" spans="1:14" ht="15" customHeight="1">
      <c r="A93" s="57">
        <v>9</v>
      </c>
      <c r="B93" s="52">
        <v>43788</v>
      </c>
      <c r="C93" s="57" t="s">
        <v>138</v>
      </c>
      <c r="D93" s="57" t="s">
        <v>21</v>
      </c>
      <c r="E93" s="57" t="s">
        <v>133</v>
      </c>
      <c r="F93" s="58">
        <v>220</v>
      </c>
      <c r="G93" s="58">
        <v>213</v>
      </c>
      <c r="H93" s="58">
        <v>224</v>
      </c>
      <c r="I93" s="58">
        <v>228</v>
      </c>
      <c r="J93" s="58">
        <v>231</v>
      </c>
      <c r="K93" s="58">
        <v>228</v>
      </c>
      <c r="L93" s="53">
        <f t="shared" si="9"/>
        <v>454.54545454545456</v>
      </c>
      <c r="M93" s="54">
        <f t="shared" si="10"/>
        <v>3636.3636363636365</v>
      </c>
      <c r="N93" s="55">
        <f t="shared" si="11"/>
        <v>3.6363636363636362</v>
      </c>
    </row>
    <row r="94" spans="1:14" ht="15" customHeight="1">
      <c r="A94" s="57">
        <v>10</v>
      </c>
      <c r="B94" s="52">
        <v>43788</v>
      </c>
      <c r="C94" s="57" t="s">
        <v>138</v>
      </c>
      <c r="D94" s="57" t="s">
        <v>21</v>
      </c>
      <c r="E94" s="57" t="s">
        <v>373</v>
      </c>
      <c r="F94" s="58">
        <v>101</v>
      </c>
      <c r="G94" s="58">
        <v>97</v>
      </c>
      <c r="H94" s="58">
        <v>103.5</v>
      </c>
      <c r="I94" s="58">
        <v>106</v>
      </c>
      <c r="J94" s="58">
        <v>108.5</v>
      </c>
      <c r="K94" s="58">
        <v>97</v>
      </c>
      <c r="L94" s="53">
        <f t="shared" si="9"/>
        <v>990.0990099009902</v>
      </c>
      <c r="M94" s="54">
        <f t="shared" si="10"/>
        <v>-3960.3960396039606</v>
      </c>
      <c r="N94" s="55">
        <f t="shared" si="11"/>
        <v>-3.9603960396039604</v>
      </c>
    </row>
    <row r="95" spans="1:14" ht="15" customHeight="1">
      <c r="A95" s="57">
        <v>11</v>
      </c>
      <c r="B95" s="52">
        <v>43787</v>
      </c>
      <c r="C95" s="57" t="s">
        <v>138</v>
      </c>
      <c r="D95" s="57" t="s">
        <v>21</v>
      </c>
      <c r="E95" s="57" t="s">
        <v>374</v>
      </c>
      <c r="F95" s="58">
        <v>193</v>
      </c>
      <c r="G95" s="58">
        <v>186.5</v>
      </c>
      <c r="H95" s="58">
        <v>197</v>
      </c>
      <c r="I95" s="58">
        <v>201</v>
      </c>
      <c r="J95" s="58">
        <v>205</v>
      </c>
      <c r="K95" s="58">
        <v>205</v>
      </c>
      <c r="L95" s="53">
        <f t="shared" si="9"/>
        <v>518.1347150259068</v>
      </c>
      <c r="M95" s="54">
        <f t="shared" si="10"/>
        <v>6217.616580310882</v>
      </c>
      <c r="N95" s="55">
        <f t="shared" si="11"/>
        <v>6.217616580310881</v>
      </c>
    </row>
    <row r="96" spans="1:14" ht="15" customHeight="1">
      <c r="A96" s="57">
        <v>12</v>
      </c>
      <c r="B96" s="52">
        <v>43783</v>
      </c>
      <c r="C96" s="57" t="s">
        <v>138</v>
      </c>
      <c r="D96" s="57" t="s">
        <v>21</v>
      </c>
      <c r="E96" s="57" t="s">
        <v>238</v>
      </c>
      <c r="F96" s="58">
        <v>1140</v>
      </c>
      <c r="G96" s="58">
        <v>1107</v>
      </c>
      <c r="H96" s="58">
        <v>1160</v>
      </c>
      <c r="I96" s="58">
        <v>1180</v>
      </c>
      <c r="J96" s="58">
        <v>1200</v>
      </c>
      <c r="K96" s="58">
        <v>1107</v>
      </c>
      <c r="L96" s="53">
        <f t="shared" si="9"/>
        <v>87.71929824561404</v>
      </c>
      <c r="M96" s="54">
        <f t="shared" si="10"/>
        <v>-2894.7368421052633</v>
      </c>
      <c r="N96" s="55">
        <f t="shared" si="11"/>
        <v>-2.8947368421052633</v>
      </c>
    </row>
    <row r="97" spans="1:14" ht="15" customHeight="1">
      <c r="A97" s="57">
        <v>13</v>
      </c>
      <c r="B97" s="52">
        <v>43782</v>
      </c>
      <c r="C97" s="57" t="s">
        <v>138</v>
      </c>
      <c r="D97" s="57" t="s">
        <v>21</v>
      </c>
      <c r="E97" s="57" t="s">
        <v>177</v>
      </c>
      <c r="F97" s="58">
        <v>520</v>
      </c>
      <c r="G97" s="58">
        <v>503</v>
      </c>
      <c r="H97" s="58">
        <v>531</v>
      </c>
      <c r="I97" s="58">
        <v>542</v>
      </c>
      <c r="J97" s="58">
        <v>553</v>
      </c>
      <c r="K97" s="58">
        <v>531</v>
      </c>
      <c r="L97" s="53">
        <f t="shared" si="9"/>
        <v>192.30769230769232</v>
      </c>
      <c r="M97" s="54">
        <f t="shared" si="10"/>
        <v>2115.3846153846157</v>
      </c>
      <c r="N97" s="55">
        <f t="shared" si="11"/>
        <v>2.1153846153846154</v>
      </c>
    </row>
    <row r="98" spans="1:14" ht="15" customHeight="1">
      <c r="A98" s="57">
        <v>14</v>
      </c>
      <c r="B98" s="52">
        <v>43780</v>
      </c>
      <c r="C98" s="57" t="s">
        <v>138</v>
      </c>
      <c r="D98" s="57" t="s">
        <v>21</v>
      </c>
      <c r="E98" s="57" t="s">
        <v>217</v>
      </c>
      <c r="F98" s="58">
        <v>305</v>
      </c>
      <c r="G98" s="58">
        <v>294</v>
      </c>
      <c r="H98" s="58">
        <v>311</v>
      </c>
      <c r="I98" s="58">
        <v>317</v>
      </c>
      <c r="J98" s="58">
        <v>323</v>
      </c>
      <c r="K98" s="58">
        <v>294</v>
      </c>
      <c r="L98" s="53">
        <f t="shared" si="9"/>
        <v>327.8688524590164</v>
      </c>
      <c r="M98" s="54">
        <f t="shared" si="10"/>
        <v>-3606.5573770491806</v>
      </c>
      <c r="N98" s="55">
        <f t="shared" si="11"/>
        <v>-3.6065573770491803</v>
      </c>
    </row>
    <row r="99" spans="1:14" ht="15" customHeight="1">
      <c r="A99" s="57">
        <v>15</v>
      </c>
      <c r="B99" s="52">
        <v>43777</v>
      </c>
      <c r="C99" s="57" t="s">
        <v>138</v>
      </c>
      <c r="D99" s="57" t="s">
        <v>21</v>
      </c>
      <c r="E99" s="57" t="s">
        <v>243</v>
      </c>
      <c r="F99" s="58">
        <v>1510</v>
      </c>
      <c r="G99" s="58">
        <v>1470</v>
      </c>
      <c r="H99" s="58">
        <v>1535</v>
      </c>
      <c r="I99" s="58">
        <v>1560</v>
      </c>
      <c r="J99" s="58">
        <v>1585</v>
      </c>
      <c r="K99" s="58">
        <v>1535</v>
      </c>
      <c r="L99" s="53">
        <f t="shared" si="9"/>
        <v>66.2251655629139</v>
      </c>
      <c r="M99" s="54">
        <f t="shared" si="10"/>
        <v>1655.6291390728475</v>
      </c>
      <c r="N99" s="55">
        <f t="shared" si="11"/>
        <v>1.6556291390728477</v>
      </c>
    </row>
    <row r="100" spans="1:14" ht="15" customHeight="1">
      <c r="A100" s="57">
        <v>16</v>
      </c>
      <c r="B100" s="52">
        <v>43776</v>
      </c>
      <c r="C100" s="57" t="s">
        <v>138</v>
      </c>
      <c r="D100" s="57" t="s">
        <v>21</v>
      </c>
      <c r="E100" s="57" t="s">
        <v>375</v>
      </c>
      <c r="F100" s="58">
        <v>710</v>
      </c>
      <c r="G100" s="58">
        <v>688</v>
      </c>
      <c r="H100" s="58">
        <v>724</v>
      </c>
      <c r="I100" s="58">
        <v>738</v>
      </c>
      <c r="J100" s="58">
        <v>750</v>
      </c>
      <c r="K100" s="58">
        <v>688</v>
      </c>
      <c r="L100" s="53">
        <f>100000/F100</f>
        <v>140.8450704225352</v>
      </c>
      <c r="M100" s="54">
        <f t="shared" si="10"/>
        <v>-3098.5915492957743</v>
      </c>
      <c r="N100" s="55">
        <f t="shared" si="11"/>
        <v>-3.098591549295775</v>
      </c>
    </row>
    <row r="101" spans="1:14" ht="15" customHeight="1">
      <c r="A101" s="57">
        <v>17</v>
      </c>
      <c r="B101" s="52">
        <v>43775</v>
      </c>
      <c r="C101" s="57" t="s">
        <v>138</v>
      </c>
      <c r="D101" s="57" t="s">
        <v>21</v>
      </c>
      <c r="E101" s="57" t="s">
        <v>104</v>
      </c>
      <c r="F101" s="58">
        <v>130</v>
      </c>
      <c r="G101" s="58">
        <v>124.9</v>
      </c>
      <c r="H101" s="58">
        <v>133</v>
      </c>
      <c r="I101" s="58">
        <v>136</v>
      </c>
      <c r="J101" s="58">
        <v>139</v>
      </c>
      <c r="K101" s="58">
        <v>133</v>
      </c>
      <c r="L101" s="53">
        <f>100000/F101</f>
        <v>769.2307692307693</v>
      </c>
      <c r="M101" s="54">
        <f t="shared" si="10"/>
        <v>2307.6923076923076</v>
      </c>
      <c r="N101" s="55">
        <f t="shared" si="11"/>
        <v>2.3076923076923075</v>
      </c>
    </row>
    <row r="102" spans="1:14" ht="15" customHeight="1">
      <c r="A102" s="57">
        <v>18</v>
      </c>
      <c r="B102" s="52">
        <v>43774</v>
      </c>
      <c r="C102" s="57" t="s">
        <v>138</v>
      </c>
      <c r="D102" s="57" t="s">
        <v>21</v>
      </c>
      <c r="E102" s="57" t="s">
        <v>376</v>
      </c>
      <c r="F102" s="58">
        <v>582</v>
      </c>
      <c r="G102" s="58">
        <v>560</v>
      </c>
      <c r="H102" s="58">
        <v>595</v>
      </c>
      <c r="I102" s="58">
        <v>608</v>
      </c>
      <c r="J102" s="58">
        <v>620</v>
      </c>
      <c r="K102" s="58">
        <v>560</v>
      </c>
      <c r="L102" s="53">
        <f>100000/F102</f>
        <v>171.82130584192439</v>
      </c>
      <c r="M102" s="54">
        <f t="shared" si="10"/>
        <v>-3780.0687285223366</v>
      </c>
      <c r="N102" s="55">
        <f t="shared" si="11"/>
        <v>-3.7800687285223367</v>
      </c>
    </row>
    <row r="103" spans="1:14" ht="15" customHeight="1">
      <c r="A103" s="57">
        <v>19</v>
      </c>
      <c r="B103" s="52">
        <v>43773</v>
      </c>
      <c r="C103" s="57" t="s">
        <v>138</v>
      </c>
      <c r="D103" s="57" t="s">
        <v>21</v>
      </c>
      <c r="E103" s="57" t="s">
        <v>315</v>
      </c>
      <c r="F103" s="58">
        <v>300</v>
      </c>
      <c r="G103" s="58">
        <v>286</v>
      </c>
      <c r="H103" s="58">
        <v>307</v>
      </c>
      <c r="I103" s="58">
        <v>313</v>
      </c>
      <c r="J103" s="58">
        <v>320</v>
      </c>
      <c r="K103" s="58">
        <v>307</v>
      </c>
      <c r="L103" s="53">
        <f>100000/F103</f>
        <v>333.3333333333333</v>
      </c>
      <c r="M103" s="54">
        <f t="shared" si="10"/>
        <v>2333.333333333333</v>
      </c>
      <c r="N103" s="55">
        <f t="shared" si="11"/>
        <v>2.333333333333333</v>
      </c>
    </row>
    <row r="104" spans="1:14" ht="15" customHeight="1">
      <c r="A104" s="57">
        <v>20</v>
      </c>
      <c r="B104" s="52">
        <v>43770</v>
      </c>
      <c r="C104" s="57" t="s">
        <v>138</v>
      </c>
      <c r="D104" s="57" t="s">
        <v>21</v>
      </c>
      <c r="E104" s="57" t="s">
        <v>124</v>
      </c>
      <c r="F104" s="58">
        <v>420</v>
      </c>
      <c r="G104" s="58">
        <v>404</v>
      </c>
      <c r="H104" s="58">
        <v>430</v>
      </c>
      <c r="I104" s="58">
        <v>440</v>
      </c>
      <c r="J104" s="58">
        <v>450</v>
      </c>
      <c r="K104" s="58">
        <v>430</v>
      </c>
      <c r="L104" s="53">
        <f>100000/F104</f>
        <v>238.0952380952381</v>
      </c>
      <c r="M104" s="54">
        <f t="shared" si="10"/>
        <v>2380.952380952381</v>
      </c>
      <c r="N104" s="55">
        <f t="shared" si="11"/>
        <v>2.380952380952381</v>
      </c>
    </row>
    <row r="105" spans="1:14" ht="15" customHeight="1" thickBot="1">
      <c r="A105"/>
      <c r="B105"/>
      <c r="C105" s="22"/>
      <c r="D105" s="22"/>
      <c r="E105" s="22"/>
      <c r="F105" s="25"/>
      <c r="G105" s="26"/>
      <c r="H105" s="27" t="s">
        <v>27</v>
      </c>
      <c r="I105" s="27"/>
      <c r="J105"/>
      <c r="K105"/>
      <c r="L105"/>
      <c r="M105"/>
      <c r="N105"/>
    </row>
    <row r="106" spans="1:14" ht="15" customHeight="1">
      <c r="A106"/>
      <c r="B106"/>
      <c r="C106" s="221" t="s">
        <v>28</v>
      </c>
      <c r="D106" s="221"/>
      <c r="E106" s="29">
        <v>20</v>
      </c>
      <c r="F106" s="30">
        <f>F107+F108+F109+F110+F111+F112</f>
        <v>100</v>
      </c>
      <c r="G106" s="31">
        <v>20</v>
      </c>
      <c r="H106" s="32">
        <f>G107/G106%</f>
        <v>65</v>
      </c>
      <c r="I106" s="32"/>
      <c r="J106"/>
      <c r="K106"/>
      <c r="L106"/>
      <c r="M106"/>
      <c r="N106"/>
    </row>
    <row r="107" spans="1:14" ht="15" customHeight="1">
      <c r="A107"/>
      <c r="B107"/>
      <c r="C107" s="217" t="s">
        <v>29</v>
      </c>
      <c r="D107" s="217"/>
      <c r="E107" s="33">
        <v>13</v>
      </c>
      <c r="F107" s="34">
        <f>(E107/E106)*100</f>
        <v>65</v>
      </c>
      <c r="G107" s="31">
        <v>13</v>
      </c>
      <c r="H107" s="28"/>
      <c r="I107" s="28"/>
      <c r="J107"/>
      <c r="K107"/>
      <c r="L107"/>
      <c r="M107"/>
      <c r="N107"/>
    </row>
    <row r="108" spans="1:14" ht="15" customHeight="1">
      <c r="A108"/>
      <c r="B108"/>
      <c r="C108" s="217" t="s">
        <v>31</v>
      </c>
      <c r="D108" s="217"/>
      <c r="E108" s="33">
        <v>0</v>
      </c>
      <c r="F108" s="34">
        <f>(E108/E106)*100</f>
        <v>0</v>
      </c>
      <c r="G108" s="36"/>
      <c r="H108" s="31"/>
      <c r="I108" s="31"/>
      <c r="J108"/>
      <c r="K108"/>
      <c r="L108"/>
      <c r="M108"/>
      <c r="N108"/>
    </row>
    <row r="109" spans="1:14" ht="15" customHeight="1">
      <c r="A109"/>
      <c r="B109"/>
      <c r="C109" s="217" t="s">
        <v>32</v>
      </c>
      <c r="D109" s="217"/>
      <c r="E109" s="33">
        <v>0</v>
      </c>
      <c r="F109" s="34">
        <f>(E109/E106)*100</f>
        <v>0</v>
      </c>
      <c r="G109" s="36"/>
      <c r="H109" s="31"/>
      <c r="I109" s="31"/>
      <c r="J109"/>
      <c r="K109"/>
      <c r="L109"/>
      <c r="M109"/>
      <c r="N109"/>
    </row>
    <row r="110" spans="1:14" ht="15" customHeight="1">
      <c r="A110"/>
      <c r="B110"/>
      <c r="C110" s="217" t="s">
        <v>33</v>
      </c>
      <c r="D110" s="217"/>
      <c r="E110" s="33">
        <v>7</v>
      </c>
      <c r="F110" s="34">
        <f>(E110/E106)*100</f>
        <v>35</v>
      </c>
      <c r="G110" s="36"/>
      <c r="H110" s="22" t="s">
        <v>34</v>
      </c>
      <c r="I110" s="22"/>
      <c r="J110"/>
      <c r="K110"/>
      <c r="L110"/>
      <c r="M110"/>
      <c r="N110"/>
    </row>
    <row r="111" spans="1:14" ht="15" customHeight="1">
      <c r="A111"/>
      <c r="B111"/>
      <c r="C111" s="217" t="s">
        <v>35</v>
      </c>
      <c r="D111" s="217"/>
      <c r="E111" s="33">
        <v>0</v>
      </c>
      <c r="F111" s="34">
        <f>(E111/E106)*100</f>
        <v>0</v>
      </c>
      <c r="G111" s="36"/>
      <c r="H111" s="22"/>
      <c r="I111" s="22"/>
      <c r="J111"/>
      <c r="K111"/>
      <c r="L111"/>
      <c r="M111"/>
      <c r="N111"/>
    </row>
    <row r="112" spans="1:14" ht="15" customHeight="1" thickBot="1">
      <c r="A112"/>
      <c r="B112"/>
      <c r="C112" s="218" t="s">
        <v>36</v>
      </c>
      <c r="D112" s="218"/>
      <c r="E112" s="38"/>
      <c r="F112" s="39">
        <f>(E112/E106)*100</f>
        <v>0</v>
      </c>
      <c r="G112" s="36"/>
      <c r="H112" s="22"/>
      <c r="I112"/>
      <c r="J112"/>
      <c r="K112"/>
      <c r="L112"/>
      <c r="M112"/>
      <c r="N112"/>
    </row>
    <row r="113" spans="1:14" ht="15" customHeight="1">
      <c r="A113" s="127" t="s">
        <v>37</v>
      </c>
      <c r="B113" s="115"/>
      <c r="C113" s="115"/>
      <c r="D113" s="122"/>
      <c r="E113" s="122"/>
      <c r="F113" s="116"/>
      <c r="G113" s="116"/>
      <c r="H113" s="128"/>
      <c r="I113" s="129"/>
      <c r="J113" s="114"/>
      <c r="K113" s="129"/>
      <c r="L113" s="114"/>
      <c r="M113" s="114"/>
      <c r="N113"/>
    </row>
    <row r="114" spans="1:14" ht="15" customHeight="1">
      <c r="A114" s="130" t="s">
        <v>348</v>
      </c>
      <c r="B114" s="115"/>
      <c r="C114" s="115"/>
      <c r="D114" s="131"/>
      <c r="E114" s="132"/>
      <c r="F114" s="122"/>
      <c r="G114" s="129"/>
      <c r="H114" s="128"/>
      <c r="I114" s="129"/>
      <c r="J114" s="129"/>
      <c r="K114" s="129"/>
      <c r="L114" s="116"/>
      <c r="M114" s="114"/>
      <c r="N114" s="114"/>
    </row>
    <row r="115" spans="1:14" ht="15" customHeight="1" thickBot="1">
      <c r="A115" s="189" t="s">
        <v>349</v>
      </c>
      <c r="B115" s="107"/>
      <c r="C115" s="108"/>
      <c r="D115" s="109"/>
      <c r="E115" s="110"/>
      <c r="F115" s="110"/>
      <c r="G115" s="111"/>
      <c r="H115" s="112"/>
      <c r="I115" s="112"/>
      <c r="J115" s="112"/>
      <c r="K115" s="110"/>
      <c r="L115"/>
      <c r="M115" s="114"/>
      <c r="N115"/>
    </row>
    <row r="116" spans="1:14" ht="15" customHeight="1" thickBot="1">
      <c r="A116" s="219" t="s">
        <v>0</v>
      </c>
      <c r="B116" s="219"/>
      <c r="C116" s="219"/>
      <c r="D116" s="219"/>
      <c r="E116" s="219"/>
      <c r="F116" s="219"/>
      <c r="G116" s="219"/>
      <c r="H116" s="219"/>
      <c r="I116" s="219"/>
      <c r="J116" s="219"/>
      <c r="K116" s="219"/>
      <c r="L116" s="219"/>
      <c r="M116" s="219"/>
      <c r="N116" s="219"/>
    </row>
    <row r="117" spans="1:14" ht="15" customHeight="1" thickBot="1">
      <c r="A117" s="219"/>
      <c r="B117" s="219"/>
      <c r="C117" s="219"/>
      <c r="D117" s="219"/>
      <c r="E117" s="219"/>
      <c r="F117" s="219"/>
      <c r="G117" s="219"/>
      <c r="H117" s="219"/>
      <c r="I117" s="219"/>
      <c r="J117" s="219"/>
      <c r="K117" s="219"/>
      <c r="L117" s="219"/>
      <c r="M117" s="219"/>
      <c r="N117" s="219"/>
    </row>
    <row r="118" spans="1:14" ht="15" customHeight="1">
      <c r="A118" s="219"/>
      <c r="B118" s="219"/>
      <c r="C118" s="219"/>
      <c r="D118" s="219"/>
      <c r="E118" s="219"/>
      <c r="F118" s="219"/>
      <c r="G118" s="219"/>
      <c r="H118" s="219"/>
      <c r="I118" s="219"/>
      <c r="J118" s="219"/>
      <c r="K118" s="219"/>
      <c r="L118" s="219"/>
      <c r="M118" s="219"/>
      <c r="N118" s="219"/>
    </row>
    <row r="119" spans="1:14" ht="15" customHeight="1">
      <c r="A119" s="220" t="s">
        <v>135</v>
      </c>
      <c r="B119" s="220"/>
      <c r="C119" s="220"/>
      <c r="D119" s="220"/>
      <c r="E119" s="220"/>
      <c r="F119" s="220"/>
      <c r="G119" s="220"/>
      <c r="H119" s="220"/>
      <c r="I119" s="220"/>
      <c r="J119" s="220"/>
      <c r="K119" s="220"/>
      <c r="L119" s="220"/>
      <c r="M119" s="220"/>
      <c r="N119" s="220"/>
    </row>
    <row r="120" spans="1:14" ht="15" customHeight="1">
      <c r="A120" s="220" t="s">
        <v>136</v>
      </c>
      <c r="B120" s="220"/>
      <c r="C120" s="220"/>
      <c r="D120" s="220"/>
      <c r="E120" s="220"/>
      <c r="F120" s="220"/>
      <c r="G120" s="220"/>
      <c r="H120" s="220"/>
      <c r="I120" s="220"/>
      <c r="J120" s="220"/>
      <c r="K120" s="220"/>
      <c r="L120" s="220"/>
      <c r="M120" s="220"/>
      <c r="N120" s="220"/>
    </row>
    <row r="121" spans="1:14" ht="15" customHeight="1" thickBot="1">
      <c r="A121" s="212" t="s">
        <v>3</v>
      </c>
      <c r="B121" s="212"/>
      <c r="C121" s="212"/>
      <c r="D121" s="212"/>
      <c r="E121" s="212"/>
      <c r="F121" s="212"/>
      <c r="G121" s="212"/>
      <c r="H121" s="212"/>
      <c r="I121" s="212"/>
      <c r="J121" s="212"/>
      <c r="K121" s="212"/>
      <c r="L121" s="212"/>
      <c r="M121" s="212"/>
      <c r="N121" s="212"/>
    </row>
    <row r="122" spans="1:14" ht="15" customHeight="1">
      <c r="A122" s="213" t="s">
        <v>344</v>
      </c>
      <c r="B122" s="213"/>
      <c r="C122" s="213"/>
      <c r="D122" s="213"/>
      <c r="E122" s="213"/>
      <c r="F122" s="213"/>
      <c r="G122" s="213"/>
      <c r="H122" s="213"/>
      <c r="I122" s="213"/>
      <c r="J122" s="213"/>
      <c r="K122" s="213"/>
      <c r="L122" s="213"/>
      <c r="M122" s="213"/>
      <c r="N122" s="213"/>
    </row>
    <row r="123" spans="1:14" ht="15" customHeight="1">
      <c r="A123" s="213" t="s">
        <v>5</v>
      </c>
      <c r="B123" s="213"/>
      <c r="C123" s="213"/>
      <c r="D123" s="213"/>
      <c r="E123" s="213"/>
      <c r="F123" s="213"/>
      <c r="G123" s="213"/>
      <c r="H123" s="213"/>
      <c r="I123" s="213"/>
      <c r="J123" s="213"/>
      <c r="K123" s="213"/>
      <c r="L123" s="213"/>
      <c r="M123" s="213"/>
      <c r="N123" s="213"/>
    </row>
    <row r="124" spans="1:14" ht="15" customHeight="1">
      <c r="A124" s="214" t="s">
        <v>6</v>
      </c>
      <c r="B124" s="215" t="s">
        <v>7</v>
      </c>
      <c r="C124" s="210" t="s">
        <v>8</v>
      </c>
      <c r="D124" s="214" t="s">
        <v>9</v>
      </c>
      <c r="E124" s="210" t="s">
        <v>10</v>
      </c>
      <c r="F124" s="210" t="s">
        <v>11</v>
      </c>
      <c r="G124" s="210" t="s">
        <v>12</v>
      </c>
      <c r="H124" s="210" t="s">
        <v>13</v>
      </c>
      <c r="I124" s="210" t="s">
        <v>14</v>
      </c>
      <c r="J124" s="210" t="s">
        <v>15</v>
      </c>
      <c r="K124" s="211" t="s">
        <v>16</v>
      </c>
      <c r="L124" s="210" t="s">
        <v>17</v>
      </c>
      <c r="M124" s="210" t="s">
        <v>18</v>
      </c>
      <c r="N124" s="210" t="s">
        <v>19</v>
      </c>
    </row>
    <row r="125" spans="1:14" ht="15" customHeight="1">
      <c r="A125" s="214"/>
      <c r="B125" s="216"/>
      <c r="C125" s="210"/>
      <c r="D125" s="214"/>
      <c r="E125" s="215"/>
      <c r="F125" s="210"/>
      <c r="G125" s="210"/>
      <c r="H125" s="210"/>
      <c r="I125" s="210"/>
      <c r="J125" s="210"/>
      <c r="K125" s="211"/>
      <c r="L125" s="210"/>
      <c r="M125" s="210"/>
      <c r="N125" s="210"/>
    </row>
    <row r="126" spans="1:14" ht="15" customHeight="1">
      <c r="A126" s="57">
        <v>1</v>
      </c>
      <c r="B126" s="52">
        <v>43769</v>
      </c>
      <c r="C126" s="57" t="s">
        <v>138</v>
      </c>
      <c r="D126" s="57" t="s">
        <v>21</v>
      </c>
      <c r="E126" s="57" t="s">
        <v>88</v>
      </c>
      <c r="F126" s="58">
        <v>680</v>
      </c>
      <c r="G126" s="58">
        <v>657</v>
      </c>
      <c r="H126" s="58">
        <v>694</v>
      </c>
      <c r="I126" s="58">
        <v>710</v>
      </c>
      <c r="J126" s="58">
        <v>725</v>
      </c>
      <c r="K126" s="58">
        <v>694</v>
      </c>
      <c r="L126" s="53">
        <f aca="true" t="shared" si="12" ref="L126:L145">100000/F126</f>
        <v>147.05882352941177</v>
      </c>
      <c r="M126" s="54">
        <f>IF(D126="BUY",(K126-F126)*(L126),(F126-K126)*(L126))</f>
        <v>2058.823529411765</v>
      </c>
      <c r="N126" s="55">
        <f>M126/(L126)/F126%</f>
        <v>2.058823529411765</v>
      </c>
    </row>
    <row r="127" spans="1:14" ht="15" customHeight="1">
      <c r="A127" s="57">
        <v>2</v>
      </c>
      <c r="B127" s="52">
        <v>43768</v>
      </c>
      <c r="C127" s="57" t="s">
        <v>138</v>
      </c>
      <c r="D127" s="57" t="s">
        <v>21</v>
      </c>
      <c r="E127" s="57" t="s">
        <v>89</v>
      </c>
      <c r="F127" s="58">
        <v>247</v>
      </c>
      <c r="G127" s="58">
        <v>236</v>
      </c>
      <c r="H127" s="58">
        <v>253</v>
      </c>
      <c r="I127" s="58">
        <v>259</v>
      </c>
      <c r="J127" s="58">
        <v>265</v>
      </c>
      <c r="K127" s="58">
        <v>259</v>
      </c>
      <c r="L127" s="53">
        <f>100000/F127</f>
        <v>404.8582995951417</v>
      </c>
      <c r="M127" s="54">
        <f>IF(D127="BUY",(K127-F127)*(L127),(F127-K127)*(L127))</f>
        <v>4858.299595141701</v>
      </c>
      <c r="N127" s="55">
        <f>M127/(L127)/F127%</f>
        <v>4.8582995951417</v>
      </c>
    </row>
    <row r="128" spans="1:14" ht="15" customHeight="1">
      <c r="A128" s="57">
        <v>3</v>
      </c>
      <c r="B128" s="52">
        <v>43767</v>
      </c>
      <c r="C128" s="57" t="s">
        <v>138</v>
      </c>
      <c r="D128" s="57" t="s">
        <v>21</v>
      </c>
      <c r="E128" s="57" t="s">
        <v>237</v>
      </c>
      <c r="F128" s="58">
        <v>270</v>
      </c>
      <c r="G128" s="58">
        <v>258</v>
      </c>
      <c r="H128" s="58">
        <v>276</v>
      </c>
      <c r="I128" s="58">
        <v>282</v>
      </c>
      <c r="J128" s="58">
        <v>288</v>
      </c>
      <c r="K128" s="58">
        <v>282</v>
      </c>
      <c r="L128" s="53">
        <f>100000/F128</f>
        <v>370.3703703703704</v>
      </c>
      <c r="M128" s="54">
        <f>IF(D128="BUY",(K128-F128)*(L128),(F128-K128)*(L128))</f>
        <v>4444.444444444444</v>
      </c>
      <c r="N128" s="55">
        <f>M128/(L128)/F128%</f>
        <v>4.444444444444444</v>
      </c>
    </row>
    <row r="129" spans="1:14" ht="15" customHeight="1">
      <c r="A129" s="57">
        <v>4</v>
      </c>
      <c r="B129" s="52">
        <v>43763</v>
      </c>
      <c r="C129" s="57" t="s">
        <v>138</v>
      </c>
      <c r="D129" s="57" t="s">
        <v>21</v>
      </c>
      <c r="E129" s="57" t="s">
        <v>351</v>
      </c>
      <c r="F129" s="58">
        <v>530</v>
      </c>
      <c r="G129" s="58">
        <v>512</v>
      </c>
      <c r="H129" s="58">
        <v>542</v>
      </c>
      <c r="I129" s="58">
        <v>554</v>
      </c>
      <c r="J129" s="58">
        <v>564</v>
      </c>
      <c r="K129" s="58">
        <v>542</v>
      </c>
      <c r="L129" s="53">
        <f t="shared" si="12"/>
        <v>188.67924528301887</v>
      </c>
      <c r="M129" s="54">
        <f>IF(D129="BUY",(K129-F129)*(L129),(F129-K129)*(L129))</f>
        <v>2264.1509433962265</v>
      </c>
      <c r="N129" s="55">
        <f>M129/(L129)/F129%</f>
        <v>2.2641509433962264</v>
      </c>
    </row>
    <row r="130" spans="1:14" ht="15" customHeight="1">
      <c r="A130" s="57">
        <v>5</v>
      </c>
      <c r="B130" s="52">
        <v>43763</v>
      </c>
      <c r="C130" s="57" t="s">
        <v>138</v>
      </c>
      <c r="D130" s="57" t="s">
        <v>21</v>
      </c>
      <c r="E130" s="57" t="s">
        <v>234</v>
      </c>
      <c r="F130" s="58">
        <v>374</v>
      </c>
      <c r="G130" s="58">
        <v>360</v>
      </c>
      <c r="H130" s="58">
        <v>382</v>
      </c>
      <c r="I130" s="58">
        <v>390</v>
      </c>
      <c r="J130" s="58">
        <v>398</v>
      </c>
      <c r="K130" s="58">
        <v>382</v>
      </c>
      <c r="L130" s="53">
        <f t="shared" si="12"/>
        <v>267.379679144385</v>
      </c>
      <c r="M130" s="54">
        <f aca="true" t="shared" si="13" ref="M130:M145">IF(D130="BUY",(K130-F130)*(L130),(F130-K130)*(L130))</f>
        <v>2139.03743315508</v>
      </c>
      <c r="N130" s="55">
        <f aca="true" t="shared" si="14" ref="N130:N145">M130/(L130)/F130%</f>
        <v>2.13903743315508</v>
      </c>
    </row>
    <row r="131" spans="1:14" ht="15" customHeight="1">
      <c r="A131" s="57">
        <v>6</v>
      </c>
      <c r="B131" s="52">
        <v>43762</v>
      </c>
      <c r="C131" s="57" t="s">
        <v>138</v>
      </c>
      <c r="D131" s="57" t="s">
        <v>21</v>
      </c>
      <c r="E131" s="57" t="s">
        <v>169</v>
      </c>
      <c r="F131" s="58">
        <v>1500</v>
      </c>
      <c r="G131" s="58">
        <v>1465</v>
      </c>
      <c r="H131" s="58">
        <v>1525</v>
      </c>
      <c r="I131" s="58">
        <v>1550</v>
      </c>
      <c r="J131" s="58">
        <v>1575</v>
      </c>
      <c r="K131" s="58">
        <v>1525</v>
      </c>
      <c r="L131" s="53">
        <f t="shared" si="12"/>
        <v>66.66666666666667</v>
      </c>
      <c r="M131" s="54">
        <f t="shared" si="13"/>
        <v>1666.6666666666667</v>
      </c>
      <c r="N131" s="55">
        <f t="shared" si="14"/>
        <v>1.6666666666666667</v>
      </c>
    </row>
    <row r="132" spans="1:14" ht="15" customHeight="1">
      <c r="A132" s="57">
        <v>7</v>
      </c>
      <c r="B132" s="52">
        <v>43761</v>
      </c>
      <c r="C132" s="57" t="s">
        <v>138</v>
      </c>
      <c r="D132" s="57" t="s">
        <v>21</v>
      </c>
      <c r="E132" s="57" t="s">
        <v>377</v>
      </c>
      <c r="F132" s="58">
        <v>1140</v>
      </c>
      <c r="G132" s="58">
        <v>1107</v>
      </c>
      <c r="H132" s="58">
        <v>1160</v>
      </c>
      <c r="I132" s="58">
        <v>1180</v>
      </c>
      <c r="J132" s="58">
        <v>1200</v>
      </c>
      <c r="K132" s="58">
        <v>1200</v>
      </c>
      <c r="L132" s="53">
        <f t="shared" si="12"/>
        <v>87.71929824561404</v>
      </c>
      <c r="M132" s="54">
        <f t="shared" si="13"/>
        <v>5263.1578947368425</v>
      </c>
      <c r="N132" s="55">
        <f t="shared" si="14"/>
        <v>5.263157894736842</v>
      </c>
    </row>
    <row r="133" spans="1:14" ht="15" customHeight="1">
      <c r="A133" s="57">
        <v>8</v>
      </c>
      <c r="B133" s="52">
        <v>43760</v>
      </c>
      <c r="C133" s="57" t="s">
        <v>138</v>
      </c>
      <c r="D133" s="57" t="s">
        <v>21</v>
      </c>
      <c r="E133" s="57" t="s">
        <v>378</v>
      </c>
      <c r="F133" s="58">
        <v>426</v>
      </c>
      <c r="G133" s="58">
        <v>409</v>
      </c>
      <c r="H133" s="58">
        <v>436</v>
      </c>
      <c r="I133" s="58">
        <v>446</v>
      </c>
      <c r="J133" s="58">
        <v>456</v>
      </c>
      <c r="K133" s="58">
        <v>436</v>
      </c>
      <c r="L133" s="53">
        <f t="shared" si="12"/>
        <v>234.7417840375587</v>
      </c>
      <c r="M133" s="54">
        <f t="shared" si="13"/>
        <v>2347.417840375587</v>
      </c>
      <c r="N133" s="55">
        <f t="shared" si="14"/>
        <v>2.347417840375587</v>
      </c>
    </row>
    <row r="134" spans="1:14" ht="15" customHeight="1">
      <c r="A134" s="57">
        <v>9</v>
      </c>
      <c r="B134" s="52">
        <v>43756</v>
      </c>
      <c r="C134" s="57" t="s">
        <v>138</v>
      </c>
      <c r="D134" s="57" t="s">
        <v>21</v>
      </c>
      <c r="E134" s="57" t="s">
        <v>345</v>
      </c>
      <c r="F134" s="58">
        <v>772</v>
      </c>
      <c r="G134" s="58">
        <v>740</v>
      </c>
      <c r="H134" s="58">
        <v>788</v>
      </c>
      <c r="I134" s="58">
        <v>805</v>
      </c>
      <c r="J134" s="58">
        <v>820</v>
      </c>
      <c r="K134" s="58">
        <v>788</v>
      </c>
      <c r="L134" s="53">
        <f t="shared" si="12"/>
        <v>129.5336787564767</v>
      </c>
      <c r="M134" s="54">
        <f t="shared" si="13"/>
        <v>2072.538860103627</v>
      </c>
      <c r="N134" s="55">
        <f t="shared" si="14"/>
        <v>2.072538860103627</v>
      </c>
    </row>
    <row r="135" spans="1:14" ht="15" customHeight="1">
      <c r="A135" s="57">
        <v>10</v>
      </c>
      <c r="B135" s="52">
        <v>43755</v>
      </c>
      <c r="C135" s="57" t="s">
        <v>138</v>
      </c>
      <c r="D135" s="57" t="s">
        <v>21</v>
      </c>
      <c r="E135" s="57" t="s">
        <v>237</v>
      </c>
      <c r="F135" s="58">
        <v>276</v>
      </c>
      <c r="G135" s="58">
        <v>265</v>
      </c>
      <c r="H135" s="58">
        <v>282</v>
      </c>
      <c r="I135" s="58">
        <v>288</v>
      </c>
      <c r="J135" s="58">
        <v>294</v>
      </c>
      <c r="K135" s="58">
        <v>294</v>
      </c>
      <c r="L135" s="53">
        <f t="shared" si="12"/>
        <v>362.3188405797101</v>
      </c>
      <c r="M135" s="54">
        <f t="shared" si="13"/>
        <v>6521.739130434782</v>
      </c>
      <c r="N135" s="55">
        <f t="shared" si="14"/>
        <v>6.521739130434783</v>
      </c>
    </row>
    <row r="136" spans="1:14" ht="15" customHeight="1">
      <c r="A136" s="57">
        <v>11</v>
      </c>
      <c r="B136" s="52">
        <v>43754</v>
      </c>
      <c r="C136" s="57" t="s">
        <v>138</v>
      </c>
      <c r="D136" s="57" t="s">
        <v>21</v>
      </c>
      <c r="E136" s="57" t="s">
        <v>254</v>
      </c>
      <c r="F136" s="58">
        <v>465</v>
      </c>
      <c r="G136" s="58">
        <v>447</v>
      </c>
      <c r="H136" s="58">
        <v>475</v>
      </c>
      <c r="I136" s="58">
        <v>485</v>
      </c>
      <c r="J136" s="58">
        <v>495</v>
      </c>
      <c r="K136" s="58">
        <v>475</v>
      </c>
      <c r="L136" s="53">
        <f t="shared" si="12"/>
        <v>215.05376344086022</v>
      </c>
      <c r="M136" s="54">
        <f t="shared" si="13"/>
        <v>2150.537634408602</v>
      </c>
      <c r="N136" s="55">
        <f t="shared" si="14"/>
        <v>2.150537634408602</v>
      </c>
    </row>
    <row r="137" spans="1:14" ht="15" customHeight="1">
      <c r="A137" s="57">
        <v>12</v>
      </c>
      <c r="B137" s="52">
        <v>43753</v>
      </c>
      <c r="C137" s="57" t="s">
        <v>138</v>
      </c>
      <c r="D137" s="57" t="s">
        <v>21</v>
      </c>
      <c r="E137" s="57" t="s">
        <v>169</v>
      </c>
      <c r="F137" s="58">
        <v>1430</v>
      </c>
      <c r="G137" s="58">
        <v>1390</v>
      </c>
      <c r="H137" s="58">
        <v>1460</v>
      </c>
      <c r="I137" s="58">
        <v>1490</v>
      </c>
      <c r="J137" s="58">
        <v>1520</v>
      </c>
      <c r="K137" s="58">
        <v>1460</v>
      </c>
      <c r="L137" s="53">
        <f t="shared" si="12"/>
        <v>69.93006993006993</v>
      </c>
      <c r="M137" s="54">
        <f t="shared" si="13"/>
        <v>2097.902097902098</v>
      </c>
      <c r="N137" s="55">
        <f t="shared" si="14"/>
        <v>2.097902097902098</v>
      </c>
    </row>
    <row r="138" spans="1:14" ht="15" customHeight="1">
      <c r="A138" s="57">
        <v>13</v>
      </c>
      <c r="B138" s="52">
        <v>43753</v>
      </c>
      <c r="C138" s="57" t="s">
        <v>138</v>
      </c>
      <c r="D138" s="57" t="s">
        <v>21</v>
      </c>
      <c r="E138" s="57" t="s">
        <v>234</v>
      </c>
      <c r="F138" s="58">
        <v>350</v>
      </c>
      <c r="G138" s="58">
        <v>335</v>
      </c>
      <c r="H138" s="58">
        <v>358</v>
      </c>
      <c r="I138" s="58">
        <v>366</v>
      </c>
      <c r="J138" s="58">
        <v>374</v>
      </c>
      <c r="K138" s="58">
        <v>358</v>
      </c>
      <c r="L138" s="53">
        <f t="shared" si="12"/>
        <v>285.7142857142857</v>
      </c>
      <c r="M138" s="54">
        <f t="shared" si="13"/>
        <v>2285.714285714286</v>
      </c>
      <c r="N138" s="55">
        <f t="shared" si="14"/>
        <v>2.2857142857142856</v>
      </c>
    </row>
    <row r="139" spans="1:14" ht="15" customHeight="1">
      <c r="A139" s="57">
        <v>14</v>
      </c>
      <c r="B139" s="52">
        <v>43752</v>
      </c>
      <c r="C139" s="57" t="s">
        <v>138</v>
      </c>
      <c r="D139" s="57" t="s">
        <v>21</v>
      </c>
      <c r="E139" s="57" t="s">
        <v>346</v>
      </c>
      <c r="F139" s="58">
        <v>390</v>
      </c>
      <c r="G139" s="58">
        <v>374</v>
      </c>
      <c r="H139" s="58">
        <v>400</v>
      </c>
      <c r="I139" s="58">
        <v>410</v>
      </c>
      <c r="J139" s="58">
        <v>420</v>
      </c>
      <c r="K139" s="58">
        <v>400</v>
      </c>
      <c r="L139" s="53">
        <f t="shared" si="12"/>
        <v>256.4102564102564</v>
      </c>
      <c r="M139" s="54">
        <f t="shared" si="13"/>
        <v>2564.102564102564</v>
      </c>
      <c r="N139" s="55">
        <f t="shared" si="14"/>
        <v>2.5641025641025643</v>
      </c>
    </row>
    <row r="140" spans="1:14" ht="15" customHeight="1">
      <c r="A140" s="57">
        <v>15</v>
      </c>
      <c r="B140" s="52">
        <v>43749</v>
      </c>
      <c r="C140" s="57" t="s">
        <v>138</v>
      </c>
      <c r="D140" s="57" t="s">
        <v>21</v>
      </c>
      <c r="E140" s="57" t="s">
        <v>270</v>
      </c>
      <c r="F140" s="58">
        <v>590</v>
      </c>
      <c r="G140" s="58">
        <v>573</v>
      </c>
      <c r="H140" s="58">
        <v>600</v>
      </c>
      <c r="I140" s="58">
        <v>610</v>
      </c>
      <c r="J140" s="58">
        <v>620</v>
      </c>
      <c r="K140" s="58">
        <v>599.7</v>
      </c>
      <c r="L140" s="53">
        <f t="shared" si="12"/>
        <v>169.4915254237288</v>
      </c>
      <c r="M140" s="54">
        <f t="shared" si="13"/>
        <v>1644.067796610177</v>
      </c>
      <c r="N140" s="55">
        <f t="shared" si="14"/>
        <v>1.644067796610177</v>
      </c>
    </row>
    <row r="141" spans="1:14" ht="15" customHeight="1">
      <c r="A141" s="57">
        <v>16</v>
      </c>
      <c r="B141" s="52">
        <v>43748</v>
      </c>
      <c r="C141" s="57" t="s">
        <v>138</v>
      </c>
      <c r="D141" s="57" t="s">
        <v>21</v>
      </c>
      <c r="E141" s="57" t="s">
        <v>333</v>
      </c>
      <c r="F141" s="58">
        <v>458</v>
      </c>
      <c r="G141" s="58">
        <v>442</v>
      </c>
      <c r="H141" s="58">
        <v>468</v>
      </c>
      <c r="I141" s="58">
        <v>478</v>
      </c>
      <c r="J141" s="58">
        <v>488</v>
      </c>
      <c r="K141" s="58">
        <v>478</v>
      </c>
      <c r="L141" s="53">
        <f t="shared" si="12"/>
        <v>218.34061135371178</v>
      </c>
      <c r="M141" s="54">
        <f t="shared" si="13"/>
        <v>4366.812227074235</v>
      </c>
      <c r="N141" s="55">
        <f t="shared" si="14"/>
        <v>4.366812227074235</v>
      </c>
    </row>
    <row r="142" spans="1:14" ht="15" customHeight="1">
      <c r="A142" s="57">
        <v>17</v>
      </c>
      <c r="B142" s="52">
        <v>43747</v>
      </c>
      <c r="C142" s="57" t="s">
        <v>138</v>
      </c>
      <c r="D142" s="57" t="s">
        <v>21</v>
      </c>
      <c r="E142" s="57" t="s">
        <v>130</v>
      </c>
      <c r="F142" s="58">
        <v>621</v>
      </c>
      <c r="G142" s="58">
        <v>600</v>
      </c>
      <c r="H142" s="58">
        <v>633</v>
      </c>
      <c r="I142" s="58">
        <v>645</v>
      </c>
      <c r="J142" s="58">
        <v>657</v>
      </c>
      <c r="K142" s="58">
        <v>633</v>
      </c>
      <c r="L142" s="53">
        <f t="shared" si="12"/>
        <v>161.0305958132045</v>
      </c>
      <c r="M142" s="54">
        <f t="shared" si="13"/>
        <v>1932.3671497584542</v>
      </c>
      <c r="N142" s="55">
        <f t="shared" si="14"/>
        <v>1.932367149758454</v>
      </c>
    </row>
    <row r="143" spans="1:14" ht="15" customHeight="1">
      <c r="A143" s="57">
        <v>18</v>
      </c>
      <c r="B143" s="52">
        <v>43745</v>
      </c>
      <c r="C143" s="57" t="s">
        <v>138</v>
      </c>
      <c r="D143" s="57" t="s">
        <v>21</v>
      </c>
      <c r="E143" s="57" t="s">
        <v>64</v>
      </c>
      <c r="F143" s="58">
        <v>1060</v>
      </c>
      <c r="G143" s="58">
        <v>1030</v>
      </c>
      <c r="H143" s="58">
        <v>1080</v>
      </c>
      <c r="I143" s="58">
        <v>1100</v>
      </c>
      <c r="J143" s="58">
        <v>1020</v>
      </c>
      <c r="K143" s="58">
        <v>1080</v>
      </c>
      <c r="L143" s="53">
        <f t="shared" si="12"/>
        <v>94.33962264150944</v>
      </c>
      <c r="M143" s="54">
        <f t="shared" si="13"/>
        <v>1886.7924528301887</v>
      </c>
      <c r="N143" s="55">
        <f t="shared" si="14"/>
        <v>1.8867924528301887</v>
      </c>
    </row>
    <row r="144" spans="1:14" ht="15" customHeight="1">
      <c r="A144" s="57">
        <v>19</v>
      </c>
      <c r="B144" s="52">
        <v>43741</v>
      </c>
      <c r="C144" s="57" t="s">
        <v>138</v>
      </c>
      <c r="D144" s="57" t="s">
        <v>21</v>
      </c>
      <c r="E144" s="57" t="s">
        <v>143</v>
      </c>
      <c r="F144" s="58">
        <v>618</v>
      </c>
      <c r="G144" s="58">
        <v>600</v>
      </c>
      <c r="H144" s="58">
        <v>630</v>
      </c>
      <c r="I144" s="58">
        <v>642</v>
      </c>
      <c r="J144" s="58">
        <v>654</v>
      </c>
      <c r="K144" s="58">
        <v>600</v>
      </c>
      <c r="L144" s="53">
        <f t="shared" si="12"/>
        <v>161.81229773462783</v>
      </c>
      <c r="M144" s="54">
        <f t="shared" si="13"/>
        <v>-2912.621359223301</v>
      </c>
      <c r="N144" s="55">
        <f t="shared" si="14"/>
        <v>-2.912621359223301</v>
      </c>
    </row>
    <row r="145" spans="1:14" ht="15" customHeight="1">
      <c r="A145" s="57">
        <v>20</v>
      </c>
      <c r="B145" s="52">
        <v>43739</v>
      </c>
      <c r="C145" s="57" t="s">
        <v>138</v>
      </c>
      <c r="D145" s="57" t="s">
        <v>21</v>
      </c>
      <c r="E145" s="57" t="s">
        <v>347</v>
      </c>
      <c r="F145" s="58">
        <v>1550</v>
      </c>
      <c r="G145" s="58">
        <v>1510</v>
      </c>
      <c r="H145" s="58">
        <v>1575</v>
      </c>
      <c r="I145" s="58">
        <v>1600</v>
      </c>
      <c r="J145" s="58">
        <v>1625</v>
      </c>
      <c r="K145" s="58">
        <v>1510</v>
      </c>
      <c r="L145" s="53">
        <f t="shared" si="12"/>
        <v>64.51612903225806</v>
      </c>
      <c r="M145" s="54">
        <f t="shared" si="13"/>
        <v>-2580.6451612903224</v>
      </c>
      <c r="N145" s="55">
        <f t="shared" si="14"/>
        <v>-2.5806451612903225</v>
      </c>
    </row>
    <row r="146" spans="1:14" ht="15" customHeight="1" thickBot="1">
      <c r="A146"/>
      <c r="B146"/>
      <c r="C146" s="22"/>
      <c r="D146" s="22"/>
      <c r="E146" s="22"/>
      <c r="F146" s="25"/>
      <c r="G146" s="26"/>
      <c r="H146" s="27" t="s">
        <v>27</v>
      </c>
      <c r="I146" s="27"/>
      <c r="J146"/>
      <c r="K146"/>
      <c r="L146"/>
      <c r="M146"/>
      <c r="N146"/>
    </row>
    <row r="147" spans="1:14" ht="15" customHeight="1">
      <c r="A147"/>
      <c r="B147"/>
      <c r="C147" s="221" t="s">
        <v>28</v>
      </c>
      <c r="D147" s="221"/>
      <c r="E147" s="29">
        <v>20</v>
      </c>
      <c r="F147" s="30">
        <f>F148+F149+F150+F151+F152+F153</f>
        <v>100</v>
      </c>
      <c r="G147" s="31">
        <v>20</v>
      </c>
      <c r="H147" s="32">
        <f>G148/G147%</f>
        <v>90</v>
      </c>
      <c r="I147" s="32"/>
      <c r="J147"/>
      <c r="K147"/>
      <c r="L147"/>
      <c r="M147"/>
      <c r="N147"/>
    </row>
    <row r="148" spans="1:14" ht="15" customHeight="1">
      <c r="A148"/>
      <c r="B148"/>
      <c r="C148" s="217" t="s">
        <v>29</v>
      </c>
      <c r="D148" s="217"/>
      <c r="E148" s="33">
        <v>18</v>
      </c>
      <c r="F148" s="34">
        <f>(E148/E147)*100</f>
        <v>90</v>
      </c>
      <c r="G148" s="31">
        <v>18</v>
      </c>
      <c r="H148" s="28"/>
      <c r="I148" s="28"/>
      <c r="J148"/>
      <c r="K148"/>
      <c r="L148"/>
      <c r="M148"/>
      <c r="N148"/>
    </row>
    <row r="149" spans="1:14" ht="15" customHeight="1">
      <c r="A149"/>
      <c r="B149"/>
      <c r="C149" s="217" t="s">
        <v>31</v>
      </c>
      <c r="D149" s="217"/>
      <c r="E149" s="33">
        <v>0</v>
      </c>
      <c r="F149" s="34">
        <f>(E149/E147)*100</f>
        <v>0</v>
      </c>
      <c r="G149" s="36"/>
      <c r="H149" s="31"/>
      <c r="I149" s="31"/>
      <c r="J149"/>
      <c r="K149"/>
      <c r="L149"/>
      <c r="M149"/>
      <c r="N149"/>
    </row>
    <row r="150" spans="1:14" ht="15" customHeight="1">
      <c r="A150"/>
      <c r="B150"/>
      <c r="C150" s="217" t="s">
        <v>32</v>
      </c>
      <c r="D150" s="217"/>
      <c r="E150" s="33">
        <v>0</v>
      </c>
      <c r="F150" s="34">
        <f>(E150/E147)*100</f>
        <v>0</v>
      </c>
      <c r="G150" s="36"/>
      <c r="H150" s="31"/>
      <c r="I150" s="31"/>
      <c r="J150"/>
      <c r="K150"/>
      <c r="L150"/>
      <c r="M150"/>
      <c r="N150"/>
    </row>
    <row r="151" spans="1:14" ht="15" customHeight="1">
      <c r="A151"/>
      <c r="B151"/>
      <c r="C151" s="217" t="s">
        <v>33</v>
      </c>
      <c r="D151" s="217"/>
      <c r="E151" s="33">
        <v>2</v>
      </c>
      <c r="F151" s="34">
        <f>(E151/E147)*100</f>
        <v>10</v>
      </c>
      <c r="G151" s="36"/>
      <c r="H151" s="22" t="s">
        <v>34</v>
      </c>
      <c r="I151" s="22"/>
      <c r="J151"/>
      <c r="K151"/>
      <c r="L151"/>
      <c r="M151"/>
      <c r="N151"/>
    </row>
    <row r="152" spans="1:14" ht="15" customHeight="1">
      <c r="A152"/>
      <c r="B152"/>
      <c r="C152" s="217" t="s">
        <v>35</v>
      </c>
      <c r="D152" s="217"/>
      <c r="E152" s="33">
        <v>0</v>
      </c>
      <c r="F152" s="34">
        <f>(E152/E147)*100</f>
        <v>0</v>
      </c>
      <c r="G152" s="36"/>
      <c r="H152" s="22"/>
      <c r="I152" s="22"/>
      <c r="J152"/>
      <c r="K152"/>
      <c r="L152"/>
      <c r="M152"/>
      <c r="N152"/>
    </row>
    <row r="153" spans="1:14" ht="15" customHeight="1" thickBot="1">
      <c r="A153"/>
      <c r="B153"/>
      <c r="C153" s="218" t="s">
        <v>36</v>
      </c>
      <c r="D153" s="218"/>
      <c r="E153" s="38"/>
      <c r="F153" s="39">
        <f>(E153/E147)*100</f>
        <v>0</v>
      </c>
      <c r="G153" s="36"/>
      <c r="H153" s="22"/>
      <c r="I153"/>
      <c r="J153"/>
      <c r="K153"/>
      <c r="L153"/>
      <c r="M153"/>
      <c r="N153"/>
    </row>
    <row r="154" spans="1:14" ht="15" customHeight="1">
      <c r="A154" s="127" t="s">
        <v>37</v>
      </c>
      <c r="B154" s="115"/>
      <c r="C154" s="115"/>
      <c r="D154" s="122"/>
      <c r="E154" s="122"/>
      <c r="F154" s="116"/>
      <c r="G154" s="116"/>
      <c r="H154" s="128"/>
      <c r="I154" s="129"/>
      <c r="J154" s="114"/>
      <c r="K154" s="129"/>
      <c r="L154" s="114"/>
      <c r="M154" s="114"/>
      <c r="N154"/>
    </row>
    <row r="155" spans="1:14" ht="15" customHeight="1">
      <c r="A155" s="130" t="s">
        <v>348</v>
      </c>
      <c r="B155" s="115"/>
      <c r="C155" s="115"/>
      <c r="D155" s="131"/>
      <c r="E155" s="132"/>
      <c r="F155" s="122"/>
      <c r="G155" s="129"/>
      <c r="H155" s="128"/>
      <c r="I155" s="129"/>
      <c r="J155" s="129"/>
      <c r="K155" s="129"/>
      <c r="L155" s="116"/>
      <c r="M155" s="114"/>
      <c r="N155" s="114"/>
    </row>
    <row r="156" spans="1:14" ht="15" customHeight="1" thickBot="1">
      <c r="A156" s="189" t="s">
        <v>349</v>
      </c>
      <c r="B156" s="107"/>
      <c r="C156" s="108"/>
      <c r="D156" s="109"/>
      <c r="E156" s="110"/>
      <c r="F156" s="110"/>
      <c r="G156" s="111"/>
      <c r="H156" s="112"/>
      <c r="I156" s="112"/>
      <c r="J156" s="112"/>
      <c r="K156" s="110"/>
      <c r="L156"/>
      <c r="M156" s="114"/>
      <c r="N156"/>
    </row>
    <row r="157" spans="1:14" ht="15" customHeight="1" thickBot="1">
      <c r="A157" s="219" t="s">
        <v>0</v>
      </c>
      <c r="B157" s="219"/>
      <c r="C157" s="219"/>
      <c r="D157" s="219"/>
      <c r="E157" s="219"/>
      <c r="F157" s="219"/>
      <c r="G157" s="219"/>
      <c r="H157" s="219"/>
      <c r="I157" s="219"/>
      <c r="J157" s="219"/>
      <c r="K157" s="219"/>
      <c r="L157" s="219"/>
      <c r="M157" s="219"/>
      <c r="N157" s="219"/>
    </row>
    <row r="158" spans="1:14" ht="15" customHeight="1" thickBot="1">
      <c r="A158" s="219"/>
      <c r="B158" s="219"/>
      <c r="C158" s="219"/>
      <c r="D158" s="219"/>
      <c r="E158" s="219"/>
      <c r="F158" s="219"/>
      <c r="G158" s="219"/>
      <c r="H158" s="219"/>
      <c r="I158" s="219"/>
      <c r="J158" s="219"/>
      <c r="K158" s="219"/>
      <c r="L158" s="219"/>
      <c r="M158" s="219"/>
      <c r="N158" s="219"/>
    </row>
    <row r="159" spans="1:14" ht="15" customHeight="1">
      <c r="A159" s="219"/>
      <c r="B159" s="219"/>
      <c r="C159" s="219"/>
      <c r="D159" s="219"/>
      <c r="E159" s="219"/>
      <c r="F159" s="219"/>
      <c r="G159" s="219"/>
      <c r="H159" s="219"/>
      <c r="I159" s="219"/>
      <c r="J159" s="219"/>
      <c r="K159" s="219"/>
      <c r="L159" s="219"/>
      <c r="M159" s="219"/>
      <c r="N159" s="219"/>
    </row>
    <row r="160" spans="1:14" ht="15" customHeight="1">
      <c r="A160" s="220" t="s">
        <v>135</v>
      </c>
      <c r="B160" s="220"/>
      <c r="C160" s="220"/>
      <c r="D160" s="220"/>
      <c r="E160" s="220"/>
      <c r="F160" s="220"/>
      <c r="G160" s="220"/>
      <c r="H160" s="220"/>
      <c r="I160" s="220"/>
      <c r="J160" s="220"/>
      <c r="K160" s="220"/>
      <c r="L160" s="220"/>
      <c r="M160" s="220"/>
      <c r="N160" s="220"/>
    </row>
    <row r="161" spans="1:14" ht="15" customHeight="1">
      <c r="A161" s="220" t="s">
        <v>136</v>
      </c>
      <c r="B161" s="220"/>
      <c r="C161" s="220"/>
      <c r="D161" s="220"/>
      <c r="E161" s="220"/>
      <c r="F161" s="220"/>
      <c r="G161" s="220"/>
      <c r="H161" s="220"/>
      <c r="I161" s="220"/>
      <c r="J161" s="220"/>
      <c r="K161" s="220"/>
      <c r="L161" s="220"/>
      <c r="M161" s="220"/>
      <c r="N161" s="220"/>
    </row>
    <row r="162" spans="1:14" ht="15" customHeight="1" thickBot="1">
      <c r="A162" s="212" t="s">
        <v>3</v>
      </c>
      <c r="B162" s="212"/>
      <c r="C162" s="212"/>
      <c r="D162" s="212"/>
      <c r="E162" s="212"/>
      <c r="F162" s="212"/>
      <c r="G162" s="212"/>
      <c r="H162" s="212"/>
      <c r="I162" s="212"/>
      <c r="J162" s="212"/>
      <c r="K162" s="212"/>
      <c r="L162" s="212"/>
      <c r="M162" s="212"/>
      <c r="N162" s="212"/>
    </row>
    <row r="163" spans="1:14" ht="15" customHeight="1">
      <c r="A163" s="213" t="s">
        <v>350</v>
      </c>
      <c r="B163" s="213"/>
      <c r="C163" s="213"/>
      <c r="D163" s="213"/>
      <c r="E163" s="213"/>
      <c r="F163" s="213"/>
      <c r="G163" s="213"/>
      <c r="H163" s="213"/>
      <c r="I163" s="213"/>
      <c r="J163" s="213"/>
      <c r="K163" s="213"/>
      <c r="L163" s="213"/>
      <c r="M163" s="213"/>
      <c r="N163" s="213"/>
    </row>
    <row r="164" spans="1:14" ht="15" customHeight="1">
      <c r="A164" s="213" t="s">
        <v>5</v>
      </c>
      <c r="B164" s="213"/>
      <c r="C164" s="213"/>
      <c r="D164" s="213"/>
      <c r="E164" s="213"/>
      <c r="F164" s="213"/>
      <c r="G164" s="213"/>
      <c r="H164" s="213"/>
      <c r="I164" s="213"/>
      <c r="J164" s="213"/>
      <c r="K164" s="213"/>
      <c r="L164" s="213"/>
      <c r="M164" s="213"/>
      <c r="N164" s="213"/>
    </row>
    <row r="165" spans="1:14" ht="15" customHeight="1">
      <c r="A165" s="214" t="s">
        <v>6</v>
      </c>
      <c r="B165" s="215" t="s">
        <v>7</v>
      </c>
      <c r="C165" s="210" t="s">
        <v>8</v>
      </c>
      <c r="D165" s="214" t="s">
        <v>9</v>
      </c>
      <c r="E165" s="210" t="s">
        <v>10</v>
      </c>
      <c r="F165" s="210" t="s">
        <v>11</v>
      </c>
      <c r="G165" s="210" t="s">
        <v>12</v>
      </c>
      <c r="H165" s="210" t="s">
        <v>13</v>
      </c>
      <c r="I165" s="210" t="s">
        <v>14</v>
      </c>
      <c r="J165" s="210" t="s">
        <v>15</v>
      </c>
      <c r="K165" s="211" t="s">
        <v>16</v>
      </c>
      <c r="L165" s="210" t="s">
        <v>17</v>
      </c>
      <c r="M165" s="210" t="s">
        <v>18</v>
      </c>
      <c r="N165" s="210" t="s">
        <v>19</v>
      </c>
    </row>
    <row r="166" spans="1:14" ht="15" customHeight="1">
      <c r="A166" s="214"/>
      <c r="B166" s="216"/>
      <c r="C166" s="210"/>
      <c r="D166" s="214"/>
      <c r="E166" s="215"/>
      <c r="F166" s="210"/>
      <c r="G166" s="210"/>
      <c r="H166" s="210"/>
      <c r="I166" s="210"/>
      <c r="J166" s="210"/>
      <c r="K166" s="211"/>
      <c r="L166" s="210"/>
      <c r="M166" s="210"/>
      <c r="N166" s="210"/>
    </row>
    <row r="167" spans="1:14" ht="15" customHeight="1">
      <c r="A167" s="57">
        <v>1</v>
      </c>
      <c r="B167" s="52">
        <v>43735</v>
      </c>
      <c r="C167" s="57" t="s">
        <v>138</v>
      </c>
      <c r="D167" s="57" t="s">
        <v>21</v>
      </c>
      <c r="E167" s="57" t="s">
        <v>351</v>
      </c>
      <c r="F167" s="58">
        <v>490</v>
      </c>
      <c r="G167" s="58">
        <v>472</v>
      </c>
      <c r="H167" s="58">
        <v>500</v>
      </c>
      <c r="I167" s="58">
        <v>510</v>
      </c>
      <c r="J167" s="58">
        <v>520</v>
      </c>
      <c r="K167" s="58">
        <v>472</v>
      </c>
      <c r="L167" s="53">
        <f aca="true" t="shared" si="15" ref="L167:L182">100000/F167</f>
        <v>204.08163265306123</v>
      </c>
      <c r="M167" s="54">
        <f>IF(D167="BUY",(K167-F167)*(L167),(F167-K167)*(L167))</f>
        <v>-3673.469387755102</v>
      </c>
      <c r="N167" s="55">
        <f>M167/(L167)/F167%</f>
        <v>-3.6734693877551017</v>
      </c>
    </row>
    <row r="168" spans="1:14" ht="15" customHeight="1">
      <c r="A168" s="57">
        <v>2</v>
      </c>
      <c r="B168" s="52">
        <v>43734</v>
      </c>
      <c r="C168" s="57" t="s">
        <v>138</v>
      </c>
      <c r="D168" s="57" t="s">
        <v>21</v>
      </c>
      <c r="E168" s="57" t="s">
        <v>177</v>
      </c>
      <c r="F168" s="58">
        <v>478</v>
      </c>
      <c r="G168" s="58">
        <v>449.5</v>
      </c>
      <c r="H168" s="58">
        <v>488</v>
      </c>
      <c r="I168" s="58">
        <v>498</v>
      </c>
      <c r="J168" s="58">
        <v>508</v>
      </c>
      <c r="K168" s="58">
        <v>488</v>
      </c>
      <c r="L168" s="53">
        <f>100000/F168</f>
        <v>209.20502092050208</v>
      </c>
      <c r="M168" s="54">
        <f>IF(D168="BUY",(K168-F168)*(L168),(F168-K168)*(L168))</f>
        <v>2092.050209205021</v>
      </c>
      <c r="N168" s="55">
        <f>M168/(L168)/F168%</f>
        <v>2.0920502092050213</v>
      </c>
    </row>
    <row r="169" spans="1:14" ht="15" customHeight="1">
      <c r="A169" s="57">
        <v>3</v>
      </c>
      <c r="B169" s="52">
        <v>43733</v>
      </c>
      <c r="C169" s="57" t="s">
        <v>138</v>
      </c>
      <c r="D169" s="57" t="s">
        <v>21</v>
      </c>
      <c r="E169" s="57" t="s">
        <v>177</v>
      </c>
      <c r="F169" s="58">
        <v>462</v>
      </c>
      <c r="G169" s="58">
        <v>444</v>
      </c>
      <c r="H169" s="58">
        <v>472</v>
      </c>
      <c r="I169" s="58">
        <v>482</v>
      </c>
      <c r="J169" s="58">
        <v>492</v>
      </c>
      <c r="K169" s="58">
        <v>472</v>
      </c>
      <c r="L169" s="53">
        <f>100000/F169</f>
        <v>216.45021645021646</v>
      </c>
      <c r="M169" s="54">
        <f>IF(D169="BUY",(K169-F169)*(L169),(F169-K169)*(L169))</f>
        <v>2164.5021645021648</v>
      </c>
      <c r="N169" s="55">
        <f>M169/(L169)/F169%</f>
        <v>2.1645021645021645</v>
      </c>
    </row>
    <row r="170" spans="1:14" ht="15" customHeight="1">
      <c r="A170" s="57">
        <v>4</v>
      </c>
      <c r="B170" s="52">
        <v>43732</v>
      </c>
      <c r="C170" s="57" t="s">
        <v>138</v>
      </c>
      <c r="D170" s="57" t="s">
        <v>21</v>
      </c>
      <c r="E170" s="57" t="s">
        <v>177</v>
      </c>
      <c r="F170" s="58">
        <v>464</v>
      </c>
      <c r="G170" s="58">
        <v>450</v>
      </c>
      <c r="H170" s="58">
        <v>472</v>
      </c>
      <c r="I170" s="58">
        <v>480</v>
      </c>
      <c r="J170" s="58">
        <v>487</v>
      </c>
      <c r="K170" s="58">
        <v>472</v>
      </c>
      <c r="L170" s="53">
        <f>100000/F170</f>
        <v>215.51724137931035</v>
      </c>
      <c r="M170" s="54">
        <f>IF(D170="BUY",(K170-F170)*(L170),(F170-K170)*(L170))</f>
        <v>1724.1379310344828</v>
      </c>
      <c r="N170" s="55">
        <f>M170/(L170)/F170%</f>
        <v>1.7241379310344829</v>
      </c>
    </row>
    <row r="171" spans="1:14" ht="15" customHeight="1">
      <c r="A171" s="57">
        <v>5</v>
      </c>
      <c r="B171" s="52">
        <v>43731</v>
      </c>
      <c r="C171" s="57" t="s">
        <v>138</v>
      </c>
      <c r="D171" s="57" t="s">
        <v>21</v>
      </c>
      <c r="E171" s="57" t="s">
        <v>150</v>
      </c>
      <c r="F171" s="58">
        <v>448</v>
      </c>
      <c r="G171" s="58">
        <v>430</v>
      </c>
      <c r="H171" s="58">
        <v>458</v>
      </c>
      <c r="I171" s="58">
        <v>468</v>
      </c>
      <c r="J171" s="58">
        <v>478</v>
      </c>
      <c r="K171" s="58">
        <v>430</v>
      </c>
      <c r="L171" s="53">
        <f>100000/F171</f>
        <v>223.21428571428572</v>
      </c>
      <c r="M171" s="54">
        <f aca="true" t="shared" si="16" ref="M171:M187">IF(D171="BUY",(K171-F171)*(L171),(F171-K171)*(L171))</f>
        <v>-4017.857142857143</v>
      </c>
      <c r="N171" s="55">
        <f aca="true" t="shared" si="17" ref="N171:N187">M171/(L171)/F171%</f>
        <v>-4.017857142857142</v>
      </c>
    </row>
    <row r="172" spans="1:14" ht="15" customHeight="1">
      <c r="A172" s="57">
        <v>6</v>
      </c>
      <c r="B172" s="52">
        <v>43731</v>
      </c>
      <c r="C172" s="57" t="s">
        <v>138</v>
      </c>
      <c r="D172" s="57" t="s">
        <v>21</v>
      </c>
      <c r="E172" s="57" t="s">
        <v>124</v>
      </c>
      <c r="F172" s="58">
        <v>435</v>
      </c>
      <c r="G172" s="58">
        <v>417</v>
      </c>
      <c r="H172" s="58">
        <v>445</v>
      </c>
      <c r="I172" s="58">
        <v>455</v>
      </c>
      <c r="J172" s="58">
        <v>465</v>
      </c>
      <c r="K172" s="58">
        <v>417</v>
      </c>
      <c r="L172" s="53">
        <f t="shared" si="15"/>
        <v>229.88505747126436</v>
      </c>
      <c r="M172" s="54">
        <f t="shared" si="16"/>
        <v>-4137.931034482758</v>
      </c>
      <c r="N172" s="55">
        <f t="shared" si="17"/>
        <v>-4.137931034482759</v>
      </c>
    </row>
    <row r="173" spans="1:14" ht="15" customHeight="1">
      <c r="A173" s="57">
        <v>7</v>
      </c>
      <c r="B173" s="52">
        <v>43728</v>
      </c>
      <c r="C173" s="57" t="s">
        <v>138</v>
      </c>
      <c r="D173" s="57" t="s">
        <v>21</v>
      </c>
      <c r="E173" s="57" t="s">
        <v>332</v>
      </c>
      <c r="F173" s="58">
        <v>130</v>
      </c>
      <c r="G173" s="58">
        <v>124</v>
      </c>
      <c r="H173" s="58">
        <v>134</v>
      </c>
      <c r="I173" s="58">
        <v>138</v>
      </c>
      <c r="J173" s="58">
        <v>142</v>
      </c>
      <c r="K173" s="58">
        <v>133</v>
      </c>
      <c r="L173" s="53">
        <f t="shared" si="15"/>
        <v>769.2307692307693</v>
      </c>
      <c r="M173" s="54">
        <f t="shared" si="16"/>
        <v>2307.6923076923076</v>
      </c>
      <c r="N173" s="55">
        <f t="shared" si="17"/>
        <v>2.3076923076923075</v>
      </c>
    </row>
    <row r="174" spans="1:14" ht="15" customHeight="1">
      <c r="A174" s="57">
        <v>8</v>
      </c>
      <c r="B174" s="52">
        <v>43728</v>
      </c>
      <c r="C174" s="57" t="s">
        <v>138</v>
      </c>
      <c r="D174" s="57" t="s">
        <v>21</v>
      </c>
      <c r="E174" s="57" t="s">
        <v>177</v>
      </c>
      <c r="F174" s="58">
        <v>393</v>
      </c>
      <c r="G174" s="58">
        <v>378</v>
      </c>
      <c r="H174" s="58">
        <v>401</v>
      </c>
      <c r="I174" s="58">
        <v>409</v>
      </c>
      <c r="J174" s="58">
        <v>417</v>
      </c>
      <c r="K174" s="58">
        <v>417</v>
      </c>
      <c r="L174" s="53">
        <f t="shared" si="15"/>
        <v>254.4529262086514</v>
      </c>
      <c r="M174" s="54">
        <f t="shared" si="16"/>
        <v>6106.8702290076335</v>
      </c>
      <c r="N174" s="55">
        <f t="shared" si="17"/>
        <v>6.106870229007633</v>
      </c>
    </row>
    <row r="175" spans="1:14" ht="15" customHeight="1">
      <c r="A175" s="57">
        <v>9</v>
      </c>
      <c r="B175" s="52">
        <v>43727</v>
      </c>
      <c r="C175" s="57" t="s">
        <v>138</v>
      </c>
      <c r="D175" s="57" t="s">
        <v>21</v>
      </c>
      <c r="E175" s="57" t="s">
        <v>254</v>
      </c>
      <c r="F175" s="58">
        <v>432</v>
      </c>
      <c r="G175" s="58">
        <v>416</v>
      </c>
      <c r="H175" s="58">
        <v>442</v>
      </c>
      <c r="I175" s="58">
        <v>452</v>
      </c>
      <c r="J175" s="58">
        <v>462</v>
      </c>
      <c r="K175" s="58">
        <v>442</v>
      </c>
      <c r="L175" s="53">
        <f t="shared" si="15"/>
        <v>231.4814814814815</v>
      </c>
      <c r="M175" s="54">
        <f t="shared" si="16"/>
        <v>2314.814814814815</v>
      </c>
      <c r="N175" s="55">
        <f t="shared" si="17"/>
        <v>2.314814814814815</v>
      </c>
    </row>
    <row r="176" spans="1:14" ht="15" customHeight="1">
      <c r="A176" s="57">
        <v>10</v>
      </c>
      <c r="B176" s="52">
        <v>43726</v>
      </c>
      <c r="C176" s="57" t="s">
        <v>138</v>
      </c>
      <c r="D176" s="57" t="s">
        <v>21</v>
      </c>
      <c r="E176" s="57" t="s">
        <v>340</v>
      </c>
      <c r="F176" s="58">
        <v>127</v>
      </c>
      <c r="G176" s="58">
        <v>124</v>
      </c>
      <c r="H176" s="58">
        <v>129.5</v>
      </c>
      <c r="I176" s="58">
        <v>132</v>
      </c>
      <c r="J176" s="58">
        <v>134.5</v>
      </c>
      <c r="K176" s="58">
        <v>129.5</v>
      </c>
      <c r="L176" s="53">
        <f t="shared" si="15"/>
        <v>787.4015748031496</v>
      </c>
      <c r="M176" s="54">
        <f t="shared" si="16"/>
        <v>1968.5039370078741</v>
      </c>
      <c r="N176" s="55">
        <f t="shared" si="17"/>
        <v>1.968503937007874</v>
      </c>
    </row>
    <row r="177" spans="1:14" ht="15" customHeight="1">
      <c r="A177" s="57">
        <v>11</v>
      </c>
      <c r="B177" s="52">
        <v>43725</v>
      </c>
      <c r="C177" s="57" t="s">
        <v>138</v>
      </c>
      <c r="D177" s="57" t="s">
        <v>21</v>
      </c>
      <c r="E177" s="57" t="s">
        <v>150</v>
      </c>
      <c r="F177" s="58">
        <v>432</v>
      </c>
      <c r="G177" s="58">
        <v>418</v>
      </c>
      <c r="H177" s="58">
        <v>440</v>
      </c>
      <c r="I177" s="58">
        <v>448</v>
      </c>
      <c r="J177" s="58">
        <v>456</v>
      </c>
      <c r="K177" s="58">
        <v>418</v>
      </c>
      <c r="L177" s="53">
        <f t="shared" si="15"/>
        <v>231.4814814814815</v>
      </c>
      <c r="M177" s="54">
        <f t="shared" si="16"/>
        <v>-3240.740740740741</v>
      </c>
      <c r="N177" s="55">
        <f t="shared" si="17"/>
        <v>-3.2407407407407405</v>
      </c>
    </row>
    <row r="178" spans="1:14" ht="15" customHeight="1">
      <c r="A178" s="57">
        <v>12</v>
      </c>
      <c r="B178" s="52">
        <v>43725</v>
      </c>
      <c r="C178" s="57" t="s">
        <v>138</v>
      </c>
      <c r="D178" s="57" t="s">
        <v>21</v>
      </c>
      <c r="E178" s="57" t="s">
        <v>140</v>
      </c>
      <c r="F178" s="58">
        <v>660</v>
      </c>
      <c r="G178" s="58">
        <v>639</v>
      </c>
      <c r="H178" s="58">
        <v>673</v>
      </c>
      <c r="I178" s="58">
        <v>686</v>
      </c>
      <c r="J178" s="58">
        <v>699</v>
      </c>
      <c r="K178" s="58">
        <v>639</v>
      </c>
      <c r="L178" s="53">
        <f t="shared" si="15"/>
        <v>151.5151515151515</v>
      </c>
      <c r="M178" s="54">
        <f t="shared" si="16"/>
        <v>-3181.8181818181815</v>
      </c>
      <c r="N178" s="55">
        <f t="shared" si="17"/>
        <v>-3.181818181818182</v>
      </c>
    </row>
    <row r="179" spans="1:14" ht="15" customHeight="1">
      <c r="A179" s="57">
        <v>13</v>
      </c>
      <c r="B179" s="52">
        <v>43721</v>
      </c>
      <c r="C179" s="57" t="s">
        <v>138</v>
      </c>
      <c r="D179" s="57" t="s">
        <v>21</v>
      </c>
      <c r="E179" s="57" t="s">
        <v>143</v>
      </c>
      <c r="F179" s="58">
        <v>535</v>
      </c>
      <c r="G179" s="58">
        <v>518</v>
      </c>
      <c r="H179" s="58">
        <v>545</v>
      </c>
      <c r="I179" s="58">
        <v>555</v>
      </c>
      <c r="J179" s="58">
        <v>565</v>
      </c>
      <c r="K179" s="58">
        <v>518</v>
      </c>
      <c r="L179" s="53">
        <f t="shared" si="15"/>
        <v>186.9158878504673</v>
      </c>
      <c r="M179" s="54">
        <f t="shared" si="16"/>
        <v>-3177.570093457944</v>
      </c>
      <c r="N179" s="55">
        <f t="shared" si="17"/>
        <v>-3.1775700934579443</v>
      </c>
    </row>
    <row r="180" spans="1:14" ht="15" customHeight="1">
      <c r="A180" s="57">
        <v>14</v>
      </c>
      <c r="B180" s="52">
        <v>43720</v>
      </c>
      <c r="C180" s="57" t="s">
        <v>138</v>
      </c>
      <c r="D180" s="57" t="s">
        <v>21</v>
      </c>
      <c r="E180" s="57" t="s">
        <v>150</v>
      </c>
      <c r="F180" s="58">
        <v>450</v>
      </c>
      <c r="G180" s="58">
        <v>432</v>
      </c>
      <c r="H180" s="58">
        <v>460</v>
      </c>
      <c r="I180" s="58">
        <v>470</v>
      </c>
      <c r="J180" s="58">
        <v>480</v>
      </c>
      <c r="K180" s="58">
        <v>432</v>
      </c>
      <c r="L180" s="53">
        <f t="shared" si="15"/>
        <v>222.22222222222223</v>
      </c>
      <c r="M180" s="54">
        <f t="shared" si="16"/>
        <v>-4000</v>
      </c>
      <c r="N180" s="55">
        <f t="shared" si="17"/>
        <v>-4</v>
      </c>
    </row>
    <row r="181" spans="1:14" ht="15" customHeight="1">
      <c r="A181" s="57">
        <v>15</v>
      </c>
      <c r="B181" s="52">
        <v>43719</v>
      </c>
      <c r="C181" s="57" t="s">
        <v>138</v>
      </c>
      <c r="D181" s="57" t="s">
        <v>21</v>
      </c>
      <c r="E181" s="57" t="s">
        <v>168</v>
      </c>
      <c r="F181" s="58">
        <v>142</v>
      </c>
      <c r="G181" s="58">
        <v>136</v>
      </c>
      <c r="H181" s="58">
        <v>145</v>
      </c>
      <c r="I181" s="58">
        <v>148</v>
      </c>
      <c r="J181" s="58">
        <v>151</v>
      </c>
      <c r="K181" s="58">
        <v>145</v>
      </c>
      <c r="L181" s="53">
        <f t="shared" si="15"/>
        <v>704.2253521126761</v>
      </c>
      <c r="M181" s="54">
        <f t="shared" si="16"/>
        <v>2112.6760563380285</v>
      </c>
      <c r="N181" s="55">
        <f t="shared" si="17"/>
        <v>2.1126760563380285</v>
      </c>
    </row>
    <row r="182" spans="1:14" ht="15" customHeight="1">
      <c r="A182" s="57">
        <v>16</v>
      </c>
      <c r="B182" s="52">
        <v>43717</v>
      </c>
      <c r="C182" s="57" t="s">
        <v>138</v>
      </c>
      <c r="D182" s="57" t="s">
        <v>21</v>
      </c>
      <c r="E182" s="57" t="s">
        <v>237</v>
      </c>
      <c r="F182" s="58">
        <v>350</v>
      </c>
      <c r="G182" s="58">
        <v>332</v>
      </c>
      <c r="H182" s="58">
        <v>360</v>
      </c>
      <c r="I182" s="58">
        <v>370</v>
      </c>
      <c r="J182" s="58">
        <v>380</v>
      </c>
      <c r="K182" s="58">
        <v>360</v>
      </c>
      <c r="L182" s="53">
        <f t="shared" si="15"/>
        <v>285.7142857142857</v>
      </c>
      <c r="M182" s="54">
        <f t="shared" si="16"/>
        <v>2857.1428571428573</v>
      </c>
      <c r="N182" s="55">
        <f t="shared" si="17"/>
        <v>2.857142857142857</v>
      </c>
    </row>
    <row r="183" spans="1:14" ht="15" customHeight="1">
      <c r="A183" s="57">
        <v>17</v>
      </c>
      <c r="B183" s="52">
        <v>43714</v>
      </c>
      <c r="C183" s="57" t="s">
        <v>138</v>
      </c>
      <c r="D183" s="57" t="s">
        <v>21</v>
      </c>
      <c r="E183" s="57" t="s">
        <v>231</v>
      </c>
      <c r="F183" s="58">
        <v>490</v>
      </c>
      <c r="G183" s="58">
        <v>473</v>
      </c>
      <c r="H183" s="58">
        <v>500</v>
      </c>
      <c r="I183" s="58">
        <v>510</v>
      </c>
      <c r="J183" s="58">
        <v>520</v>
      </c>
      <c r="K183" s="58">
        <v>499</v>
      </c>
      <c r="L183" s="53">
        <f>100000/F183</f>
        <v>204.08163265306123</v>
      </c>
      <c r="M183" s="54">
        <f t="shared" si="16"/>
        <v>1836.734693877551</v>
      </c>
      <c r="N183" s="55">
        <f t="shared" si="17"/>
        <v>1.8367346938775508</v>
      </c>
    </row>
    <row r="184" spans="1:14" ht="15" customHeight="1">
      <c r="A184" s="57">
        <v>18</v>
      </c>
      <c r="B184" s="52">
        <v>43714</v>
      </c>
      <c r="C184" s="57" t="s">
        <v>138</v>
      </c>
      <c r="D184" s="57" t="s">
        <v>21</v>
      </c>
      <c r="E184" s="57" t="s">
        <v>150</v>
      </c>
      <c r="F184" s="58">
        <v>435</v>
      </c>
      <c r="G184" s="58">
        <v>418</v>
      </c>
      <c r="H184" s="58">
        <v>445</v>
      </c>
      <c r="I184" s="58">
        <v>455</v>
      </c>
      <c r="J184" s="58">
        <v>465</v>
      </c>
      <c r="K184" s="58">
        <v>418</v>
      </c>
      <c r="L184" s="53">
        <f>100000/F184</f>
        <v>229.88505747126436</v>
      </c>
      <c r="M184" s="54">
        <f t="shared" si="16"/>
        <v>-3908.045977011494</v>
      </c>
      <c r="N184" s="55">
        <f t="shared" si="17"/>
        <v>-3.9080459770114944</v>
      </c>
    </row>
    <row r="185" spans="1:14" ht="15" customHeight="1">
      <c r="A185" s="57">
        <v>19</v>
      </c>
      <c r="B185" s="52">
        <v>43713</v>
      </c>
      <c r="C185" s="57" t="s">
        <v>138</v>
      </c>
      <c r="D185" s="57" t="s">
        <v>21</v>
      </c>
      <c r="E185" s="57" t="s">
        <v>270</v>
      </c>
      <c r="F185" s="58">
        <v>545</v>
      </c>
      <c r="G185" s="58">
        <v>528</v>
      </c>
      <c r="H185" s="58">
        <v>555</v>
      </c>
      <c r="I185" s="58">
        <v>565</v>
      </c>
      <c r="J185" s="58">
        <v>575</v>
      </c>
      <c r="K185" s="58">
        <v>528</v>
      </c>
      <c r="L185" s="53">
        <f>100000/F185</f>
        <v>183.4862385321101</v>
      </c>
      <c r="M185" s="54">
        <f t="shared" si="16"/>
        <v>-3119.266055045872</v>
      </c>
      <c r="N185" s="55">
        <f t="shared" si="17"/>
        <v>-3.1192660550458715</v>
      </c>
    </row>
    <row r="186" spans="1:14" ht="15" customHeight="1">
      <c r="A186" s="57">
        <v>20</v>
      </c>
      <c r="B186" s="52">
        <v>43712</v>
      </c>
      <c r="C186" s="57" t="s">
        <v>138</v>
      </c>
      <c r="D186" s="57" t="s">
        <v>21</v>
      </c>
      <c r="E186" s="57" t="s">
        <v>49</v>
      </c>
      <c r="F186" s="58">
        <v>740</v>
      </c>
      <c r="G186" s="58">
        <v>718</v>
      </c>
      <c r="H186" s="58">
        <v>752</v>
      </c>
      <c r="I186" s="58">
        <v>764</v>
      </c>
      <c r="J186" s="58">
        <v>776</v>
      </c>
      <c r="K186" s="58">
        <v>764</v>
      </c>
      <c r="L186" s="53">
        <f>100000/F186</f>
        <v>135.13513513513513</v>
      </c>
      <c r="M186" s="54">
        <f t="shared" si="16"/>
        <v>3243.2432432432433</v>
      </c>
      <c r="N186" s="55">
        <f t="shared" si="17"/>
        <v>3.243243243243243</v>
      </c>
    </row>
    <row r="187" spans="1:14" ht="15" customHeight="1">
      <c r="A187" s="57">
        <v>21</v>
      </c>
      <c r="B187" s="52">
        <v>43711</v>
      </c>
      <c r="C187" s="57" t="s">
        <v>138</v>
      </c>
      <c r="D187" s="57" t="s">
        <v>21</v>
      </c>
      <c r="E187" s="57" t="s">
        <v>150</v>
      </c>
      <c r="F187" s="58">
        <v>462</v>
      </c>
      <c r="G187" s="58">
        <v>445</v>
      </c>
      <c r="H187" s="58">
        <v>472</v>
      </c>
      <c r="I187" s="58">
        <v>482</v>
      </c>
      <c r="J187" s="58">
        <v>492</v>
      </c>
      <c r="K187" s="58">
        <v>445</v>
      </c>
      <c r="L187" s="53">
        <f>100000/F187</f>
        <v>216.45021645021646</v>
      </c>
      <c r="M187" s="54">
        <f t="shared" si="16"/>
        <v>-3679.65367965368</v>
      </c>
      <c r="N187" s="55">
        <f t="shared" si="17"/>
        <v>-3.6796536796536796</v>
      </c>
    </row>
    <row r="188" spans="1:14" ht="15" customHeight="1">
      <c r="A188" s="106" t="s">
        <v>26</v>
      </c>
      <c r="B188" s="107"/>
      <c r="C188" s="108"/>
      <c r="D188" s="109"/>
      <c r="E188" s="110"/>
      <c r="F188" s="110"/>
      <c r="G188" s="111"/>
      <c r="H188" s="110"/>
      <c r="I188" s="110"/>
      <c r="J188" s="110"/>
      <c r="K188" s="110"/>
      <c r="L188"/>
      <c r="M188" s="114"/>
      <c r="N188" s="114"/>
    </row>
    <row r="189" spans="1:14" ht="15" customHeight="1">
      <c r="A189" s="189" t="s">
        <v>325</v>
      </c>
      <c r="B189" s="107"/>
      <c r="C189" s="108"/>
      <c r="D189" s="109"/>
      <c r="E189" s="110"/>
      <c r="F189" s="110"/>
      <c r="G189" s="111"/>
      <c r="H189" s="112"/>
      <c r="I189" s="112"/>
      <c r="J189" s="112"/>
      <c r="K189" s="110"/>
      <c r="L189"/>
      <c r="M189" s="114"/>
      <c r="N189"/>
    </row>
    <row r="190" spans="1:14" ht="15" customHeight="1" thickBot="1">
      <c r="A190"/>
      <c r="B190"/>
      <c r="C190" s="22"/>
      <c r="D190" s="22"/>
      <c r="E190" s="22"/>
      <c r="F190" s="25"/>
      <c r="G190" s="26"/>
      <c r="H190" s="27" t="s">
        <v>27</v>
      </c>
      <c r="I190" s="27"/>
      <c r="J190"/>
      <c r="K190"/>
      <c r="L190"/>
      <c r="M190"/>
      <c r="N190"/>
    </row>
    <row r="191" spans="1:14" ht="15" customHeight="1">
      <c r="A191"/>
      <c r="B191"/>
      <c r="C191" s="221" t="s">
        <v>28</v>
      </c>
      <c r="D191" s="221"/>
      <c r="E191" s="29">
        <v>21</v>
      </c>
      <c r="F191" s="30">
        <f>F192+F193+F194+F195+F196+F197</f>
        <v>100</v>
      </c>
      <c r="G191" s="31">
        <v>21</v>
      </c>
      <c r="H191" s="32">
        <f>G192/G191%</f>
        <v>52.38095238095238</v>
      </c>
      <c r="I191" s="32"/>
      <c r="J191"/>
      <c r="K191"/>
      <c r="L191"/>
      <c r="M191"/>
      <c r="N191"/>
    </row>
    <row r="192" spans="1:14" ht="15" customHeight="1">
      <c r="A192"/>
      <c r="B192"/>
      <c r="C192" s="217" t="s">
        <v>29</v>
      </c>
      <c r="D192" s="217"/>
      <c r="E192" s="33">
        <v>11</v>
      </c>
      <c r="F192" s="34">
        <f>(E192/E191)*100</f>
        <v>52.38095238095239</v>
      </c>
      <c r="G192" s="31">
        <v>11</v>
      </c>
      <c r="H192" s="28"/>
      <c r="I192" s="28"/>
      <c r="J192"/>
      <c r="K192"/>
      <c r="L192"/>
      <c r="M192"/>
      <c r="N192"/>
    </row>
    <row r="193" spans="1:14" ht="15" customHeight="1">
      <c r="A193"/>
      <c r="B193"/>
      <c r="C193" s="217" t="s">
        <v>31</v>
      </c>
      <c r="D193" s="217"/>
      <c r="E193" s="33">
        <v>0</v>
      </c>
      <c r="F193" s="34">
        <f>(E193/E191)*100</f>
        <v>0</v>
      </c>
      <c r="G193" s="36"/>
      <c r="H193" s="31"/>
      <c r="I193" s="31"/>
      <c r="J193"/>
      <c r="K193"/>
      <c r="L193"/>
      <c r="M193"/>
      <c r="N193"/>
    </row>
    <row r="194" spans="1:14" ht="15" customHeight="1">
      <c r="A194"/>
      <c r="B194"/>
      <c r="C194" s="217" t="s">
        <v>32</v>
      </c>
      <c r="D194" s="217"/>
      <c r="E194" s="33">
        <v>0</v>
      </c>
      <c r="F194" s="34">
        <f>(E194/E191)*100</f>
        <v>0</v>
      </c>
      <c r="G194" s="36"/>
      <c r="H194" s="31"/>
      <c r="I194" s="31"/>
      <c r="J194"/>
      <c r="K194"/>
      <c r="L194"/>
      <c r="M194"/>
      <c r="N194"/>
    </row>
    <row r="195" spans="1:14" ht="15" customHeight="1">
      <c r="A195"/>
      <c r="B195"/>
      <c r="C195" s="217" t="s">
        <v>33</v>
      </c>
      <c r="D195" s="217"/>
      <c r="E195" s="33">
        <v>10</v>
      </c>
      <c r="F195" s="34">
        <f>(E195/E191)*100</f>
        <v>47.61904761904761</v>
      </c>
      <c r="G195" s="36"/>
      <c r="H195" s="22" t="s">
        <v>34</v>
      </c>
      <c r="I195" s="22"/>
      <c r="J195"/>
      <c r="K195"/>
      <c r="L195"/>
      <c r="M195"/>
      <c r="N195"/>
    </row>
    <row r="196" spans="1:14" ht="15" customHeight="1">
      <c r="A196"/>
      <c r="B196"/>
      <c r="C196" s="217" t="s">
        <v>35</v>
      </c>
      <c r="D196" s="217"/>
      <c r="E196" s="33">
        <v>0</v>
      </c>
      <c r="F196" s="34">
        <f>(E196/E191)*100</f>
        <v>0</v>
      </c>
      <c r="G196" s="36"/>
      <c r="H196" s="22"/>
      <c r="I196" s="22"/>
      <c r="J196"/>
      <c r="K196"/>
      <c r="L196"/>
      <c r="M196"/>
      <c r="N196"/>
    </row>
    <row r="197" spans="1:14" ht="15" customHeight="1" thickBot="1">
      <c r="A197"/>
      <c r="B197"/>
      <c r="C197" s="218" t="s">
        <v>36</v>
      </c>
      <c r="D197" s="218"/>
      <c r="E197" s="38"/>
      <c r="F197" s="39">
        <f>(E197/E191)*100</f>
        <v>0</v>
      </c>
      <c r="G197" s="36"/>
      <c r="H197" s="22"/>
      <c r="I197"/>
      <c r="J197"/>
      <c r="K197"/>
      <c r="L197"/>
      <c r="M197"/>
      <c r="N197"/>
    </row>
    <row r="198" spans="1:14" ht="15" customHeight="1">
      <c r="A198" s="127" t="s">
        <v>37</v>
      </c>
      <c r="B198" s="115"/>
      <c r="C198" s="115"/>
      <c r="D198" s="122"/>
      <c r="E198" s="122"/>
      <c r="F198" s="116"/>
      <c r="G198" s="116"/>
      <c r="H198" s="128"/>
      <c r="I198" s="129"/>
      <c r="J198" s="114"/>
      <c r="K198" s="129"/>
      <c r="L198" s="114"/>
      <c r="M198" s="114"/>
      <c r="N198" s="114"/>
    </row>
    <row r="199" spans="1:14" ht="15" customHeight="1">
      <c r="A199" s="130" t="s">
        <v>38</v>
      </c>
      <c r="B199" s="115"/>
      <c r="C199" s="115"/>
      <c r="D199" s="131"/>
      <c r="E199" s="132"/>
      <c r="F199" s="122"/>
      <c r="G199" s="129"/>
      <c r="H199" s="128"/>
      <c r="I199" s="129"/>
      <c r="J199" s="129"/>
      <c r="K199" s="129"/>
      <c r="L199" s="116"/>
      <c r="M199" s="114"/>
      <c r="N199" s="114"/>
    </row>
    <row r="200" spans="1:14" ht="15" customHeight="1" thickBot="1">
      <c r="A200" s="130" t="s">
        <v>41</v>
      </c>
      <c r="B200" s="124"/>
      <c r="C200" s="131"/>
      <c r="D200" s="122"/>
      <c r="E200" s="134"/>
      <c r="F200" s="129"/>
      <c r="G200" s="129"/>
      <c r="H200" s="118"/>
      <c r="I200" s="120"/>
      <c r="J200" s="120"/>
      <c r="K200" s="120"/>
      <c r="L200" s="129"/>
      <c r="M200" s="114"/>
      <c r="N200" s="122"/>
    </row>
    <row r="201" spans="1:14" ht="15" customHeight="1" thickBot="1">
      <c r="A201" s="219" t="s">
        <v>0</v>
      </c>
      <c r="B201" s="219"/>
      <c r="C201" s="219"/>
      <c r="D201" s="219"/>
      <c r="E201" s="219"/>
      <c r="F201" s="219"/>
      <c r="G201" s="219"/>
      <c r="H201" s="219"/>
      <c r="I201" s="219"/>
      <c r="J201" s="219"/>
      <c r="K201" s="219"/>
      <c r="L201" s="219"/>
      <c r="M201" s="219"/>
      <c r="N201" s="219"/>
    </row>
    <row r="202" spans="1:14" ht="15" customHeight="1" thickBot="1">
      <c r="A202" s="219"/>
      <c r="B202" s="219"/>
      <c r="C202" s="219"/>
      <c r="D202" s="219"/>
      <c r="E202" s="219"/>
      <c r="F202" s="219"/>
      <c r="G202" s="219"/>
      <c r="H202" s="219"/>
      <c r="I202" s="219"/>
      <c r="J202" s="219"/>
      <c r="K202" s="219"/>
      <c r="L202" s="219"/>
      <c r="M202" s="219"/>
      <c r="N202" s="219"/>
    </row>
    <row r="203" spans="1:14" ht="15" customHeight="1">
      <c r="A203" s="219"/>
      <c r="B203" s="219"/>
      <c r="C203" s="219"/>
      <c r="D203" s="219"/>
      <c r="E203" s="219"/>
      <c r="F203" s="219"/>
      <c r="G203" s="219"/>
      <c r="H203" s="219"/>
      <c r="I203" s="219"/>
      <c r="J203" s="219"/>
      <c r="K203" s="219"/>
      <c r="L203" s="219"/>
      <c r="M203" s="219"/>
      <c r="N203" s="219"/>
    </row>
    <row r="204" spans="1:14" ht="15" customHeight="1">
      <c r="A204" s="220" t="s">
        <v>135</v>
      </c>
      <c r="B204" s="220"/>
      <c r="C204" s="220"/>
      <c r="D204" s="220"/>
      <c r="E204" s="220"/>
      <c r="F204" s="220"/>
      <c r="G204" s="220"/>
      <c r="H204" s="220"/>
      <c r="I204" s="220"/>
      <c r="J204" s="220"/>
      <c r="K204" s="220"/>
      <c r="L204" s="220"/>
      <c r="M204" s="220"/>
      <c r="N204" s="220"/>
    </row>
    <row r="205" spans="1:14" ht="15" customHeight="1">
      <c r="A205" s="220" t="s">
        <v>136</v>
      </c>
      <c r="B205" s="220"/>
      <c r="C205" s="220"/>
      <c r="D205" s="220"/>
      <c r="E205" s="220"/>
      <c r="F205" s="220"/>
      <c r="G205" s="220"/>
      <c r="H205" s="220"/>
      <c r="I205" s="220"/>
      <c r="J205" s="220"/>
      <c r="K205" s="220"/>
      <c r="L205" s="220"/>
      <c r="M205" s="220"/>
      <c r="N205" s="220"/>
    </row>
    <row r="206" spans="1:14" ht="15" customHeight="1" thickBot="1">
      <c r="A206" s="212" t="s">
        <v>3</v>
      </c>
      <c r="B206" s="212"/>
      <c r="C206" s="212"/>
      <c r="D206" s="212"/>
      <c r="E206" s="212"/>
      <c r="F206" s="212"/>
      <c r="G206" s="212"/>
      <c r="H206" s="212"/>
      <c r="I206" s="212"/>
      <c r="J206" s="212"/>
      <c r="K206" s="212"/>
      <c r="L206" s="212"/>
      <c r="M206" s="212"/>
      <c r="N206" s="212"/>
    </row>
    <row r="207" spans="1:14" ht="15" customHeight="1">
      <c r="A207" s="213" t="s">
        <v>326</v>
      </c>
      <c r="B207" s="213"/>
      <c r="C207" s="213"/>
      <c r="D207" s="213"/>
      <c r="E207" s="213"/>
      <c r="F207" s="213"/>
      <c r="G207" s="213"/>
      <c r="H207" s="213"/>
      <c r="I207" s="213"/>
      <c r="J207" s="213"/>
      <c r="K207" s="213"/>
      <c r="L207" s="213"/>
      <c r="M207" s="213"/>
      <c r="N207" s="213"/>
    </row>
    <row r="208" spans="1:14" ht="15" customHeight="1">
      <c r="A208" s="213" t="s">
        <v>5</v>
      </c>
      <c r="B208" s="213"/>
      <c r="C208" s="213"/>
      <c r="D208" s="213"/>
      <c r="E208" s="213"/>
      <c r="F208" s="213"/>
      <c r="G208" s="213"/>
      <c r="H208" s="213"/>
      <c r="I208" s="213"/>
      <c r="J208" s="213"/>
      <c r="K208" s="213"/>
      <c r="L208" s="213"/>
      <c r="M208" s="213"/>
      <c r="N208" s="213"/>
    </row>
    <row r="209" spans="1:14" ht="15" customHeight="1">
      <c r="A209" s="214" t="s">
        <v>6</v>
      </c>
      <c r="B209" s="215" t="s">
        <v>7</v>
      </c>
      <c r="C209" s="210" t="s">
        <v>8</v>
      </c>
      <c r="D209" s="214" t="s">
        <v>9</v>
      </c>
      <c r="E209" s="210" t="s">
        <v>10</v>
      </c>
      <c r="F209" s="210" t="s">
        <v>11</v>
      </c>
      <c r="G209" s="210" t="s">
        <v>12</v>
      </c>
      <c r="H209" s="210" t="s">
        <v>13</v>
      </c>
      <c r="I209" s="210" t="s">
        <v>14</v>
      </c>
      <c r="J209" s="210" t="s">
        <v>15</v>
      </c>
      <c r="K209" s="211" t="s">
        <v>16</v>
      </c>
      <c r="L209" s="210" t="s">
        <v>17</v>
      </c>
      <c r="M209" s="210" t="s">
        <v>18</v>
      </c>
      <c r="N209" s="210" t="s">
        <v>19</v>
      </c>
    </row>
    <row r="210" spans="1:14" ht="15" customHeight="1">
      <c r="A210" s="214"/>
      <c r="B210" s="216"/>
      <c r="C210" s="210"/>
      <c r="D210" s="214"/>
      <c r="E210" s="215"/>
      <c r="F210" s="210"/>
      <c r="G210" s="210"/>
      <c r="H210" s="210"/>
      <c r="I210" s="210"/>
      <c r="J210" s="210"/>
      <c r="K210" s="211"/>
      <c r="L210" s="210"/>
      <c r="M210" s="210"/>
      <c r="N210" s="210"/>
    </row>
    <row r="211" spans="1:14" ht="15" customHeight="1">
      <c r="A211" s="57">
        <v>1</v>
      </c>
      <c r="B211" s="52">
        <v>43707</v>
      </c>
      <c r="C211" s="57" t="s">
        <v>138</v>
      </c>
      <c r="D211" s="57" t="s">
        <v>21</v>
      </c>
      <c r="E211" s="57" t="s">
        <v>150</v>
      </c>
      <c r="F211" s="58">
        <v>443</v>
      </c>
      <c r="G211" s="58">
        <v>425</v>
      </c>
      <c r="H211" s="58">
        <v>452</v>
      </c>
      <c r="I211" s="58">
        <v>462</v>
      </c>
      <c r="J211" s="58">
        <v>472</v>
      </c>
      <c r="K211" s="58">
        <v>462</v>
      </c>
      <c r="L211" s="53">
        <f aca="true" t="shared" si="18" ref="L211:L226">100000/F211</f>
        <v>225.73363431151242</v>
      </c>
      <c r="M211" s="54">
        <f>IF(D211="BUY",(K211-F211)*(L211),(F211-K211)*(L211))</f>
        <v>4288.939051918736</v>
      </c>
      <c r="N211" s="55">
        <f>M211/(L211)/F211%</f>
        <v>4.288939051918737</v>
      </c>
    </row>
    <row r="212" spans="1:14" ht="15" customHeight="1">
      <c r="A212" s="57">
        <v>2</v>
      </c>
      <c r="B212" s="52">
        <v>43706</v>
      </c>
      <c r="C212" s="57" t="s">
        <v>138</v>
      </c>
      <c r="D212" s="57" t="s">
        <v>21</v>
      </c>
      <c r="E212" s="57" t="s">
        <v>150</v>
      </c>
      <c r="F212" s="58">
        <v>437</v>
      </c>
      <c r="G212" s="58">
        <v>419</v>
      </c>
      <c r="H212" s="58">
        <v>447</v>
      </c>
      <c r="I212" s="58">
        <v>457</v>
      </c>
      <c r="J212" s="58">
        <v>467</v>
      </c>
      <c r="K212" s="58">
        <v>457</v>
      </c>
      <c r="L212" s="53">
        <f>100000/F212</f>
        <v>228.83295194508008</v>
      </c>
      <c r="M212" s="54">
        <f>IF(D212="BUY",(K212-F212)*(L212),(F212-K212)*(L212))</f>
        <v>4576.659038901602</v>
      </c>
      <c r="N212" s="55">
        <f>M212/(L212)/F212%</f>
        <v>4.576659038901601</v>
      </c>
    </row>
    <row r="213" spans="1:14" ht="15" customHeight="1">
      <c r="A213" s="57">
        <v>3</v>
      </c>
      <c r="B213" s="52">
        <v>43705</v>
      </c>
      <c r="C213" s="57" t="s">
        <v>138</v>
      </c>
      <c r="D213" s="57" t="s">
        <v>21</v>
      </c>
      <c r="E213" s="57" t="s">
        <v>186</v>
      </c>
      <c r="F213" s="58">
        <v>164</v>
      </c>
      <c r="G213" s="58">
        <v>159</v>
      </c>
      <c r="H213" s="58">
        <v>167</v>
      </c>
      <c r="I213" s="58">
        <v>170</v>
      </c>
      <c r="J213" s="58">
        <v>173</v>
      </c>
      <c r="K213" s="58">
        <v>166.8</v>
      </c>
      <c r="L213" s="53">
        <f>100000/F213</f>
        <v>609.7560975609756</v>
      </c>
      <c r="M213" s="54">
        <f>IF(D213="BUY",(K213-F213)*(L213),(F213-K213)*(L213))</f>
        <v>1707.3170731707387</v>
      </c>
      <c r="N213" s="55">
        <f>M213/(L213)/F213%</f>
        <v>1.7073170731707388</v>
      </c>
    </row>
    <row r="214" spans="1:14" ht="15" customHeight="1">
      <c r="A214" s="57">
        <v>4</v>
      </c>
      <c r="B214" s="52">
        <v>43704</v>
      </c>
      <c r="C214" s="57" t="s">
        <v>138</v>
      </c>
      <c r="D214" s="57" t="s">
        <v>21</v>
      </c>
      <c r="E214" s="57" t="s">
        <v>312</v>
      </c>
      <c r="F214" s="58">
        <v>1560</v>
      </c>
      <c r="G214" s="58">
        <v>1518</v>
      </c>
      <c r="H214" s="58">
        <v>1590</v>
      </c>
      <c r="I214" s="58">
        <v>1620</v>
      </c>
      <c r="J214" s="58">
        <v>1650</v>
      </c>
      <c r="K214" s="58">
        <v>1580</v>
      </c>
      <c r="L214" s="53">
        <f>100000/F214</f>
        <v>64.1025641025641</v>
      </c>
      <c r="M214" s="54">
        <f>IF(D214="BUY",(K214-F214)*(L214),(F214-K214)*(L214))</f>
        <v>1282.051282051282</v>
      </c>
      <c r="N214" s="55">
        <f>M214/(L214)/F214%</f>
        <v>1.2820512820512822</v>
      </c>
    </row>
    <row r="215" spans="1:14" ht="15" customHeight="1">
      <c r="A215" s="57">
        <v>5</v>
      </c>
      <c r="B215" s="52">
        <v>43703</v>
      </c>
      <c r="C215" s="57" t="s">
        <v>138</v>
      </c>
      <c r="D215" s="57" t="s">
        <v>21</v>
      </c>
      <c r="E215" s="57" t="s">
        <v>146</v>
      </c>
      <c r="F215" s="58">
        <v>1600</v>
      </c>
      <c r="G215" s="58">
        <v>1550</v>
      </c>
      <c r="H215" s="58">
        <v>1630</v>
      </c>
      <c r="I215" s="58">
        <v>1660</v>
      </c>
      <c r="J215" s="58">
        <v>1690</v>
      </c>
      <c r="K215" s="58">
        <v>1628.5</v>
      </c>
      <c r="L215" s="53">
        <f>100000/F215</f>
        <v>62.5</v>
      </c>
      <c r="M215" s="54">
        <f aca="true" t="shared" si="19" ref="M215:M231">IF(D215="BUY",(K215-F215)*(L215),(F215-K215)*(L215))</f>
        <v>1781.25</v>
      </c>
      <c r="N215" s="55">
        <f aca="true" t="shared" si="20" ref="N215:N228">M215/(L215)/F215%</f>
        <v>1.78125</v>
      </c>
    </row>
    <row r="216" spans="1:14" ht="15" customHeight="1">
      <c r="A216" s="57">
        <v>6</v>
      </c>
      <c r="B216" s="52">
        <v>43700</v>
      </c>
      <c r="C216" s="57" t="s">
        <v>138</v>
      </c>
      <c r="D216" s="57" t="s">
        <v>21</v>
      </c>
      <c r="E216" s="57" t="s">
        <v>128</v>
      </c>
      <c r="F216" s="58">
        <v>423</v>
      </c>
      <c r="G216" s="58">
        <v>409</v>
      </c>
      <c r="H216" s="58">
        <v>431</v>
      </c>
      <c r="I216" s="58">
        <v>439</v>
      </c>
      <c r="J216" s="58">
        <v>447</v>
      </c>
      <c r="K216" s="58">
        <v>409</v>
      </c>
      <c r="L216" s="53">
        <f t="shared" si="18"/>
        <v>236.4066193853428</v>
      </c>
      <c r="M216" s="54">
        <f t="shared" si="19"/>
        <v>-3309.692671394799</v>
      </c>
      <c r="N216" s="55">
        <f t="shared" si="20"/>
        <v>-3.3096926713947985</v>
      </c>
    </row>
    <row r="217" spans="1:14" ht="15" customHeight="1">
      <c r="A217" s="57">
        <v>7</v>
      </c>
      <c r="B217" s="52">
        <v>43698</v>
      </c>
      <c r="C217" s="57" t="s">
        <v>138</v>
      </c>
      <c r="D217" s="57" t="s">
        <v>21</v>
      </c>
      <c r="E217" s="57" t="s">
        <v>327</v>
      </c>
      <c r="F217" s="58">
        <v>448</v>
      </c>
      <c r="G217" s="58">
        <v>430</v>
      </c>
      <c r="H217" s="58">
        <v>458</v>
      </c>
      <c r="I217" s="58">
        <v>468</v>
      </c>
      <c r="J217" s="58">
        <v>478</v>
      </c>
      <c r="K217" s="58">
        <v>458</v>
      </c>
      <c r="L217" s="53">
        <f t="shared" si="18"/>
        <v>223.21428571428572</v>
      </c>
      <c r="M217" s="54">
        <f t="shared" si="19"/>
        <v>2232.1428571428573</v>
      </c>
      <c r="N217" s="55">
        <f t="shared" si="20"/>
        <v>2.2321428571428568</v>
      </c>
    </row>
    <row r="218" spans="1:14" ht="15" customHeight="1">
      <c r="A218" s="57">
        <v>8</v>
      </c>
      <c r="B218" s="52">
        <v>43697</v>
      </c>
      <c r="C218" s="57" t="s">
        <v>138</v>
      </c>
      <c r="D218" s="57" t="s">
        <v>21</v>
      </c>
      <c r="E218" s="57" t="s">
        <v>140</v>
      </c>
      <c r="F218" s="58">
        <v>630</v>
      </c>
      <c r="G218" s="58">
        <v>610</v>
      </c>
      <c r="H218" s="58">
        <v>642</v>
      </c>
      <c r="I218" s="58">
        <v>654</v>
      </c>
      <c r="J218" s="58">
        <v>666</v>
      </c>
      <c r="K218" s="58">
        <v>610</v>
      </c>
      <c r="L218" s="53">
        <f t="shared" si="18"/>
        <v>158.73015873015873</v>
      </c>
      <c r="M218" s="54">
        <f t="shared" si="19"/>
        <v>-3174.603174603175</v>
      </c>
      <c r="N218" s="55">
        <f t="shared" si="20"/>
        <v>-3.174603174603175</v>
      </c>
    </row>
    <row r="219" spans="1:14" ht="15" customHeight="1">
      <c r="A219" s="57">
        <v>9</v>
      </c>
      <c r="B219" s="52">
        <v>43696</v>
      </c>
      <c r="C219" s="57" t="s">
        <v>138</v>
      </c>
      <c r="D219" s="57" t="s">
        <v>21</v>
      </c>
      <c r="E219" s="57" t="s">
        <v>328</v>
      </c>
      <c r="F219" s="58">
        <v>325</v>
      </c>
      <c r="G219" s="58">
        <v>315</v>
      </c>
      <c r="H219" s="58">
        <v>331</v>
      </c>
      <c r="I219" s="58">
        <v>337</v>
      </c>
      <c r="J219" s="58">
        <v>343</v>
      </c>
      <c r="K219" s="58">
        <v>315</v>
      </c>
      <c r="L219" s="53">
        <f t="shared" si="18"/>
        <v>307.6923076923077</v>
      </c>
      <c r="M219" s="54">
        <f t="shared" si="19"/>
        <v>-3076.9230769230767</v>
      </c>
      <c r="N219" s="55">
        <f t="shared" si="20"/>
        <v>-3.076923076923077</v>
      </c>
    </row>
    <row r="220" spans="1:14" ht="15" customHeight="1">
      <c r="A220" s="57">
        <v>10</v>
      </c>
      <c r="B220" s="52">
        <v>43693</v>
      </c>
      <c r="C220" s="57" t="s">
        <v>138</v>
      </c>
      <c r="D220" s="57" t="s">
        <v>21</v>
      </c>
      <c r="E220" s="57" t="s">
        <v>329</v>
      </c>
      <c r="F220" s="58">
        <v>230</v>
      </c>
      <c r="G220" s="58">
        <v>220</v>
      </c>
      <c r="H220" s="58">
        <v>235</v>
      </c>
      <c r="I220" s="58">
        <v>240</v>
      </c>
      <c r="J220" s="58">
        <v>245</v>
      </c>
      <c r="K220" s="58">
        <v>235</v>
      </c>
      <c r="L220" s="53">
        <f t="shared" si="18"/>
        <v>434.7826086956522</v>
      </c>
      <c r="M220" s="54">
        <f t="shared" si="19"/>
        <v>2173.913043478261</v>
      </c>
      <c r="N220" s="55">
        <f t="shared" si="20"/>
        <v>2.173913043478261</v>
      </c>
    </row>
    <row r="221" spans="1:14" ht="15" customHeight="1">
      <c r="A221" s="57">
        <v>11</v>
      </c>
      <c r="B221" s="52">
        <v>43693</v>
      </c>
      <c r="C221" s="57" t="s">
        <v>138</v>
      </c>
      <c r="D221" s="57" t="s">
        <v>21</v>
      </c>
      <c r="E221" s="57" t="s">
        <v>150</v>
      </c>
      <c r="F221" s="58">
        <v>520</v>
      </c>
      <c r="G221" s="58">
        <v>500</v>
      </c>
      <c r="H221" s="58">
        <v>530</v>
      </c>
      <c r="I221" s="58">
        <v>540</v>
      </c>
      <c r="J221" s="58">
        <v>550</v>
      </c>
      <c r="K221" s="58">
        <v>550</v>
      </c>
      <c r="L221" s="53">
        <f t="shared" si="18"/>
        <v>192.30769230769232</v>
      </c>
      <c r="M221" s="54">
        <f t="shared" si="19"/>
        <v>5769.2307692307695</v>
      </c>
      <c r="N221" s="55">
        <f t="shared" si="20"/>
        <v>5.769230769230769</v>
      </c>
    </row>
    <row r="222" spans="1:14" ht="15" customHeight="1">
      <c r="A222" s="57">
        <v>12</v>
      </c>
      <c r="B222" s="52">
        <v>43691</v>
      </c>
      <c r="C222" s="57" t="s">
        <v>138</v>
      </c>
      <c r="D222" s="57" t="s">
        <v>21</v>
      </c>
      <c r="E222" s="57" t="s">
        <v>270</v>
      </c>
      <c r="F222" s="58">
        <v>504</v>
      </c>
      <c r="G222" s="58">
        <v>486</v>
      </c>
      <c r="H222" s="58">
        <v>514</v>
      </c>
      <c r="I222" s="58">
        <v>524</v>
      </c>
      <c r="J222" s="58">
        <v>534</v>
      </c>
      <c r="K222" s="58">
        <v>524</v>
      </c>
      <c r="L222" s="53">
        <f t="shared" si="18"/>
        <v>198.4126984126984</v>
      </c>
      <c r="M222" s="54">
        <f t="shared" si="19"/>
        <v>3968.253968253968</v>
      </c>
      <c r="N222" s="55">
        <f t="shared" si="20"/>
        <v>3.9682539682539684</v>
      </c>
    </row>
    <row r="223" spans="1:14" ht="15" customHeight="1">
      <c r="A223" s="57">
        <v>13</v>
      </c>
      <c r="B223" s="52">
        <v>43690</v>
      </c>
      <c r="C223" s="57" t="s">
        <v>138</v>
      </c>
      <c r="D223" s="57" t="s">
        <v>21</v>
      </c>
      <c r="E223" s="57" t="s">
        <v>150</v>
      </c>
      <c r="F223" s="58">
        <v>566</v>
      </c>
      <c r="G223" s="58">
        <v>548</v>
      </c>
      <c r="H223" s="58">
        <v>576</v>
      </c>
      <c r="I223" s="58">
        <v>586</v>
      </c>
      <c r="J223" s="58">
        <v>596</v>
      </c>
      <c r="K223" s="58">
        <v>596</v>
      </c>
      <c r="L223" s="53">
        <f t="shared" si="18"/>
        <v>176.67844522968198</v>
      </c>
      <c r="M223" s="54">
        <f t="shared" si="19"/>
        <v>5300.3533568904595</v>
      </c>
      <c r="N223" s="55">
        <f t="shared" si="20"/>
        <v>5.300353356890459</v>
      </c>
    </row>
    <row r="224" spans="1:14" ht="15" customHeight="1">
      <c r="A224" s="57">
        <v>14</v>
      </c>
      <c r="B224" s="52">
        <v>43686</v>
      </c>
      <c r="C224" s="57" t="s">
        <v>138</v>
      </c>
      <c r="D224" s="57" t="s">
        <v>21</v>
      </c>
      <c r="E224" s="57" t="s">
        <v>150</v>
      </c>
      <c r="F224" s="58">
        <v>495</v>
      </c>
      <c r="G224" s="58">
        <v>477</v>
      </c>
      <c r="H224" s="58">
        <v>505</v>
      </c>
      <c r="I224" s="58">
        <v>515</v>
      </c>
      <c r="J224" s="58">
        <v>525</v>
      </c>
      <c r="K224" s="58">
        <v>515</v>
      </c>
      <c r="L224" s="53">
        <f t="shared" si="18"/>
        <v>202.02020202020202</v>
      </c>
      <c r="M224" s="54">
        <f t="shared" si="19"/>
        <v>4040.4040404040406</v>
      </c>
      <c r="N224" s="55">
        <f t="shared" si="20"/>
        <v>4.040404040404041</v>
      </c>
    </row>
    <row r="225" spans="1:14" ht="15" customHeight="1">
      <c r="A225" s="57">
        <v>15</v>
      </c>
      <c r="B225" s="52">
        <v>43685</v>
      </c>
      <c r="C225" s="57" t="s">
        <v>138</v>
      </c>
      <c r="D225" s="57" t="s">
        <v>21</v>
      </c>
      <c r="E225" s="57" t="s">
        <v>169</v>
      </c>
      <c r="F225" s="58">
        <v>1250</v>
      </c>
      <c r="G225" s="58">
        <v>1214</v>
      </c>
      <c r="H225" s="58">
        <v>1270</v>
      </c>
      <c r="I225" s="58">
        <v>1290</v>
      </c>
      <c r="J225" s="58">
        <v>1310</v>
      </c>
      <c r="K225" s="58">
        <v>1290</v>
      </c>
      <c r="L225" s="53">
        <f t="shared" si="18"/>
        <v>80</v>
      </c>
      <c r="M225" s="54">
        <f t="shared" si="19"/>
        <v>3200</v>
      </c>
      <c r="N225" s="55">
        <f t="shared" si="20"/>
        <v>3.2</v>
      </c>
    </row>
    <row r="226" spans="1:14" ht="15" customHeight="1">
      <c r="A226" s="57">
        <v>16</v>
      </c>
      <c r="B226" s="52">
        <v>43684</v>
      </c>
      <c r="C226" s="57" t="s">
        <v>138</v>
      </c>
      <c r="D226" s="57" t="s">
        <v>21</v>
      </c>
      <c r="E226" s="57" t="s">
        <v>201</v>
      </c>
      <c r="F226" s="58">
        <v>1404</v>
      </c>
      <c r="G226" s="58">
        <v>1367</v>
      </c>
      <c r="H226" s="58">
        <v>1430</v>
      </c>
      <c r="I226" s="58">
        <v>1455</v>
      </c>
      <c r="J226" s="58">
        <v>1480</v>
      </c>
      <c r="K226" s="58">
        <v>1430</v>
      </c>
      <c r="L226" s="53">
        <f t="shared" si="18"/>
        <v>71.22507122507122</v>
      </c>
      <c r="M226" s="54">
        <f t="shared" si="19"/>
        <v>1851.8518518518517</v>
      </c>
      <c r="N226" s="55">
        <f t="shared" si="20"/>
        <v>1.8518518518518519</v>
      </c>
    </row>
    <row r="227" spans="1:14" ht="15" customHeight="1">
      <c r="A227" s="57">
        <v>17</v>
      </c>
      <c r="B227" s="52">
        <v>43683</v>
      </c>
      <c r="C227" s="57" t="s">
        <v>138</v>
      </c>
      <c r="D227" s="57" t="s">
        <v>21</v>
      </c>
      <c r="E227" s="57" t="s">
        <v>201</v>
      </c>
      <c r="F227" s="58">
        <v>1404</v>
      </c>
      <c r="G227" s="58">
        <v>1367</v>
      </c>
      <c r="H227" s="58">
        <v>1430</v>
      </c>
      <c r="I227" s="58">
        <v>1455</v>
      </c>
      <c r="J227" s="58">
        <v>1480</v>
      </c>
      <c r="K227" s="58">
        <v>1430</v>
      </c>
      <c r="L227" s="53">
        <f>100000/F227</f>
        <v>71.22507122507122</v>
      </c>
      <c r="M227" s="54">
        <f t="shared" si="19"/>
        <v>1851.8518518518517</v>
      </c>
      <c r="N227" s="55">
        <f t="shared" si="20"/>
        <v>1.8518518518518519</v>
      </c>
    </row>
    <row r="228" spans="1:14" ht="15" customHeight="1">
      <c r="A228" s="57">
        <v>18</v>
      </c>
      <c r="B228" s="52">
        <v>43682</v>
      </c>
      <c r="C228" s="57" t="s">
        <v>138</v>
      </c>
      <c r="D228" s="57" t="s">
        <v>21</v>
      </c>
      <c r="E228" s="57" t="s">
        <v>201</v>
      </c>
      <c r="F228" s="58">
        <v>1344</v>
      </c>
      <c r="G228" s="58">
        <v>1308</v>
      </c>
      <c r="H228" s="58">
        <v>1365</v>
      </c>
      <c r="I228" s="58">
        <v>1385</v>
      </c>
      <c r="J228" s="58">
        <v>1405</v>
      </c>
      <c r="K228" s="58">
        <v>1365</v>
      </c>
      <c r="L228" s="53">
        <f>100000/F228</f>
        <v>74.4047619047619</v>
      </c>
      <c r="M228" s="54">
        <f t="shared" si="19"/>
        <v>1562.4999999999998</v>
      </c>
      <c r="N228" s="55">
        <f t="shared" si="20"/>
        <v>1.5625</v>
      </c>
    </row>
    <row r="229" spans="1:14" ht="15" customHeight="1">
      <c r="A229" s="57">
        <v>19</v>
      </c>
      <c r="B229" s="52">
        <v>43679</v>
      </c>
      <c r="C229" s="57" t="s">
        <v>138</v>
      </c>
      <c r="D229" s="57" t="s">
        <v>21</v>
      </c>
      <c r="E229" s="57" t="s">
        <v>330</v>
      </c>
      <c r="F229" s="58">
        <v>230</v>
      </c>
      <c r="G229" s="58">
        <v>222</v>
      </c>
      <c r="H229" s="58">
        <v>235</v>
      </c>
      <c r="I229" s="58">
        <v>240</v>
      </c>
      <c r="J229" s="58">
        <v>245</v>
      </c>
      <c r="K229" s="58">
        <v>230</v>
      </c>
      <c r="L229" s="53">
        <f>100000/F229</f>
        <v>434.7826086956522</v>
      </c>
      <c r="M229" s="54">
        <f t="shared" si="19"/>
        <v>0</v>
      </c>
      <c r="N229" s="55">
        <v>0</v>
      </c>
    </row>
    <row r="230" spans="1:14" ht="15" customHeight="1">
      <c r="A230" s="57">
        <v>20</v>
      </c>
      <c r="B230" s="52">
        <v>43679</v>
      </c>
      <c r="C230" s="57" t="s">
        <v>138</v>
      </c>
      <c r="D230" s="57" t="s">
        <v>21</v>
      </c>
      <c r="E230" s="57" t="s">
        <v>331</v>
      </c>
      <c r="F230" s="58">
        <v>65</v>
      </c>
      <c r="G230" s="58">
        <v>61</v>
      </c>
      <c r="H230" s="58">
        <v>67</v>
      </c>
      <c r="I230" s="58">
        <v>69</v>
      </c>
      <c r="J230" s="58">
        <v>71</v>
      </c>
      <c r="K230" s="58">
        <v>67</v>
      </c>
      <c r="L230" s="53">
        <f>100000/F230</f>
        <v>1538.4615384615386</v>
      </c>
      <c r="M230" s="54">
        <f t="shared" si="19"/>
        <v>3076.923076923077</v>
      </c>
      <c r="N230" s="55">
        <f>M230/(L230)/F230%</f>
        <v>3.0769230769230766</v>
      </c>
    </row>
    <row r="231" spans="1:14" ht="15" customHeight="1">
      <c r="A231" s="57">
        <v>21</v>
      </c>
      <c r="B231" s="52">
        <v>43678</v>
      </c>
      <c r="C231" s="57" t="s">
        <v>138</v>
      </c>
      <c r="D231" s="57" t="s">
        <v>21</v>
      </c>
      <c r="E231" s="57" t="s">
        <v>332</v>
      </c>
      <c r="F231" s="58">
        <v>124.4</v>
      </c>
      <c r="G231" s="58">
        <v>118</v>
      </c>
      <c r="H231" s="58">
        <v>127.5</v>
      </c>
      <c r="I231" s="58">
        <v>130</v>
      </c>
      <c r="J231" s="58">
        <v>133</v>
      </c>
      <c r="K231" s="58">
        <v>118</v>
      </c>
      <c r="L231" s="53">
        <f>100000/F231</f>
        <v>803.8585209003215</v>
      </c>
      <c r="M231" s="54">
        <f t="shared" si="19"/>
        <v>-5144.694533762063</v>
      </c>
      <c r="N231" s="55">
        <f>M231/(L231)/F231%</f>
        <v>-5.144694533762062</v>
      </c>
    </row>
    <row r="232" spans="1:14" ht="15" customHeight="1">
      <c r="A232" s="9" t="s">
        <v>26</v>
      </c>
      <c r="B232" s="19"/>
      <c r="C232" s="11"/>
      <c r="D232" s="12"/>
      <c r="E232" s="13"/>
      <c r="F232" s="13"/>
      <c r="G232" s="14"/>
      <c r="H232" s="13"/>
      <c r="I232" s="13"/>
      <c r="J232" s="13"/>
      <c r="K232" s="16"/>
      <c r="L232" s="17"/>
      <c r="N232"/>
    </row>
    <row r="233" spans="1:14" ht="15" customHeight="1">
      <c r="A233" s="9" t="s">
        <v>26</v>
      </c>
      <c r="B233" s="19"/>
      <c r="C233" s="20"/>
      <c r="D233" s="21"/>
      <c r="E233" s="22"/>
      <c r="F233" s="22"/>
      <c r="G233" s="23"/>
      <c r="H233" s="22"/>
      <c r="I233" s="22"/>
      <c r="J233" s="22"/>
      <c r="K233" s="22"/>
      <c r="L233"/>
      <c r="M233"/>
      <c r="N233"/>
    </row>
    <row r="234" spans="1:14" ht="15" customHeight="1" thickBot="1">
      <c r="A234"/>
      <c r="B234"/>
      <c r="C234" s="22"/>
      <c r="D234" s="22"/>
      <c r="E234" s="22"/>
      <c r="F234" s="25"/>
      <c r="G234" s="26"/>
      <c r="H234" s="27" t="s">
        <v>27</v>
      </c>
      <c r="I234" s="27"/>
      <c r="J234"/>
      <c r="K234"/>
      <c r="L234"/>
      <c r="M234"/>
      <c r="N234"/>
    </row>
    <row r="235" spans="1:14" ht="15" customHeight="1">
      <c r="A235"/>
      <c r="B235"/>
      <c r="C235" s="221" t="s">
        <v>28</v>
      </c>
      <c r="D235" s="221"/>
      <c r="E235" s="29">
        <v>20</v>
      </c>
      <c r="F235" s="30">
        <f>F236+F237+F238+F239+F240+F241</f>
        <v>100</v>
      </c>
      <c r="G235" s="31">
        <v>20</v>
      </c>
      <c r="H235" s="32">
        <f>G236/G235%</f>
        <v>80</v>
      </c>
      <c r="I235" s="32"/>
      <c r="J235"/>
      <c r="K235"/>
      <c r="L235"/>
      <c r="M235"/>
      <c r="N235"/>
    </row>
    <row r="236" spans="1:14" ht="15" customHeight="1">
      <c r="A236"/>
      <c r="B236"/>
      <c r="C236" s="217" t="s">
        <v>29</v>
      </c>
      <c r="D236" s="217"/>
      <c r="E236" s="33">
        <v>16</v>
      </c>
      <c r="F236" s="34">
        <f>(E236/E235)*100</f>
        <v>80</v>
      </c>
      <c r="G236" s="31">
        <v>16</v>
      </c>
      <c r="H236" s="28"/>
      <c r="I236" s="28"/>
      <c r="J236"/>
      <c r="K236"/>
      <c r="L236"/>
      <c r="M236"/>
      <c r="N236"/>
    </row>
    <row r="237" spans="1:14" ht="15" customHeight="1">
      <c r="A237"/>
      <c r="B237"/>
      <c r="C237" s="217" t="s">
        <v>31</v>
      </c>
      <c r="D237" s="217"/>
      <c r="E237" s="33">
        <v>0</v>
      </c>
      <c r="F237" s="34">
        <f>(E237/E235)*100</f>
        <v>0</v>
      </c>
      <c r="G237" s="36"/>
      <c r="H237" s="31"/>
      <c r="I237" s="31"/>
      <c r="J237"/>
      <c r="K237"/>
      <c r="L237"/>
      <c r="M237"/>
      <c r="N237"/>
    </row>
    <row r="238" spans="1:14" ht="15" customHeight="1">
      <c r="A238"/>
      <c r="B238"/>
      <c r="C238" s="217" t="s">
        <v>32</v>
      </c>
      <c r="D238" s="217"/>
      <c r="E238" s="33">
        <v>0</v>
      </c>
      <c r="F238" s="34">
        <f>(E238/E235)*100</f>
        <v>0</v>
      </c>
      <c r="G238" s="36"/>
      <c r="H238" s="31"/>
      <c r="I238" s="31"/>
      <c r="J238"/>
      <c r="K238"/>
      <c r="L238"/>
      <c r="M238"/>
      <c r="N238"/>
    </row>
    <row r="239" spans="1:14" ht="15" customHeight="1">
      <c r="A239"/>
      <c r="B239"/>
      <c r="C239" s="217" t="s">
        <v>33</v>
      </c>
      <c r="D239" s="217"/>
      <c r="E239" s="33">
        <v>4</v>
      </c>
      <c r="F239" s="34">
        <f>(E239/E235)*100</f>
        <v>20</v>
      </c>
      <c r="G239" s="36"/>
      <c r="H239" s="22" t="s">
        <v>34</v>
      </c>
      <c r="I239" s="22"/>
      <c r="J239"/>
      <c r="K239"/>
      <c r="L239"/>
      <c r="M239"/>
      <c r="N239"/>
    </row>
    <row r="240" spans="1:14" ht="15" customHeight="1">
      <c r="A240"/>
      <c r="B240"/>
      <c r="C240" s="217" t="s">
        <v>35</v>
      </c>
      <c r="D240" s="217"/>
      <c r="E240" s="33">
        <v>0</v>
      </c>
      <c r="F240" s="34">
        <f>(E240/E235)*100</f>
        <v>0</v>
      </c>
      <c r="G240" s="36"/>
      <c r="H240" s="22"/>
      <c r="I240" s="22"/>
      <c r="J240"/>
      <c r="K240"/>
      <c r="L240"/>
      <c r="M240"/>
      <c r="N240"/>
    </row>
    <row r="241" spans="1:14" ht="15" customHeight="1" thickBot="1">
      <c r="A241"/>
      <c r="B241"/>
      <c r="C241" s="218" t="s">
        <v>36</v>
      </c>
      <c r="D241" s="218"/>
      <c r="E241" s="38"/>
      <c r="F241" s="39">
        <f>(E241/E235)*100</f>
        <v>0</v>
      </c>
      <c r="G241" s="36"/>
      <c r="H241" s="22"/>
      <c r="I241"/>
      <c r="J241"/>
      <c r="K241"/>
      <c r="L241"/>
      <c r="M241"/>
      <c r="N241"/>
    </row>
    <row r="242" spans="1:14" ht="15" customHeight="1">
      <c r="A242" s="41" t="s">
        <v>37</v>
      </c>
      <c r="B242" s="10"/>
      <c r="C242" s="11"/>
      <c r="D242" s="11"/>
      <c r="E242" s="13"/>
      <c r="F242" s="13"/>
      <c r="G242" s="42"/>
      <c r="H242" s="43"/>
      <c r="I242" s="22"/>
      <c r="J242"/>
      <c r="K242"/>
      <c r="L242"/>
      <c r="M242"/>
      <c r="N242"/>
    </row>
    <row r="243" spans="1:14" ht="15" customHeight="1">
      <c r="A243" s="12" t="s">
        <v>38</v>
      </c>
      <c r="B243" s="10"/>
      <c r="C243" s="44"/>
      <c r="D243" s="45"/>
      <c r="E243" s="46"/>
      <c r="F243" s="43"/>
      <c r="G243" s="42"/>
      <c r="H243" s="43"/>
      <c r="I243" s="43"/>
      <c r="J243" s="43"/>
      <c r="K243" s="13"/>
      <c r="L243"/>
      <c r="M243"/>
      <c r="N243"/>
    </row>
    <row r="244" spans="1:14" ht="15" customHeight="1">
      <c r="A244" s="12" t="s">
        <v>39</v>
      </c>
      <c r="B244" s="10"/>
      <c r="C244" s="11"/>
      <c r="D244" s="45"/>
      <c r="E244" s="46"/>
      <c r="F244" s="43"/>
      <c r="G244" s="42"/>
      <c r="H244" s="47"/>
      <c r="I244" s="47"/>
      <c r="J244" s="43"/>
      <c r="K244" s="13"/>
      <c r="L244"/>
      <c r="M244"/>
      <c r="N244"/>
    </row>
    <row r="245" spans="1:14" ht="15" customHeight="1">
      <c r="A245" s="12" t="s">
        <v>40</v>
      </c>
      <c r="B245" s="44"/>
      <c r="C245" s="11"/>
      <c r="D245" s="45"/>
      <c r="E245" s="46"/>
      <c r="F245" s="43"/>
      <c r="G245" s="48"/>
      <c r="H245" s="47"/>
      <c r="I245" s="47"/>
      <c r="J245" s="47"/>
      <c r="K245" s="13"/>
      <c r="L245" s="17"/>
      <c r="M245"/>
      <c r="N245"/>
    </row>
    <row r="246" spans="1:14" ht="15" customHeight="1" thickBot="1">
      <c r="A246" s="12" t="s">
        <v>41</v>
      </c>
      <c r="B246" s="35"/>
      <c r="C246" s="11"/>
      <c r="D246" s="49"/>
      <c r="E246" s="43"/>
      <c r="F246" s="43"/>
      <c r="G246" s="48"/>
      <c r="H246" s="47"/>
      <c r="I246" s="47"/>
      <c r="J246" s="47"/>
      <c r="K246" s="43"/>
      <c r="L246" s="17"/>
      <c r="M246"/>
      <c r="N246" s="17"/>
    </row>
    <row r="247" spans="1:14" ht="15" customHeight="1" thickBot="1">
      <c r="A247" s="219" t="s">
        <v>0</v>
      </c>
      <c r="B247" s="219"/>
      <c r="C247" s="219"/>
      <c r="D247" s="219"/>
      <c r="E247" s="219"/>
      <c r="F247" s="219"/>
      <c r="G247" s="219"/>
      <c r="H247" s="219"/>
      <c r="I247" s="219"/>
      <c r="J247" s="219"/>
      <c r="K247" s="219"/>
      <c r="L247" s="219"/>
      <c r="M247" s="219"/>
      <c r="N247" s="219"/>
    </row>
    <row r="248" spans="1:14" ht="15" customHeight="1" thickBot="1">
      <c r="A248" s="219"/>
      <c r="B248" s="219"/>
      <c r="C248" s="219"/>
      <c r="D248" s="219"/>
      <c r="E248" s="219"/>
      <c r="F248" s="219"/>
      <c r="G248" s="219"/>
      <c r="H248" s="219"/>
      <c r="I248" s="219"/>
      <c r="J248" s="219"/>
      <c r="K248" s="219"/>
      <c r="L248" s="219"/>
      <c r="M248" s="219"/>
      <c r="N248" s="219"/>
    </row>
    <row r="249" spans="1:14" ht="15" customHeight="1">
      <c r="A249" s="219"/>
      <c r="B249" s="219"/>
      <c r="C249" s="219"/>
      <c r="D249" s="219"/>
      <c r="E249" s="219"/>
      <c r="F249" s="219"/>
      <c r="G249" s="219"/>
      <c r="H249" s="219"/>
      <c r="I249" s="219"/>
      <c r="J249" s="219"/>
      <c r="K249" s="219"/>
      <c r="L249" s="219"/>
      <c r="M249" s="219"/>
      <c r="N249" s="219"/>
    </row>
    <row r="250" spans="1:14" ht="15" customHeight="1">
      <c r="A250" s="220" t="s">
        <v>135</v>
      </c>
      <c r="B250" s="220"/>
      <c r="C250" s="220"/>
      <c r="D250" s="220"/>
      <c r="E250" s="220"/>
      <c r="F250" s="220"/>
      <c r="G250" s="220"/>
      <c r="H250" s="220"/>
      <c r="I250" s="220"/>
      <c r="J250" s="220"/>
      <c r="K250" s="220"/>
      <c r="L250" s="220"/>
      <c r="M250" s="220"/>
      <c r="N250" s="220"/>
    </row>
    <row r="251" spans="1:14" ht="15" customHeight="1">
      <c r="A251" s="220" t="s">
        <v>136</v>
      </c>
      <c r="B251" s="220"/>
      <c r="C251" s="220"/>
      <c r="D251" s="220"/>
      <c r="E251" s="220"/>
      <c r="F251" s="220"/>
      <c r="G251" s="220"/>
      <c r="H251" s="220"/>
      <c r="I251" s="220"/>
      <c r="J251" s="220"/>
      <c r="K251" s="220"/>
      <c r="L251" s="220"/>
      <c r="M251" s="220"/>
      <c r="N251" s="220"/>
    </row>
    <row r="252" spans="1:14" ht="15" customHeight="1" thickBot="1">
      <c r="A252" s="212" t="s">
        <v>3</v>
      </c>
      <c r="B252" s="212"/>
      <c r="C252" s="212"/>
      <c r="D252" s="212"/>
      <c r="E252" s="212"/>
      <c r="F252" s="212"/>
      <c r="G252" s="212"/>
      <c r="H252" s="212"/>
      <c r="I252" s="212"/>
      <c r="J252" s="212"/>
      <c r="K252" s="212"/>
      <c r="L252" s="212"/>
      <c r="M252" s="212"/>
      <c r="N252" s="212"/>
    </row>
    <row r="253" spans="1:14" ht="15" customHeight="1">
      <c r="A253" s="213" t="s">
        <v>319</v>
      </c>
      <c r="B253" s="213"/>
      <c r="C253" s="213"/>
      <c r="D253" s="213"/>
      <c r="E253" s="213"/>
      <c r="F253" s="213"/>
      <c r="G253" s="213"/>
      <c r="H253" s="213"/>
      <c r="I253" s="213"/>
      <c r="J253" s="213"/>
      <c r="K253" s="213"/>
      <c r="L253" s="213"/>
      <c r="M253" s="213"/>
      <c r="N253" s="213"/>
    </row>
    <row r="254" spans="1:14" ht="15" customHeight="1">
      <c r="A254" s="213" t="s">
        <v>5</v>
      </c>
      <c r="B254" s="213"/>
      <c r="C254" s="213"/>
      <c r="D254" s="213"/>
      <c r="E254" s="213"/>
      <c r="F254" s="213"/>
      <c r="G254" s="213"/>
      <c r="H254" s="213"/>
      <c r="I254" s="213"/>
      <c r="J254" s="213"/>
      <c r="K254" s="213"/>
      <c r="L254" s="213"/>
      <c r="M254" s="213"/>
      <c r="N254" s="213"/>
    </row>
    <row r="255" spans="1:14" ht="15" customHeight="1">
      <c r="A255" s="214" t="s">
        <v>6</v>
      </c>
      <c r="B255" s="215" t="s">
        <v>7</v>
      </c>
      <c r="C255" s="210" t="s">
        <v>8</v>
      </c>
      <c r="D255" s="214" t="s">
        <v>9</v>
      </c>
      <c r="E255" s="210" t="s">
        <v>10</v>
      </c>
      <c r="F255" s="210" t="s">
        <v>11</v>
      </c>
      <c r="G255" s="210" t="s">
        <v>12</v>
      </c>
      <c r="H255" s="210" t="s">
        <v>13</v>
      </c>
      <c r="I255" s="210" t="s">
        <v>14</v>
      </c>
      <c r="J255" s="210" t="s">
        <v>15</v>
      </c>
      <c r="K255" s="211" t="s">
        <v>16</v>
      </c>
      <c r="L255" s="210" t="s">
        <v>17</v>
      </c>
      <c r="M255" s="210" t="s">
        <v>18</v>
      </c>
      <c r="N255" s="210" t="s">
        <v>19</v>
      </c>
    </row>
    <row r="256" spans="1:14" ht="15" customHeight="1">
      <c r="A256" s="214"/>
      <c r="B256" s="216"/>
      <c r="C256" s="210"/>
      <c r="D256" s="214"/>
      <c r="E256" s="215"/>
      <c r="F256" s="210"/>
      <c r="G256" s="210"/>
      <c r="H256" s="210"/>
      <c r="I256" s="210"/>
      <c r="J256" s="210"/>
      <c r="K256" s="211"/>
      <c r="L256" s="210"/>
      <c r="M256" s="210"/>
      <c r="N256" s="210"/>
    </row>
    <row r="257" spans="1:14" ht="15" customHeight="1">
      <c r="A257" s="57">
        <v>1</v>
      </c>
      <c r="B257" s="52">
        <v>43677</v>
      </c>
      <c r="C257" s="57" t="s">
        <v>138</v>
      </c>
      <c r="D257" s="57" t="s">
        <v>21</v>
      </c>
      <c r="E257" s="57" t="s">
        <v>222</v>
      </c>
      <c r="F257" s="58">
        <v>1034</v>
      </c>
      <c r="G257" s="58">
        <v>1004</v>
      </c>
      <c r="H257" s="58">
        <v>1054</v>
      </c>
      <c r="I257" s="58">
        <v>1074</v>
      </c>
      <c r="J257" s="58">
        <v>1094</v>
      </c>
      <c r="K257" s="58">
        <v>1004</v>
      </c>
      <c r="L257" s="53">
        <f aca="true" t="shared" si="21" ref="L257:L270">100000/F257</f>
        <v>96.71179883945841</v>
      </c>
      <c r="M257" s="54">
        <f aca="true" t="shared" si="22" ref="M257:M270">IF(D257="BUY",(K257-F257)*(L257),(F257-K257)*(L257))</f>
        <v>-2901.3539651837523</v>
      </c>
      <c r="N257" s="55">
        <f aca="true" t="shared" si="23" ref="N257:N270">M257/(L257)/F257%</f>
        <v>-2.9013539651837523</v>
      </c>
    </row>
    <row r="258" spans="1:14" ht="15" customHeight="1">
      <c r="A258" s="57">
        <v>2</v>
      </c>
      <c r="B258" s="52">
        <v>43676</v>
      </c>
      <c r="C258" s="57" t="s">
        <v>138</v>
      </c>
      <c r="D258" s="57" t="s">
        <v>21</v>
      </c>
      <c r="E258" s="57" t="s">
        <v>158</v>
      </c>
      <c r="F258" s="58">
        <v>716</v>
      </c>
      <c r="G258" s="58">
        <v>690</v>
      </c>
      <c r="H258" s="58">
        <v>730</v>
      </c>
      <c r="I258" s="58">
        <v>745</v>
      </c>
      <c r="J258" s="58">
        <v>760</v>
      </c>
      <c r="K258" s="58">
        <v>690</v>
      </c>
      <c r="L258" s="53">
        <f>100000/F258</f>
        <v>139.66480446927375</v>
      </c>
      <c r="M258" s="54">
        <f t="shared" si="22"/>
        <v>-3631.2849162011175</v>
      </c>
      <c r="N258" s="55">
        <f t="shared" si="23"/>
        <v>-3.631284916201117</v>
      </c>
    </row>
    <row r="259" spans="1:14" ht="15" customHeight="1">
      <c r="A259" s="57">
        <v>3</v>
      </c>
      <c r="B259" s="52">
        <v>43675</v>
      </c>
      <c r="C259" s="57" t="s">
        <v>138</v>
      </c>
      <c r="D259" s="57" t="s">
        <v>21</v>
      </c>
      <c r="E259" s="57" t="s">
        <v>63</v>
      </c>
      <c r="F259" s="58">
        <v>1220</v>
      </c>
      <c r="G259" s="58">
        <v>1175</v>
      </c>
      <c r="H259" s="58">
        <v>1240</v>
      </c>
      <c r="I259" s="58">
        <v>1260</v>
      </c>
      <c r="J259" s="58">
        <v>1280</v>
      </c>
      <c r="K259" s="58">
        <v>1175</v>
      </c>
      <c r="L259" s="53">
        <f>100000/F259</f>
        <v>81.9672131147541</v>
      </c>
      <c r="M259" s="54">
        <f t="shared" si="22"/>
        <v>-3688.5245901639346</v>
      </c>
      <c r="N259" s="55">
        <f t="shared" si="23"/>
        <v>-3.6885245901639347</v>
      </c>
    </row>
    <row r="260" spans="1:14" ht="15" customHeight="1">
      <c r="A260" s="57">
        <v>4</v>
      </c>
      <c r="B260" s="52">
        <v>43672</v>
      </c>
      <c r="C260" s="57" t="s">
        <v>138</v>
      </c>
      <c r="D260" s="57" t="s">
        <v>21</v>
      </c>
      <c r="E260" s="57" t="s">
        <v>332</v>
      </c>
      <c r="F260" s="58">
        <v>130</v>
      </c>
      <c r="G260" s="58">
        <v>124</v>
      </c>
      <c r="H260" s="58">
        <v>134</v>
      </c>
      <c r="I260" s="58">
        <v>138</v>
      </c>
      <c r="J260" s="58">
        <v>142</v>
      </c>
      <c r="K260" s="58">
        <v>134</v>
      </c>
      <c r="L260" s="53">
        <f t="shared" si="21"/>
        <v>769.2307692307693</v>
      </c>
      <c r="M260" s="54">
        <f t="shared" si="22"/>
        <v>3076.923076923077</v>
      </c>
      <c r="N260" s="55">
        <f t="shared" si="23"/>
        <v>3.0769230769230766</v>
      </c>
    </row>
    <row r="261" spans="1:14" ht="15" customHeight="1">
      <c r="A261" s="57">
        <v>5</v>
      </c>
      <c r="B261" s="52">
        <v>43672</v>
      </c>
      <c r="C261" s="57" t="s">
        <v>138</v>
      </c>
      <c r="D261" s="57" t="s">
        <v>21</v>
      </c>
      <c r="E261" s="57" t="s">
        <v>332</v>
      </c>
      <c r="F261" s="58">
        <v>120</v>
      </c>
      <c r="G261" s="58">
        <v>114</v>
      </c>
      <c r="H261" s="58">
        <v>124</v>
      </c>
      <c r="I261" s="58">
        <v>128</v>
      </c>
      <c r="J261" s="58">
        <v>132</v>
      </c>
      <c r="K261" s="58">
        <v>124</v>
      </c>
      <c r="L261" s="53">
        <f t="shared" si="21"/>
        <v>833.3333333333334</v>
      </c>
      <c r="M261" s="54">
        <f t="shared" si="22"/>
        <v>3333.3333333333335</v>
      </c>
      <c r="N261" s="55">
        <f t="shared" si="23"/>
        <v>3.3333333333333335</v>
      </c>
    </row>
    <row r="262" spans="1:14" ht="15" customHeight="1">
      <c r="A262" s="57">
        <v>6</v>
      </c>
      <c r="B262" s="52">
        <v>43671</v>
      </c>
      <c r="C262" s="57" t="s">
        <v>138</v>
      </c>
      <c r="D262" s="57" t="s">
        <v>21</v>
      </c>
      <c r="E262" s="57" t="s">
        <v>217</v>
      </c>
      <c r="F262" s="58">
        <v>390</v>
      </c>
      <c r="G262" s="58">
        <v>375</v>
      </c>
      <c r="H262" s="58">
        <v>398</v>
      </c>
      <c r="I262" s="58">
        <v>406</v>
      </c>
      <c r="J262" s="58">
        <v>412</v>
      </c>
      <c r="K262" s="58">
        <v>398</v>
      </c>
      <c r="L262" s="53">
        <f t="shared" si="21"/>
        <v>256.4102564102564</v>
      </c>
      <c r="M262" s="54">
        <f t="shared" si="22"/>
        <v>2051.2820512820513</v>
      </c>
      <c r="N262" s="55">
        <f t="shared" si="23"/>
        <v>2.0512820512820515</v>
      </c>
    </row>
    <row r="263" spans="1:14" ht="15" customHeight="1">
      <c r="A263" s="57">
        <v>7</v>
      </c>
      <c r="B263" s="52">
        <v>43670</v>
      </c>
      <c r="C263" s="57" t="s">
        <v>138</v>
      </c>
      <c r="D263" s="57" t="s">
        <v>21</v>
      </c>
      <c r="E263" s="57" t="s">
        <v>333</v>
      </c>
      <c r="F263" s="58">
        <v>318</v>
      </c>
      <c r="G263" s="58">
        <v>305</v>
      </c>
      <c r="H263" s="58">
        <v>326</v>
      </c>
      <c r="I263" s="58">
        <v>334</v>
      </c>
      <c r="J263" s="58">
        <v>322</v>
      </c>
      <c r="K263" s="58">
        <v>326</v>
      </c>
      <c r="L263" s="53">
        <f t="shared" si="21"/>
        <v>314.4654088050315</v>
      </c>
      <c r="M263" s="54">
        <f t="shared" si="22"/>
        <v>2515.723270440252</v>
      </c>
      <c r="N263" s="55">
        <f t="shared" si="23"/>
        <v>2.5157232704402515</v>
      </c>
    </row>
    <row r="264" spans="1:14" ht="15" customHeight="1">
      <c r="A264" s="57">
        <v>8</v>
      </c>
      <c r="B264" s="52">
        <v>43669</v>
      </c>
      <c r="C264" s="57" t="s">
        <v>138</v>
      </c>
      <c r="D264" s="57" t="s">
        <v>21</v>
      </c>
      <c r="E264" s="57" t="s">
        <v>217</v>
      </c>
      <c r="F264" s="58">
        <v>363</v>
      </c>
      <c r="G264" s="58">
        <v>352</v>
      </c>
      <c r="H264" s="58">
        <v>369</v>
      </c>
      <c r="I264" s="58">
        <v>375</v>
      </c>
      <c r="J264" s="58">
        <v>381</v>
      </c>
      <c r="K264" s="58">
        <v>369</v>
      </c>
      <c r="L264" s="53">
        <f t="shared" si="21"/>
        <v>275.4820936639118</v>
      </c>
      <c r="M264" s="54">
        <f t="shared" si="22"/>
        <v>1652.8925619834708</v>
      </c>
      <c r="N264" s="55">
        <f t="shared" si="23"/>
        <v>1.6528925619834711</v>
      </c>
    </row>
    <row r="265" spans="1:14" ht="15" customHeight="1">
      <c r="A265" s="57">
        <v>9</v>
      </c>
      <c r="B265" s="52">
        <v>43668</v>
      </c>
      <c r="C265" s="57" t="s">
        <v>138</v>
      </c>
      <c r="D265" s="57" t="s">
        <v>21</v>
      </c>
      <c r="E265" s="57" t="s">
        <v>334</v>
      </c>
      <c r="F265" s="58">
        <v>128</v>
      </c>
      <c r="G265" s="58">
        <v>123.5</v>
      </c>
      <c r="H265" s="58">
        <v>131</v>
      </c>
      <c r="I265" s="58">
        <v>134</v>
      </c>
      <c r="J265" s="58">
        <v>137</v>
      </c>
      <c r="K265" s="58">
        <v>123.5</v>
      </c>
      <c r="L265" s="53">
        <f t="shared" si="21"/>
        <v>781.25</v>
      </c>
      <c r="M265" s="54">
        <f t="shared" si="22"/>
        <v>-3515.625</v>
      </c>
      <c r="N265" s="55">
        <f t="shared" si="23"/>
        <v>-3.515625</v>
      </c>
    </row>
    <row r="266" spans="1:14" ht="15" customHeight="1">
      <c r="A266" s="57">
        <v>10</v>
      </c>
      <c r="B266" s="52">
        <v>43664</v>
      </c>
      <c r="C266" s="57" t="s">
        <v>138</v>
      </c>
      <c r="D266" s="57" t="s">
        <v>21</v>
      </c>
      <c r="E266" s="57" t="s">
        <v>294</v>
      </c>
      <c r="F266" s="58">
        <v>204</v>
      </c>
      <c r="G266" s="58">
        <v>196</v>
      </c>
      <c r="H266" s="58">
        <v>208</v>
      </c>
      <c r="I266" s="58">
        <v>212</v>
      </c>
      <c r="J266" s="58">
        <v>216</v>
      </c>
      <c r="K266" s="58">
        <v>196</v>
      </c>
      <c r="L266" s="53">
        <f t="shared" si="21"/>
        <v>490.19607843137254</v>
      </c>
      <c r="M266" s="54">
        <f t="shared" si="22"/>
        <v>-3921.5686274509803</v>
      </c>
      <c r="N266" s="55">
        <f t="shared" si="23"/>
        <v>-3.9215686274509802</v>
      </c>
    </row>
    <row r="267" spans="1:14" ht="15" customHeight="1">
      <c r="A267" s="57">
        <v>11</v>
      </c>
      <c r="B267" s="52">
        <v>43663</v>
      </c>
      <c r="C267" s="57" t="s">
        <v>138</v>
      </c>
      <c r="D267" s="57" t="s">
        <v>21</v>
      </c>
      <c r="E267" s="57" t="s">
        <v>139</v>
      </c>
      <c r="F267" s="58">
        <v>296</v>
      </c>
      <c r="G267" s="58">
        <v>285</v>
      </c>
      <c r="H267" s="58">
        <v>303</v>
      </c>
      <c r="I267" s="58">
        <v>309</v>
      </c>
      <c r="J267" s="58">
        <v>315</v>
      </c>
      <c r="K267" s="58">
        <v>285</v>
      </c>
      <c r="L267" s="53">
        <f t="shared" si="21"/>
        <v>337.8378378378378</v>
      </c>
      <c r="M267" s="54">
        <f t="shared" si="22"/>
        <v>-3716.216216216216</v>
      </c>
      <c r="N267" s="55">
        <f t="shared" si="23"/>
        <v>-3.7162162162162162</v>
      </c>
    </row>
    <row r="268" spans="1:14" ht="15" customHeight="1">
      <c r="A268" s="57">
        <v>12</v>
      </c>
      <c r="B268" s="52">
        <v>43662</v>
      </c>
      <c r="C268" s="57" t="s">
        <v>138</v>
      </c>
      <c r="D268" s="57" t="s">
        <v>21</v>
      </c>
      <c r="E268" s="57" t="s">
        <v>335</v>
      </c>
      <c r="F268" s="58">
        <v>1080</v>
      </c>
      <c r="G268" s="58">
        <v>147</v>
      </c>
      <c r="H268" s="58">
        <v>1100</v>
      </c>
      <c r="I268" s="58">
        <v>1120</v>
      </c>
      <c r="J268" s="58">
        <v>1140</v>
      </c>
      <c r="K268" s="58">
        <v>1098</v>
      </c>
      <c r="L268" s="53">
        <f t="shared" si="21"/>
        <v>92.5925925925926</v>
      </c>
      <c r="M268" s="54">
        <f t="shared" si="22"/>
        <v>1666.6666666666667</v>
      </c>
      <c r="N268" s="55">
        <f t="shared" si="23"/>
        <v>1.6666666666666665</v>
      </c>
    </row>
    <row r="269" spans="1:14" ht="15" customHeight="1">
      <c r="A269" s="57">
        <v>13</v>
      </c>
      <c r="B269" s="52">
        <v>43658</v>
      </c>
      <c r="C269" s="57" t="s">
        <v>138</v>
      </c>
      <c r="D269" s="57" t="s">
        <v>21</v>
      </c>
      <c r="E269" s="57" t="s">
        <v>321</v>
      </c>
      <c r="F269" s="58">
        <v>121</v>
      </c>
      <c r="G269" s="58">
        <v>117</v>
      </c>
      <c r="H269" s="58">
        <v>123.5</v>
      </c>
      <c r="I269" s="58">
        <v>126</v>
      </c>
      <c r="J269" s="58">
        <v>128.5</v>
      </c>
      <c r="K269" s="58">
        <v>123.5</v>
      </c>
      <c r="L269" s="53">
        <f t="shared" si="21"/>
        <v>826.4462809917355</v>
      </c>
      <c r="M269" s="54">
        <f t="shared" si="22"/>
        <v>2066.115702479339</v>
      </c>
      <c r="N269" s="55">
        <f t="shared" si="23"/>
        <v>2.066115702479339</v>
      </c>
    </row>
    <row r="270" spans="1:14" ht="15" customHeight="1">
      <c r="A270" s="57">
        <v>14</v>
      </c>
      <c r="B270" s="52">
        <v>43657</v>
      </c>
      <c r="C270" s="57" t="s">
        <v>138</v>
      </c>
      <c r="D270" s="57" t="s">
        <v>21</v>
      </c>
      <c r="E270" s="57" t="s">
        <v>320</v>
      </c>
      <c r="F270" s="58">
        <v>578</v>
      </c>
      <c r="G270" s="58">
        <v>564</v>
      </c>
      <c r="H270" s="58">
        <v>588</v>
      </c>
      <c r="I270" s="58">
        <v>598</v>
      </c>
      <c r="J270" s="58">
        <v>608</v>
      </c>
      <c r="K270" s="58">
        <v>564</v>
      </c>
      <c r="L270" s="53">
        <f t="shared" si="21"/>
        <v>173.01038062283737</v>
      </c>
      <c r="M270" s="54">
        <f t="shared" si="22"/>
        <v>-2422.1453287197232</v>
      </c>
      <c r="N270" s="55">
        <f t="shared" si="23"/>
        <v>-2.422145328719723</v>
      </c>
    </row>
    <row r="271" spans="1:14" ht="15" customHeight="1">
      <c r="A271" s="57">
        <v>15</v>
      </c>
      <c r="B271" s="52">
        <v>43655</v>
      </c>
      <c r="C271" s="57" t="s">
        <v>138</v>
      </c>
      <c r="D271" s="57" t="s">
        <v>21</v>
      </c>
      <c r="E271" s="57" t="s">
        <v>321</v>
      </c>
      <c r="F271" s="58">
        <v>118</v>
      </c>
      <c r="G271" s="58">
        <v>114.4</v>
      </c>
      <c r="H271" s="58">
        <v>120.5</v>
      </c>
      <c r="I271" s="58">
        <v>123</v>
      </c>
      <c r="J271" s="58">
        <v>125.5</v>
      </c>
      <c r="K271" s="58">
        <v>114.4</v>
      </c>
      <c r="L271" s="53">
        <f>100000/F271</f>
        <v>847.457627118644</v>
      </c>
      <c r="M271" s="54">
        <f>IF(D271="BUY",(K271-F271)*(L271),(F271-K271)*(L271))</f>
        <v>-3050.8474576271137</v>
      </c>
      <c r="N271" s="55">
        <f>M271/(L271)/F271%</f>
        <v>-3.050847457627114</v>
      </c>
    </row>
    <row r="272" spans="1:14" ht="15" customHeight="1">
      <c r="A272" s="57">
        <v>16</v>
      </c>
      <c r="B272" s="52">
        <v>43649</v>
      </c>
      <c r="C272" s="57" t="s">
        <v>138</v>
      </c>
      <c r="D272" s="57" t="s">
        <v>21</v>
      </c>
      <c r="E272" s="57" t="s">
        <v>219</v>
      </c>
      <c r="F272" s="58">
        <v>145</v>
      </c>
      <c r="G272" s="58">
        <v>140</v>
      </c>
      <c r="H272" s="58">
        <v>148</v>
      </c>
      <c r="I272" s="58">
        <v>151</v>
      </c>
      <c r="J272" s="58">
        <v>154</v>
      </c>
      <c r="K272" s="58">
        <v>140</v>
      </c>
      <c r="L272" s="53">
        <f>100000/F272</f>
        <v>689.6551724137931</v>
      </c>
      <c r="M272" s="54">
        <f>IF(D272="BUY",(K272-F272)*(L272),(F272-K272)*(L272))</f>
        <v>-3448.2758620689656</v>
      </c>
      <c r="N272" s="55">
        <f>M272/(L272)/F272%</f>
        <v>-3.4482758620689657</v>
      </c>
    </row>
    <row r="273" spans="1:14" ht="15" customHeight="1">
      <c r="A273" s="57">
        <v>17</v>
      </c>
      <c r="B273" s="52">
        <v>43648</v>
      </c>
      <c r="C273" s="57" t="s">
        <v>138</v>
      </c>
      <c r="D273" s="57" t="s">
        <v>21</v>
      </c>
      <c r="E273" s="57" t="s">
        <v>150</v>
      </c>
      <c r="F273" s="58">
        <v>645</v>
      </c>
      <c r="G273" s="58">
        <v>625</v>
      </c>
      <c r="H273" s="58">
        <v>655</v>
      </c>
      <c r="I273" s="58">
        <v>665</v>
      </c>
      <c r="J273" s="58">
        <v>675</v>
      </c>
      <c r="K273" s="58">
        <v>655</v>
      </c>
      <c r="L273" s="53">
        <f>100000/F273</f>
        <v>155.03875968992247</v>
      </c>
      <c r="M273" s="54">
        <f>IF(D273="BUY",(K273-F273)*(L273),(F273-K273)*(L273))</f>
        <v>1550.3875968992247</v>
      </c>
      <c r="N273" s="55">
        <f>M273/(L273)/F273%</f>
        <v>1.5503875968992247</v>
      </c>
    </row>
    <row r="274" spans="1:14" ht="15" customHeight="1">
      <c r="A274" s="57">
        <v>18</v>
      </c>
      <c r="B274" s="52">
        <v>43647</v>
      </c>
      <c r="C274" s="57" t="s">
        <v>138</v>
      </c>
      <c r="D274" s="57" t="s">
        <v>21</v>
      </c>
      <c r="E274" s="57" t="s">
        <v>322</v>
      </c>
      <c r="F274" s="58">
        <v>580</v>
      </c>
      <c r="G274" s="58">
        <v>564</v>
      </c>
      <c r="H274" s="58">
        <v>590</v>
      </c>
      <c r="I274" s="58">
        <v>600</v>
      </c>
      <c r="J274" s="58">
        <v>610</v>
      </c>
      <c r="K274" s="58">
        <v>564</v>
      </c>
      <c r="L274" s="53">
        <f>100000/F274</f>
        <v>172.41379310344828</v>
      </c>
      <c r="M274" s="54">
        <f>IF(D274="BUY",(K274-F274)*(L274),(F274-K274)*(L274))</f>
        <v>-2758.6206896551726</v>
      </c>
      <c r="N274" s="55">
        <f>M274/(L274)/F274%</f>
        <v>-2.7586206896551726</v>
      </c>
    </row>
    <row r="275" spans="1:14" ht="15" customHeight="1">
      <c r="A275" s="9" t="s">
        <v>26</v>
      </c>
      <c r="B275" s="19"/>
      <c r="C275" s="11"/>
      <c r="D275" s="12"/>
      <c r="E275" s="13"/>
      <c r="F275" s="13"/>
      <c r="G275" s="14"/>
      <c r="H275" s="13"/>
      <c r="I275" s="13"/>
      <c r="J275" s="13"/>
      <c r="K275" s="16"/>
      <c r="L275" s="17"/>
      <c r="N275"/>
    </row>
    <row r="276" spans="1:14" ht="15" customHeight="1">
      <c r="A276" s="9" t="s">
        <v>26</v>
      </c>
      <c r="B276" s="19"/>
      <c r="C276" s="20"/>
      <c r="D276" s="21"/>
      <c r="E276" s="22"/>
      <c r="F276" s="22"/>
      <c r="G276" s="23"/>
      <c r="H276" s="22"/>
      <c r="I276" s="22"/>
      <c r="J276" s="22"/>
      <c r="K276" s="22"/>
      <c r="L276"/>
      <c r="M276"/>
      <c r="N276"/>
    </row>
    <row r="277" spans="1:14" ht="15" customHeight="1" thickBot="1">
      <c r="A277"/>
      <c r="B277"/>
      <c r="C277" s="22"/>
      <c r="D277" s="22"/>
      <c r="E277" s="22"/>
      <c r="F277" s="25"/>
      <c r="G277" s="26"/>
      <c r="H277" s="27" t="s">
        <v>27</v>
      </c>
      <c r="I277" s="27"/>
      <c r="J277"/>
      <c r="K277"/>
      <c r="L277"/>
      <c r="M277"/>
      <c r="N277"/>
    </row>
    <row r="278" spans="1:14" ht="15" customHeight="1">
      <c r="A278"/>
      <c r="B278"/>
      <c r="C278" s="221" t="s">
        <v>28</v>
      </c>
      <c r="D278" s="221"/>
      <c r="E278" s="29">
        <v>18</v>
      </c>
      <c r="F278" s="30">
        <f>F279+F280+F281+F282+F283+F284</f>
        <v>100</v>
      </c>
      <c r="G278" s="31">
        <v>18</v>
      </c>
      <c r="H278" s="32">
        <f>G279/G278%</f>
        <v>44.44444444444444</v>
      </c>
      <c r="I278" s="32"/>
      <c r="J278"/>
      <c r="K278"/>
      <c r="L278"/>
      <c r="M278"/>
      <c r="N278"/>
    </row>
    <row r="279" spans="1:14" ht="15" customHeight="1">
      <c r="A279"/>
      <c r="B279"/>
      <c r="C279" s="217" t="s">
        <v>29</v>
      </c>
      <c r="D279" s="217"/>
      <c r="E279" s="33">
        <v>8</v>
      </c>
      <c r="F279" s="34">
        <f>(E279/E278)*100</f>
        <v>44.44444444444444</v>
      </c>
      <c r="G279" s="31">
        <v>8</v>
      </c>
      <c r="H279" s="28"/>
      <c r="I279" s="28"/>
      <c r="J279"/>
      <c r="K279"/>
      <c r="L279"/>
      <c r="M279"/>
      <c r="N279"/>
    </row>
    <row r="280" spans="1:14" ht="15" customHeight="1">
      <c r="A280"/>
      <c r="B280"/>
      <c r="C280" s="217" t="s">
        <v>31</v>
      </c>
      <c r="D280" s="217"/>
      <c r="E280" s="33">
        <v>0</v>
      </c>
      <c r="F280" s="34">
        <f>(E280/E278)*100</f>
        <v>0</v>
      </c>
      <c r="G280" s="36"/>
      <c r="H280" s="31"/>
      <c r="I280" s="31"/>
      <c r="J280"/>
      <c r="K280"/>
      <c r="L280"/>
      <c r="M280"/>
      <c r="N280"/>
    </row>
    <row r="281" spans="1:14" ht="15" customHeight="1">
      <c r="A281"/>
      <c r="B281"/>
      <c r="C281" s="217" t="s">
        <v>32</v>
      </c>
      <c r="D281" s="217"/>
      <c r="E281" s="33">
        <v>0</v>
      </c>
      <c r="F281" s="34">
        <f>(E281/E278)*100</f>
        <v>0</v>
      </c>
      <c r="G281" s="36"/>
      <c r="H281" s="31"/>
      <c r="I281" s="31"/>
      <c r="J281"/>
      <c r="K281"/>
      <c r="L281"/>
      <c r="M281"/>
      <c r="N281"/>
    </row>
    <row r="282" spans="1:14" ht="15" customHeight="1">
      <c r="A282"/>
      <c r="B282"/>
      <c r="C282" s="217" t="s">
        <v>33</v>
      </c>
      <c r="D282" s="217"/>
      <c r="E282" s="33">
        <v>10</v>
      </c>
      <c r="F282" s="34">
        <f>(E282/E278)*100</f>
        <v>55.55555555555556</v>
      </c>
      <c r="G282" s="36"/>
      <c r="H282" s="22" t="s">
        <v>34</v>
      </c>
      <c r="I282" s="22"/>
      <c r="J282"/>
      <c r="K282"/>
      <c r="L282"/>
      <c r="M282"/>
      <c r="N282"/>
    </row>
    <row r="283" spans="1:14" ht="15" customHeight="1">
      <c r="A283"/>
      <c r="B283"/>
      <c r="C283" s="217" t="s">
        <v>35</v>
      </c>
      <c r="D283" s="217"/>
      <c r="E283" s="33">
        <v>0</v>
      </c>
      <c r="F283" s="34">
        <f>(E283/E278)*100</f>
        <v>0</v>
      </c>
      <c r="G283" s="36"/>
      <c r="H283" s="22"/>
      <c r="I283" s="22"/>
      <c r="J283"/>
      <c r="K283"/>
      <c r="L283"/>
      <c r="M283"/>
      <c r="N283"/>
    </row>
    <row r="284" spans="1:14" ht="15" customHeight="1" thickBot="1">
      <c r="A284"/>
      <c r="B284"/>
      <c r="C284" s="218" t="s">
        <v>36</v>
      </c>
      <c r="D284" s="218"/>
      <c r="E284" s="38"/>
      <c r="F284" s="39">
        <f>(E284/E278)*100</f>
        <v>0</v>
      </c>
      <c r="G284" s="36"/>
      <c r="H284" s="22"/>
      <c r="I284"/>
      <c r="J284"/>
      <c r="K284"/>
      <c r="L284"/>
      <c r="M284"/>
      <c r="N284"/>
    </row>
    <row r="285" spans="1:14" ht="15" customHeight="1">
      <c r="A285" s="41" t="s">
        <v>37</v>
      </c>
      <c r="B285" s="10"/>
      <c r="C285" s="11"/>
      <c r="D285" s="11"/>
      <c r="E285" s="13"/>
      <c r="F285" s="13"/>
      <c r="G285" s="42"/>
      <c r="H285" s="43"/>
      <c r="I285" s="22"/>
      <c r="J285"/>
      <c r="K285"/>
      <c r="L285"/>
      <c r="M285"/>
      <c r="N285"/>
    </row>
    <row r="286" spans="1:14" ht="15" customHeight="1">
      <c r="A286" s="12" t="s">
        <v>38</v>
      </c>
      <c r="B286" s="10"/>
      <c r="C286" s="44"/>
      <c r="D286" s="45"/>
      <c r="E286" s="46"/>
      <c r="F286" s="43"/>
      <c r="G286" s="42"/>
      <c r="H286" s="43"/>
      <c r="I286" s="43"/>
      <c r="J286" s="43"/>
      <c r="K286" s="13"/>
      <c r="L286"/>
      <c r="M286"/>
      <c r="N286"/>
    </row>
    <row r="287" spans="1:14" ht="15" customHeight="1">
      <c r="A287" s="12" t="s">
        <v>39</v>
      </c>
      <c r="B287" s="10"/>
      <c r="C287" s="11"/>
      <c r="D287" s="45"/>
      <c r="E287" s="46"/>
      <c r="F287" s="43"/>
      <c r="G287" s="42"/>
      <c r="H287" s="47"/>
      <c r="I287" s="47"/>
      <c r="J287" s="43"/>
      <c r="K287" s="13"/>
      <c r="L287"/>
      <c r="M287"/>
      <c r="N287"/>
    </row>
    <row r="288" spans="1:14" ht="15" customHeight="1">
      <c r="A288" s="12" t="s">
        <v>40</v>
      </c>
      <c r="B288" s="44"/>
      <c r="C288" s="11"/>
      <c r="D288" s="45"/>
      <c r="E288" s="46"/>
      <c r="F288" s="43"/>
      <c r="G288" s="48"/>
      <c r="H288" s="47"/>
      <c r="I288" s="47"/>
      <c r="J288" s="47"/>
      <c r="K288" s="13"/>
      <c r="L288" s="17"/>
      <c r="M288"/>
      <c r="N288"/>
    </row>
    <row r="289" spans="1:14" ht="15" customHeight="1" thickBot="1">
      <c r="A289" s="12" t="s">
        <v>41</v>
      </c>
      <c r="B289" s="35"/>
      <c r="C289" s="11"/>
      <c r="D289" s="49"/>
      <c r="E289" s="43"/>
      <c r="F289" s="43"/>
      <c r="G289" s="48"/>
      <c r="H289" s="47"/>
      <c r="I289" s="47"/>
      <c r="J289" s="47"/>
      <c r="K289" s="43"/>
      <c r="L289" s="17"/>
      <c r="M289"/>
      <c r="N289" s="17"/>
    </row>
    <row r="290" spans="1:14" ht="15" customHeight="1" thickBot="1">
      <c r="A290" s="219" t="s">
        <v>0</v>
      </c>
      <c r="B290" s="219"/>
      <c r="C290" s="219"/>
      <c r="D290" s="219"/>
      <c r="E290" s="219"/>
      <c r="F290" s="219"/>
      <c r="G290" s="219"/>
      <c r="H290" s="219"/>
      <c r="I290" s="219"/>
      <c r="J290" s="219"/>
      <c r="K290" s="219"/>
      <c r="L290" s="219"/>
      <c r="M290" s="219"/>
      <c r="N290" s="219"/>
    </row>
    <row r="291" spans="1:14" ht="15" customHeight="1" thickBot="1">
      <c r="A291" s="219"/>
      <c r="B291" s="219"/>
      <c r="C291" s="219"/>
      <c r="D291" s="219"/>
      <c r="E291" s="219"/>
      <c r="F291" s="219"/>
      <c r="G291" s="219"/>
      <c r="H291" s="219"/>
      <c r="I291" s="219"/>
      <c r="J291" s="219"/>
      <c r="K291" s="219"/>
      <c r="L291" s="219"/>
      <c r="M291" s="219"/>
      <c r="N291" s="219"/>
    </row>
    <row r="292" spans="1:14" ht="15" customHeight="1">
      <c r="A292" s="219"/>
      <c r="B292" s="219"/>
      <c r="C292" s="219"/>
      <c r="D292" s="219"/>
      <c r="E292" s="219"/>
      <c r="F292" s="219"/>
      <c r="G292" s="219"/>
      <c r="H292" s="219"/>
      <c r="I292" s="219"/>
      <c r="J292" s="219"/>
      <c r="K292" s="219"/>
      <c r="L292" s="219"/>
      <c r="M292" s="219"/>
      <c r="N292" s="219"/>
    </row>
    <row r="293" spans="1:14" ht="15" customHeight="1">
      <c r="A293" s="220" t="s">
        <v>135</v>
      </c>
      <c r="B293" s="220"/>
      <c r="C293" s="220"/>
      <c r="D293" s="220"/>
      <c r="E293" s="220"/>
      <c r="F293" s="220"/>
      <c r="G293" s="220"/>
      <c r="H293" s="220"/>
      <c r="I293" s="220"/>
      <c r="J293" s="220"/>
      <c r="K293" s="220"/>
      <c r="L293" s="220"/>
      <c r="M293" s="220"/>
      <c r="N293" s="220"/>
    </row>
    <row r="294" spans="1:14" ht="15" customHeight="1">
      <c r="A294" s="220" t="s">
        <v>136</v>
      </c>
      <c r="B294" s="220"/>
      <c r="C294" s="220"/>
      <c r="D294" s="220"/>
      <c r="E294" s="220"/>
      <c r="F294" s="220"/>
      <c r="G294" s="220"/>
      <c r="H294" s="220"/>
      <c r="I294" s="220"/>
      <c r="J294" s="220"/>
      <c r="K294" s="220"/>
      <c r="L294" s="220"/>
      <c r="M294" s="220"/>
      <c r="N294" s="220"/>
    </row>
    <row r="295" spans="1:14" ht="15" customHeight="1" thickBot="1">
      <c r="A295" s="212" t="s">
        <v>3</v>
      </c>
      <c r="B295" s="212"/>
      <c r="C295" s="212"/>
      <c r="D295" s="212"/>
      <c r="E295" s="212"/>
      <c r="F295" s="212"/>
      <c r="G295" s="212"/>
      <c r="H295" s="212"/>
      <c r="I295" s="212"/>
      <c r="J295" s="212"/>
      <c r="K295" s="212"/>
      <c r="L295" s="212"/>
      <c r="M295" s="212"/>
      <c r="N295" s="212"/>
    </row>
    <row r="296" spans="1:14" ht="15" customHeight="1">
      <c r="A296" s="213" t="s">
        <v>306</v>
      </c>
      <c r="B296" s="213"/>
      <c r="C296" s="213"/>
      <c r="D296" s="213"/>
      <c r="E296" s="213"/>
      <c r="F296" s="213"/>
      <c r="G296" s="213"/>
      <c r="H296" s="213"/>
      <c r="I296" s="213"/>
      <c r="J296" s="213"/>
      <c r="K296" s="213"/>
      <c r="L296" s="213"/>
      <c r="M296" s="213"/>
      <c r="N296" s="213"/>
    </row>
    <row r="297" spans="1:14" ht="15" customHeight="1">
      <c r="A297" s="213" t="s">
        <v>5</v>
      </c>
      <c r="B297" s="213"/>
      <c r="C297" s="213"/>
      <c r="D297" s="213"/>
      <c r="E297" s="213"/>
      <c r="F297" s="213"/>
      <c r="G297" s="213"/>
      <c r="H297" s="213"/>
      <c r="I297" s="213"/>
      <c r="J297" s="213"/>
      <c r="K297" s="213"/>
      <c r="L297" s="213"/>
      <c r="M297" s="213"/>
      <c r="N297" s="213"/>
    </row>
    <row r="298" spans="1:14" ht="15" customHeight="1">
      <c r="A298" s="214" t="s">
        <v>6</v>
      </c>
      <c r="B298" s="215" t="s">
        <v>7</v>
      </c>
      <c r="C298" s="210" t="s">
        <v>8</v>
      </c>
      <c r="D298" s="214" t="s">
        <v>9</v>
      </c>
      <c r="E298" s="210" t="s">
        <v>10</v>
      </c>
      <c r="F298" s="210" t="s">
        <v>11</v>
      </c>
      <c r="G298" s="210" t="s">
        <v>12</v>
      </c>
      <c r="H298" s="210" t="s">
        <v>13</v>
      </c>
      <c r="I298" s="210" t="s">
        <v>14</v>
      </c>
      <c r="J298" s="210" t="s">
        <v>15</v>
      </c>
      <c r="K298" s="211" t="s">
        <v>16</v>
      </c>
      <c r="L298" s="210" t="s">
        <v>17</v>
      </c>
      <c r="M298" s="210" t="s">
        <v>18</v>
      </c>
      <c r="N298" s="210" t="s">
        <v>19</v>
      </c>
    </row>
    <row r="299" spans="1:14" ht="15" customHeight="1">
      <c r="A299" s="214"/>
      <c r="B299" s="216"/>
      <c r="C299" s="210"/>
      <c r="D299" s="214"/>
      <c r="E299" s="215"/>
      <c r="F299" s="210"/>
      <c r="G299" s="210"/>
      <c r="H299" s="210"/>
      <c r="I299" s="210"/>
      <c r="J299" s="210"/>
      <c r="K299" s="211"/>
      <c r="L299" s="210"/>
      <c r="M299" s="210"/>
      <c r="N299" s="210"/>
    </row>
    <row r="300" spans="1:14" ht="15" customHeight="1">
      <c r="A300" s="57">
        <v>1</v>
      </c>
      <c r="B300" s="52">
        <v>43644</v>
      </c>
      <c r="C300" s="57" t="s">
        <v>138</v>
      </c>
      <c r="D300" s="57" t="s">
        <v>21</v>
      </c>
      <c r="E300" s="57" t="s">
        <v>218</v>
      </c>
      <c r="F300" s="58">
        <v>1334</v>
      </c>
      <c r="G300" s="58">
        <v>1304</v>
      </c>
      <c r="H300" s="58">
        <v>1354</v>
      </c>
      <c r="I300" s="58">
        <v>1374</v>
      </c>
      <c r="J300" s="58">
        <v>1394</v>
      </c>
      <c r="K300" s="58">
        <v>1304</v>
      </c>
      <c r="L300" s="53">
        <f>100000/F300</f>
        <v>74.96251874062969</v>
      </c>
      <c r="M300" s="54">
        <f aca="true" t="shared" si="24" ref="M300:M313">IF(D300="BUY",(K300-F300)*(L300),(F300-K300)*(L300))</f>
        <v>-2248.8755622188905</v>
      </c>
      <c r="N300" s="55">
        <f aca="true" t="shared" si="25" ref="N300:N313">M300/(L300)/F300%</f>
        <v>-2.2488755622188905</v>
      </c>
    </row>
    <row r="301" spans="1:14" ht="15" customHeight="1">
      <c r="A301" s="57">
        <v>2</v>
      </c>
      <c r="B301" s="52">
        <v>43643</v>
      </c>
      <c r="C301" s="57" t="s">
        <v>138</v>
      </c>
      <c r="D301" s="57" t="s">
        <v>21</v>
      </c>
      <c r="E301" s="57" t="s">
        <v>130</v>
      </c>
      <c r="F301" s="58">
        <v>780</v>
      </c>
      <c r="G301" s="58">
        <v>755</v>
      </c>
      <c r="H301" s="58">
        <v>795</v>
      </c>
      <c r="I301" s="58">
        <v>810</v>
      </c>
      <c r="J301" s="58">
        <v>825</v>
      </c>
      <c r="K301" s="58">
        <v>755</v>
      </c>
      <c r="L301" s="53">
        <f>100000/F301</f>
        <v>128.2051282051282</v>
      </c>
      <c r="M301" s="54">
        <f t="shared" si="24"/>
        <v>-3205.128205128205</v>
      </c>
      <c r="N301" s="55">
        <f t="shared" si="25"/>
        <v>-3.2051282051282053</v>
      </c>
    </row>
    <row r="302" spans="1:14" ht="15" customHeight="1">
      <c r="A302" s="57">
        <v>3</v>
      </c>
      <c r="B302" s="52">
        <v>43643</v>
      </c>
      <c r="C302" s="57" t="s">
        <v>138</v>
      </c>
      <c r="D302" s="57" t="s">
        <v>21</v>
      </c>
      <c r="E302" s="57" t="s">
        <v>311</v>
      </c>
      <c r="F302" s="58">
        <v>416</v>
      </c>
      <c r="G302" s="58">
        <v>399</v>
      </c>
      <c r="H302" s="58">
        <v>426</v>
      </c>
      <c r="I302" s="58">
        <v>436</v>
      </c>
      <c r="J302" s="58">
        <v>446</v>
      </c>
      <c r="K302" s="58">
        <v>426</v>
      </c>
      <c r="L302" s="53">
        <f>100000/F302</f>
        <v>240.3846153846154</v>
      </c>
      <c r="M302" s="54">
        <f t="shared" si="24"/>
        <v>2403.846153846154</v>
      </c>
      <c r="N302" s="55">
        <f t="shared" si="25"/>
        <v>2.4038461538461537</v>
      </c>
    </row>
    <row r="303" spans="1:14" ht="15" customHeight="1">
      <c r="A303" s="57">
        <v>4</v>
      </c>
      <c r="B303" s="52">
        <v>43642</v>
      </c>
      <c r="C303" s="57" t="s">
        <v>138</v>
      </c>
      <c r="D303" s="57" t="s">
        <v>21</v>
      </c>
      <c r="E303" s="57" t="s">
        <v>133</v>
      </c>
      <c r="F303" s="58">
        <v>277</v>
      </c>
      <c r="G303" s="58">
        <v>270</v>
      </c>
      <c r="H303" s="58">
        <v>281</v>
      </c>
      <c r="I303" s="58">
        <v>285</v>
      </c>
      <c r="J303" s="58">
        <v>289</v>
      </c>
      <c r="K303" s="58">
        <v>281</v>
      </c>
      <c r="L303" s="53">
        <f aca="true" t="shared" si="26" ref="L303:L308">100000/F303</f>
        <v>361.01083032490976</v>
      </c>
      <c r="M303" s="54">
        <f t="shared" si="24"/>
        <v>1444.043321299639</v>
      </c>
      <c r="N303" s="55">
        <f t="shared" si="25"/>
        <v>1.444043321299639</v>
      </c>
    </row>
    <row r="304" spans="1:14" ht="15" customHeight="1">
      <c r="A304" s="57">
        <v>5</v>
      </c>
      <c r="B304" s="52">
        <v>43642</v>
      </c>
      <c r="C304" s="57" t="s">
        <v>138</v>
      </c>
      <c r="D304" s="57" t="s">
        <v>21</v>
      </c>
      <c r="E304" s="57" t="s">
        <v>312</v>
      </c>
      <c r="F304" s="58">
        <v>1360</v>
      </c>
      <c r="G304" s="58">
        <v>1328</v>
      </c>
      <c r="H304" s="58">
        <v>1380</v>
      </c>
      <c r="I304" s="58">
        <v>1400</v>
      </c>
      <c r="J304" s="58">
        <v>1420</v>
      </c>
      <c r="K304" s="58">
        <v>1380</v>
      </c>
      <c r="L304" s="53">
        <f t="shared" si="26"/>
        <v>73.52941176470588</v>
      </c>
      <c r="M304" s="54">
        <f t="shared" si="24"/>
        <v>1470.5882352941176</v>
      </c>
      <c r="N304" s="55">
        <f t="shared" si="25"/>
        <v>1.4705882352941178</v>
      </c>
    </row>
    <row r="305" spans="1:14" ht="15" customHeight="1">
      <c r="A305" s="57">
        <v>6</v>
      </c>
      <c r="B305" s="52">
        <v>43641</v>
      </c>
      <c r="C305" s="57" t="s">
        <v>138</v>
      </c>
      <c r="D305" s="57" t="s">
        <v>21</v>
      </c>
      <c r="E305" s="57" t="s">
        <v>66</v>
      </c>
      <c r="F305" s="58">
        <v>781</v>
      </c>
      <c r="G305" s="58">
        <v>755</v>
      </c>
      <c r="H305" s="58">
        <v>795</v>
      </c>
      <c r="I305" s="58">
        <v>810</v>
      </c>
      <c r="J305" s="58">
        <v>825</v>
      </c>
      <c r="K305" s="58">
        <v>795</v>
      </c>
      <c r="L305" s="53">
        <f t="shared" si="26"/>
        <v>128.04097311139566</v>
      </c>
      <c r="M305" s="54">
        <f t="shared" si="24"/>
        <v>1792.573623559539</v>
      </c>
      <c r="N305" s="55">
        <f t="shared" si="25"/>
        <v>1.792573623559539</v>
      </c>
    </row>
    <row r="306" spans="1:14" ht="15" customHeight="1">
      <c r="A306" s="57">
        <v>7</v>
      </c>
      <c r="B306" s="52">
        <v>43640</v>
      </c>
      <c r="C306" s="57" t="s">
        <v>138</v>
      </c>
      <c r="D306" s="57" t="s">
        <v>21</v>
      </c>
      <c r="E306" s="57" t="s">
        <v>91</v>
      </c>
      <c r="F306" s="58">
        <v>445</v>
      </c>
      <c r="G306" s="58">
        <v>428</v>
      </c>
      <c r="H306" s="58">
        <v>455</v>
      </c>
      <c r="I306" s="58">
        <v>465</v>
      </c>
      <c r="J306" s="58">
        <v>475</v>
      </c>
      <c r="K306" s="58">
        <v>428</v>
      </c>
      <c r="L306" s="53">
        <f t="shared" si="26"/>
        <v>224.7191011235955</v>
      </c>
      <c r="M306" s="54">
        <f t="shared" si="24"/>
        <v>-3820.2247191011234</v>
      </c>
      <c r="N306" s="55">
        <f t="shared" si="25"/>
        <v>-3.8202247191011236</v>
      </c>
    </row>
    <row r="307" spans="1:14" ht="15" customHeight="1">
      <c r="A307" s="57">
        <v>8</v>
      </c>
      <c r="B307" s="52">
        <v>43637</v>
      </c>
      <c r="C307" s="57" t="s">
        <v>138</v>
      </c>
      <c r="D307" s="57" t="s">
        <v>21</v>
      </c>
      <c r="E307" s="57" t="s">
        <v>313</v>
      </c>
      <c r="F307" s="58">
        <v>1362</v>
      </c>
      <c r="G307" s="58">
        <v>1329</v>
      </c>
      <c r="H307" s="58">
        <v>1382</v>
      </c>
      <c r="I307" s="58">
        <v>1402</v>
      </c>
      <c r="J307" s="58">
        <v>1422</v>
      </c>
      <c r="K307" s="58">
        <v>1329</v>
      </c>
      <c r="L307" s="53">
        <f t="shared" si="26"/>
        <v>73.42143906020559</v>
      </c>
      <c r="M307" s="54">
        <f t="shared" si="24"/>
        <v>-2422.9074889867843</v>
      </c>
      <c r="N307" s="55">
        <f t="shared" si="25"/>
        <v>-2.4229074889867843</v>
      </c>
    </row>
    <row r="308" spans="1:14" ht="15" customHeight="1">
      <c r="A308" s="57">
        <v>9</v>
      </c>
      <c r="B308" s="52">
        <v>43634</v>
      </c>
      <c r="C308" s="57" t="s">
        <v>138</v>
      </c>
      <c r="D308" s="57" t="s">
        <v>21</v>
      </c>
      <c r="E308" s="57" t="s">
        <v>157</v>
      </c>
      <c r="F308" s="58">
        <v>505</v>
      </c>
      <c r="G308" s="58">
        <v>495</v>
      </c>
      <c r="H308" s="58">
        <v>515</v>
      </c>
      <c r="I308" s="58">
        <v>525</v>
      </c>
      <c r="J308" s="58">
        <v>535</v>
      </c>
      <c r="K308" s="58">
        <v>495</v>
      </c>
      <c r="L308" s="53">
        <f t="shared" si="26"/>
        <v>198.01980198019803</v>
      </c>
      <c r="M308" s="54">
        <f t="shared" si="24"/>
        <v>-1980.1980198019803</v>
      </c>
      <c r="N308" s="55">
        <f t="shared" si="25"/>
        <v>-1.9801980198019802</v>
      </c>
    </row>
    <row r="309" spans="1:14" ht="15" customHeight="1">
      <c r="A309" s="57">
        <v>10</v>
      </c>
      <c r="B309" s="52">
        <v>43629</v>
      </c>
      <c r="C309" s="57" t="s">
        <v>138</v>
      </c>
      <c r="D309" s="57" t="s">
        <v>21</v>
      </c>
      <c r="E309" s="57" t="s">
        <v>314</v>
      </c>
      <c r="F309" s="58">
        <v>904</v>
      </c>
      <c r="G309" s="58">
        <v>874</v>
      </c>
      <c r="H309" s="58">
        <v>922</v>
      </c>
      <c r="I309" s="58">
        <v>940</v>
      </c>
      <c r="J309" s="58">
        <v>958</v>
      </c>
      <c r="K309" s="58">
        <v>874</v>
      </c>
      <c r="L309" s="53">
        <f>100000/F309</f>
        <v>110.61946902654867</v>
      </c>
      <c r="M309" s="54">
        <f t="shared" si="24"/>
        <v>-3318.5840707964603</v>
      </c>
      <c r="N309" s="55">
        <f t="shared" si="25"/>
        <v>-3.3185840707964607</v>
      </c>
    </row>
    <row r="310" spans="1:14" ht="15" customHeight="1">
      <c r="A310" s="57">
        <v>11</v>
      </c>
      <c r="B310" s="52">
        <v>43627</v>
      </c>
      <c r="C310" s="57" t="s">
        <v>138</v>
      </c>
      <c r="D310" s="57" t="s">
        <v>21</v>
      </c>
      <c r="E310" s="57" t="s">
        <v>315</v>
      </c>
      <c r="F310" s="58">
        <v>394</v>
      </c>
      <c r="G310" s="58">
        <v>382</v>
      </c>
      <c r="H310" s="58">
        <v>402</v>
      </c>
      <c r="I310" s="58">
        <v>410</v>
      </c>
      <c r="J310" s="58">
        <v>418</v>
      </c>
      <c r="K310" s="58">
        <v>382</v>
      </c>
      <c r="L310" s="53">
        <f>100000/F310</f>
        <v>253.80710659898477</v>
      </c>
      <c r="M310" s="54">
        <f t="shared" si="24"/>
        <v>-3045.6852791878173</v>
      </c>
      <c r="N310" s="55">
        <f t="shared" si="25"/>
        <v>-3.0456852791878175</v>
      </c>
    </row>
    <row r="311" spans="1:14" ht="15" customHeight="1">
      <c r="A311" s="57">
        <v>12</v>
      </c>
      <c r="B311" s="52">
        <v>43623</v>
      </c>
      <c r="C311" s="57" t="s">
        <v>138</v>
      </c>
      <c r="D311" s="57" t="s">
        <v>21</v>
      </c>
      <c r="E311" s="57" t="s">
        <v>188</v>
      </c>
      <c r="F311" s="58">
        <v>360</v>
      </c>
      <c r="G311" s="58">
        <v>349</v>
      </c>
      <c r="H311" s="58">
        <v>366</v>
      </c>
      <c r="I311" s="58">
        <v>372</v>
      </c>
      <c r="J311" s="58">
        <v>378</v>
      </c>
      <c r="K311" s="58">
        <v>366</v>
      </c>
      <c r="L311" s="53">
        <f>100000/F311</f>
        <v>277.77777777777777</v>
      </c>
      <c r="M311" s="54">
        <f t="shared" si="24"/>
        <v>1666.6666666666665</v>
      </c>
      <c r="N311" s="55">
        <f t="shared" si="25"/>
        <v>1.6666666666666665</v>
      </c>
    </row>
    <row r="312" spans="1:14" ht="15" customHeight="1">
      <c r="A312" s="57">
        <v>13</v>
      </c>
      <c r="B312" s="52">
        <v>43620</v>
      </c>
      <c r="C312" s="57" t="s">
        <v>138</v>
      </c>
      <c r="D312" s="57" t="s">
        <v>21</v>
      </c>
      <c r="E312" s="57" t="s">
        <v>307</v>
      </c>
      <c r="F312" s="58">
        <v>337</v>
      </c>
      <c r="G312" s="58">
        <v>322</v>
      </c>
      <c r="H312" s="58">
        <v>345</v>
      </c>
      <c r="I312" s="58">
        <v>353</v>
      </c>
      <c r="J312" s="58">
        <v>360</v>
      </c>
      <c r="K312" s="58">
        <v>322</v>
      </c>
      <c r="L312" s="53">
        <f>100000/F312</f>
        <v>296.7359050445104</v>
      </c>
      <c r="M312" s="54">
        <f t="shared" si="24"/>
        <v>-4451.038575667656</v>
      </c>
      <c r="N312" s="55">
        <f t="shared" si="25"/>
        <v>-4.451038575667655</v>
      </c>
    </row>
    <row r="313" spans="1:14" ht="15" customHeight="1">
      <c r="A313" s="57">
        <v>14</v>
      </c>
      <c r="B313" s="52">
        <v>43619</v>
      </c>
      <c r="C313" s="57" t="s">
        <v>138</v>
      </c>
      <c r="D313" s="57" t="s">
        <v>21</v>
      </c>
      <c r="E313" s="57" t="s">
        <v>66</v>
      </c>
      <c r="F313" s="58">
        <v>770</v>
      </c>
      <c r="G313" s="58">
        <v>748</v>
      </c>
      <c r="H313" s="58">
        <v>785</v>
      </c>
      <c r="I313" s="58">
        <v>800</v>
      </c>
      <c r="J313" s="58">
        <v>815</v>
      </c>
      <c r="K313" s="58">
        <v>785</v>
      </c>
      <c r="L313" s="53">
        <f>100000/F313</f>
        <v>129.87012987012986</v>
      </c>
      <c r="M313" s="54">
        <f t="shared" si="24"/>
        <v>1948.0519480519479</v>
      </c>
      <c r="N313" s="55">
        <f t="shared" si="25"/>
        <v>1.948051948051948</v>
      </c>
    </row>
    <row r="314" spans="1:14" ht="15" customHeight="1">
      <c r="A314" s="9" t="s">
        <v>26</v>
      </c>
      <c r="B314" s="19"/>
      <c r="C314" s="11"/>
      <c r="D314" s="12"/>
      <c r="E314" s="13"/>
      <c r="F314" s="13"/>
      <c r="G314" s="14"/>
      <c r="H314" s="13"/>
      <c r="I314" s="13"/>
      <c r="J314" s="13"/>
      <c r="K314" s="16"/>
      <c r="L314" s="17"/>
      <c r="N314"/>
    </row>
    <row r="315" spans="1:14" ht="15" customHeight="1">
      <c r="A315" s="9" t="s">
        <v>26</v>
      </c>
      <c r="B315" s="19"/>
      <c r="C315" s="20"/>
      <c r="D315" s="21"/>
      <c r="E315" s="22"/>
      <c r="F315" s="22"/>
      <c r="G315" s="23"/>
      <c r="H315" s="22"/>
      <c r="I315" s="22"/>
      <c r="J315" s="22"/>
      <c r="K315" s="22"/>
      <c r="L315"/>
      <c r="M315"/>
      <c r="N315"/>
    </row>
    <row r="316" spans="1:14" ht="15" customHeight="1" thickBot="1">
      <c r="A316"/>
      <c r="B316"/>
      <c r="C316" s="22"/>
      <c r="D316" s="22"/>
      <c r="E316" s="22"/>
      <c r="F316" s="25"/>
      <c r="G316" s="26"/>
      <c r="H316" s="27" t="s">
        <v>27</v>
      </c>
      <c r="I316" s="27"/>
      <c r="J316"/>
      <c r="K316"/>
      <c r="L316"/>
      <c r="M316"/>
      <c r="N316"/>
    </row>
    <row r="317" spans="1:14" ht="15" customHeight="1">
      <c r="A317"/>
      <c r="B317"/>
      <c r="C317" s="221" t="s">
        <v>28</v>
      </c>
      <c r="D317" s="221"/>
      <c r="E317" s="29">
        <v>14</v>
      </c>
      <c r="F317" s="30">
        <f>F318+F319+F320+F321+F322+F323</f>
        <v>100</v>
      </c>
      <c r="G317" s="31">
        <v>14</v>
      </c>
      <c r="H317" s="32">
        <f>G318/G317%</f>
        <v>42.857142857142854</v>
      </c>
      <c r="I317" s="32"/>
      <c r="J317"/>
      <c r="K317"/>
      <c r="L317"/>
      <c r="M317"/>
      <c r="N317"/>
    </row>
    <row r="318" spans="1:14" ht="15" customHeight="1">
      <c r="A318"/>
      <c r="B318"/>
      <c r="C318" s="217" t="s">
        <v>29</v>
      </c>
      <c r="D318" s="217"/>
      <c r="E318" s="33">
        <v>6</v>
      </c>
      <c r="F318" s="34">
        <f>(E318/E317)*100</f>
        <v>42.857142857142854</v>
      </c>
      <c r="G318" s="31">
        <v>6</v>
      </c>
      <c r="H318" s="28"/>
      <c r="I318" s="28"/>
      <c r="J318"/>
      <c r="K318"/>
      <c r="L318"/>
      <c r="M318"/>
      <c r="N318"/>
    </row>
    <row r="319" spans="1:14" ht="15" customHeight="1">
      <c r="A319"/>
      <c r="B319"/>
      <c r="C319" s="217" t="s">
        <v>31</v>
      </c>
      <c r="D319" s="217"/>
      <c r="E319" s="33">
        <v>0</v>
      </c>
      <c r="F319" s="34">
        <f>(E319/E317)*100</f>
        <v>0</v>
      </c>
      <c r="G319" s="36"/>
      <c r="H319" s="31"/>
      <c r="I319" s="31"/>
      <c r="J319"/>
      <c r="K319"/>
      <c r="L319"/>
      <c r="M319"/>
      <c r="N319"/>
    </row>
    <row r="320" spans="1:14" ht="15" customHeight="1">
      <c r="A320"/>
      <c r="B320"/>
      <c r="C320" s="217" t="s">
        <v>32</v>
      </c>
      <c r="D320" s="217"/>
      <c r="E320" s="33">
        <v>0</v>
      </c>
      <c r="F320" s="34">
        <f>(E320/E317)*100</f>
        <v>0</v>
      </c>
      <c r="G320" s="36"/>
      <c r="H320" s="31"/>
      <c r="I320" s="31"/>
      <c r="J320"/>
      <c r="K320"/>
      <c r="L320"/>
      <c r="M320"/>
      <c r="N320"/>
    </row>
    <row r="321" spans="1:14" ht="15" customHeight="1">
      <c r="A321"/>
      <c r="B321"/>
      <c r="C321" s="217" t="s">
        <v>33</v>
      </c>
      <c r="D321" s="217"/>
      <c r="E321" s="33">
        <v>8</v>
      </c>
      <c r="F321" s="34">
        <f>(E321/E317)*100</f>
        <v>57.14285714285714</v>
      </c>
      <c r="G321" s="36"/>
      <c r="H321" s="22" t="s">
        <v>34</v>
      </c>
      <c r="I321" s="22"/>
      <c r="J321"/>
      <c r="K321"/>
      <c r="L321"/>
      <c r="M321"/>
      <c r="N321"/>
    </row>
    <row r="322" spans="1:14" ht="15" customHeight="1">
      <c r="A322"/>
      <c r="B322"/>
      <c r="C322" s="217" t="s">
        <v>35</v>
      </c>
      <c r="D322" s="217"/>
      <c r="E322" s="33">
        <v>0</v>
      </c>
      <c r="F322" s="34">
        <f>(E322/E317)*100</f>
        <v>0</v>
      </c>
      <c r="G322" s="36"/>
      <c r="H322" s="22"/>
      <c r="I322" s="22"/>
      <c r="J322"/>
      <c r="K322"/>
      <c r="L322"/>
      <c r="M322"/>
      <c r="N322"/>
    </row>
    <row r="323" spans="1:14" ht="15" customHeight="1" thickBot="1">
      <c r="A323"/>
      <c r="B323"/>
      <c r="C323" s="218" t="s">
        <v>36</v>
      </c>
      <c r="D323" s="218"/>
      <c r="E323" s="38"/>
      <c r="F323" s="39">
        <f>(E323/E317)*100</f>
        <v>0</v>
      </c>
      <c r="G323" s="36"/>
      <c r="H323" s="22"/>
      <c r="I323"/>
      <c r="J323"/>
      <c r="K323"/>
      <c r="L323"/>
      <c r="M323"/>
      <c r="N323"/>
    </row>
    <row r="324" spans="1:14" ht="15" customHeight="1">
      <c r="A324" s="41" t="s">
        <v>37</v>
      </c>
      <c r="B324" s="10"/>
      <c r="C324" s="11"/>
      <c r="D324" s="11"/>
      <c r="E324" s="13"/>
      <c r="F324" s="13"/>
      <c r="G324" s="42"/>
      <c r="H324" s="43"/>
      <c r="I324" s="22"/>
      <c r="J324"/>
      <c r="K324"/>
      <c r="L324"/>
      <c r="M324"/>
      <c r="N324"/>
    </row>
    <row r="325" spans="1:14" ht="15" customHeight="1">
      <c r="A325" s="12" t="s">
        <v>38</v>
      </c>
      <c r="B325" s="10"/>
      <c r="C325" s="44"/>
      <c r="D325" s="45"/>
      <c r="E325" s="46"/>
      <c r="F325" s="43"/>
      <c r="G325" s="42"/>
      <c r="H325" s="43"/>
      <c r="I325" s="43"/>
      <c r="J325" s="43"/>
      <c r="K325" s="13"/>
      <c r="L325"/>
      <c r="M325"/>
      <c r="N325"/>
    </row>
    <row r="326" spans="1:14" ht="15" customHeight="1">
      <c r="A326" s="12" t="s">
        <v>39</v>
      </c>
      <c r="B326" s="10"/>
      <c r="C326" s="11"/>
      <c r="D326" s="45"/>
      <c r="E326" s="46"/>
      <c r="F326" s="43"/>
      <c r="G326" s="42"/>
      <c r="H326" s="47"/>
      <c r="I326" s="47"/>
      <c r="J326" s="43"/>
      <c r="K326" s="13"/>
      <c r="L326"/>
      <c r="M326"/>
      <c r="N326"/>
    </row>
    <row r="327" spans="1:14" ht="15" customHeight="1">
      <c r="A327" s="12" t="s">
        <v>40</v>
      </c>
      <c r="B327" s="44"/>
      <c r="C327" s="11"/>
      <c r="D327" s="45"/>
      <c r="E327" s="46"/>
      <c r="F327" s="43"/>
      <c r="G327" s="48"/>
      <c r="H327" s="47"/>
      <c r="I327" s="47"/>
      <c r="J327" s="47"/>
      <c r="K327" s="13"/>
      <c r="L327" s="17"/>
      <c r="M327"/>
      <c r="N327"/>
    </row>
    <row r="328" spans="1:14" ht="15" customHeight="1" thickBot="1">
      <c r="A328" s="12" t="s">
        <v>41</v>
      </c>
      <c r="B328" s="35"/>
      <c r="C328" s="11"/>
      <c r="D328" s="49"/>
      <c r="E328" s="43"/>
      <c r="F328" s="43"/>
      <c r="G328" s="48"/>
      <c r="H328" s="47"/>
      <c r="I328" s="47"/>
      <c r="J328" s="47"/>
      <c r="K328" s="43"/>
      <c r="L328" s="17"/>
      <c r="M328"/>
      <c r="N328" s="17"/>
    </row>
    <row r="329" spans="1:14" ht="15" customHeight="1" thickBot="1">
      <c r="A329" s="219" t="s">
        <v>0</v>
      </c>
      <c r="B329" s="219"/>
      <c r="C329" s="219"/>
      <c r="D329" s="219"/>
      <c r="E329" s="219"/>
      <c r="F329" s="219"/>
      <c r="G329" s="219"/>
      <c r="H329" s="219"/>
      <c r="I329" s="219"/>
      <c r="J329" s="219"/>
      <c r="K329" s="219"/>
      <c r="L329" s="219"/>
      <c r="M329" s="219"/>
      <c r="N329" s="219"/>
    </row>
    <row r="330" spans="1:14" ht="16.5" customHeight="1" thickBot="1">
      <c r="A330" s="219"/>
      <c r="B330" s="219"/>
      <c r="C330" s="219"/>
      <c r="D330" s="219"/>
      <c r="E330" s="219"/>
      <c r="F330" s="219"/>
      <c r="G330" s="219"/>
      <c r="H330" s="219"/>
      <c r="I330" s="219"/>
      <c r="J330" s="219"/>
      <c r="K330" s="219"/>
      <c r="L330" s="219"/>
      <c r="M330" s="219"/>
      <c r="N330" s="219"/>
    </row>
    <row r="331" spans="1:14" ht="15" customHeight="1">
      <c r="A331" s="219"/>
      <c r="B331" s="219"/>
      <c r="C331" s="219"/>
      <c r="D331" s="219"/>
      <c r="E331" s="219"/>
      <c r="F331" s="219"/>
      <c r="G331" s="219"/>
      <c r="H331" s="219"/>
      <c r="I331" s="219"/>
      <c r="J331" s="219"/>
      <c r="K331" s="219"/>
      <c r="L331" s="219"/>
      <c r="M331" s="219"/>
      <c r="N331" s="219"/>
    </row>
    <row r="332" spans="1:14" ht="15" customHeight="1">
      <c r="A332" s="220" t="s">
        <v>135</v>
      </c>
      <c r="B332" s="220"/>
      <c r="C332" s="220"/>
      <c r="D332" s="220"/>
      <c r="E332" s="220"/>
      <c r="F332" s="220"/>
      <c r="G332" s="220"/>
      <c r="H332" s="220"/>
      <c r="I332" s="220"/>
      <c r="J332" s="220"/>
      <c r="K332" s="220"/>
      <c r="L332" s="220"/>
      <c r="M332" s="220"/>
      <c r="N332" s="220"/>
    </row>
    <row r="333" spans="1:14" ht="15" customHeight="1">
      <c r="A333" s="220" t="s">
        <v>136</v>
      </c>
      <c r="B333" s="220"/>
      <c r="C333" s="220"/>
      <c r="D333" s="220"/>
      <c r="E333" s="220"/>
      <c r="F333" s="220"/>
      <c r="G333" s="220"/>
      <c r="H333" s="220"/>
      <c r="I333" s="220"/>
      <c r="J333" s="220"/>
      <c r="K333" s="220"/>
      <c r="L333" s="220"/>
      <c r="M333" s="220"/>
      <c r="N333" s="220"/>
    </row>
    <row r="334" spans="1:14" ht="15" customHeight="1" thickBot="1">
      <c r="A334" s="212" t="s">
        <v>3</v>
      </c>
      <c r="B334" s="212"/>
      <c r="C334" s="212"/>
      <c r="D334" s="212"/>
      <c r="E334" s="212"/>
      <c r="F334" s="212"/>
      <c r="G334" s="212"/>
      <c r="H334" s="212"/>
      <c r="I334" s="212"/>
      <c r="J334" s="212"/>
      <c r="K334" s="212"/>
      <c r="L334" s="212"/>
      <c r="M334" s="212"/>
      <c r="N334" s="212"/>
    </row>
    <row r="335" spans="1:14" ht="15" customHeight="1">
      <c r="A335" s="213" t="s">
        <v>282</v>
      </c>
      <c r="B335" s="213"/>
      <c r="C335" s="213"/>
      <c r="D335" s="213"/>
      <c r="E335" s="213"/>
      <c r="F335" s="213"/>
      <c r="G335" s="213"/>
      <c r="H335" s="213"/>
      <c r="I335" s="213"/>
      <c r="J335" s="213"/>
      <c r="K335" s="213"/>
      <c r="L335" s="213"/>
      <c r="M335" s="213"/>
      <c r="N335" s="213"/>
    </row>
    <row r="336" spans="1:14" ht="15" customHeight="1">
      <c r="A336" s="213" t="s">
        <v>5</v>
      </c>
      <c r="B336" s="213"/>
      <c r="C336" s="213"/>
      <c r="D336" s="213"/>
      <c r="E336" s="213"/>
      <c r="F336" s="213"/>
      <c r="G336" s="213"/>
      <c r="H336" s="213"/>
      <c r="I336" s="213"/>
      <c r="J336" s="213"/>
      <c r="K336" s="213"/>
      <c r="L336" s="213"/>
      <c r="M336" s="213"/>
      <c r="N336" s="213"/>
    </row>
    <row r="337" spans="1:14" ht="15" customHeight="1">
      <c r="A337" s="214" t="s">
        <v>6</v>
      </c>
      <c r="B337" s="215" t="s">
        <v>7</v>
      </c>
      <c r="C337" s="210" t="s">
        <v>8</v>
      </c>
      <c r="D337" s="214" t="s">
        <v>9</v>
      </c>
      <c r="E337" s="210" t="s">
        <v>10</v>
      </c>
      <c r="F337" s="210" t="s">
        <v>11</v>
      </c>
      <c r="G337" s="210" t="s">
        <v>12</v>
      </c>
      <c r="H337" s="210" t="s">
        <v>13</v>
      </c>
      <c r="I337" s="210" t="s">
        <v>14</v>
      </c>
      <c r="J337" s="210" t="s">
        <v>15</v>
      </c>
      <c r="K337" s="211" t="s">
        <v>16</v>
      </c>
      <c r="L337" s="210" t="s">
        <v>17</v>
      </c>
      <c r="M337" s="210" t="s">
        <v>18</v>
      </c>
      <c r="N337" s="210" t="s">
        <v>19</v>
      </c>
    </row>
    <row r="338" spans="1:14" ht="15" customHeight="1">
      <c r="A338" s="214"/>
      <c r="B338" s="216"/>
      <c r="C338" s="210"/>
      <c r="D338" s="214"/>
      <c r="E338" s="215"/>
      <c r="F338" s="210"/>
      <c r="G338" s="210"/>
      <c r="H338" s="210"/>
      <c r="I338" s="210"/>
      <c r="J338" s="210"/>
      <c r="K338" s="211"/>
      <c r="L338" s="210"/>
      <c r="M338" s="210"/>
      <c r="N338" s="210"/>
    </row>
    <row r="339" spans="1:14" ht="15" customHeight="1">
      <c r="A339" s="57">
        <v>1</v>
      </c>
      <c r="B339" s="52">
        <v>43615</v>
      </c>
      <c r="C339" s="57" t="s">
        <v>138</v>
      </c>
      <c r="D339" s="57" t="s">
        <v>21</v>
      </c>
      <c r="E339" s="57" t="s">
        <v>130</v>
      </c>
      <c r="F339" s="58">
        <v>723</v>
      </c>
      <c r="G339" s="58">
        <v>706</v>
      </c>
      <c r="H339" s="58">
        <v>736</v>
      </c>
      <c r="I339" s="58">
        <v>749</v>
      </c>
      <c r="J339" s="58">
        <v>760</v>
      </c>
      <c r="K339" s="58">
        <v>760</v>
      </c>
      <c r="L339" s="53">
        <f>100000/F339</f>
        <v>138.31258644536652</v>
      </c>
      <c r="M339" s="54">
        <f aca="true" t="shared" si="27" ref="M339:M354">IF(D339="BUY",(K339-F339)*(L339),(F339-K339)*(L339))</f>
        <v>5117.565698478561</v>
      </c>
      <c r="N339" s="55">
        <f aca="true" t="shared" si="28" ref="N339:N354">M339/(L339)/F339%</f>
        <v>5.117565698478561</v>
      </c>
    </row>
    <row r="340" spans="1:14" ht="15" customHeight="1">
      <c r="A340" s="57">
        <v>2</v>
      </c>
      <c r="B340" s="52">
        <v>43613</v>
      </c>
      <c r="C340" s="57" t="s">
        <v>138</v>
      </c>
      <c r="D340" s="57" t="s">
        <v>21</v>
      </c>
      <c r="E340" s="57" t="s">
        <v>302</v>
      </c>
      <c r="F340" s="58">
        <v>423</v>
      </c>
      <c r="G340" s="58">
        <v>408</v>
      </c>
      <c r="H340" s="58">
        <v>430</v>
      </c>
      <c r="I340" s="58">
        <v>438</v>
      </c>
      <c r="J340" s="58">
        <v>446</v>
      </c>
      <c r="K340" s="58">
        <v>438</v>
      </c>
      <c r="L340" s="53">
        <f>100000/F340</f>
        <v>236.4066193853428</v>
      </c>
      <c r="M340" s="54">
        <f t="shared" si="27"/>
        <v>3546.099290780142</v>
      </c>
      <c r="N340" s="55">
        <f t="shared" si="28"/>
        <v>3.5460992907801416</v>
      </c>
    </row>
    <row r="341" spans="1:14" ht="15" customHeight="1">
      <c r="A341" s="57">
        <v>3</v>
      </c>
      <c r="B341" s="52">
        <v>43612</v>
      </c>
      <c r="C341" s="57" t="s">
        <v>138</v>
      </c>
      <c r="D341" s="57" t="s">
        <v>21</v>
      </c>
      <c r="E341" s="57" t="s">
        <v>193</v>
      </c>
      <c r="F341" s="58">
        <v>835</v>
      </c>
      <c r="G341" s="58">
        <v>810</v>
      </c>
      <c r="H341" s="58">
        <v>850</v>
      </c>
      <c r="I341" s="58">
        <v>865</v>
      </c>
      <c r="J341" s="58">
        <v>880</v>
      </c>
      <c r="K341" s="58">
        <v>865</v>
      </c>
      <c r="L341" s="53">
        <f>100000/F341</f>
        <v>119.76047904191617</v>
      </c>
      <c r="M341" s="54">
        <f t="shared" si="27"/>
        <v>3592.814371257485</v>
      </c>
      <c r="N341" s="55">
        <f t="shared" si="28"/>
        <v>3.5928143712574854</v>
      </c>
    </row>
    <row r="342" spans="1:14" ht="15" customHeight="1">
      <c r="A342" s="57">
        <v>4</v>
      </c>
      <c r="B342" s="52">
        <v>43609</v>
      </c>
      <c r="C342" s="57" t="s">
        <v>138</v>
      </c>
      <c r="D342" s="57" t="s">
        <v>21</v>
      </c>
      <c r="E342" s="57" t="s">
        <v>219</v>
      </c>
      <c r="F342" s="58">
        <v>160</v>
      </c>
      <c r="G342" s="58">
        <v>154.9</v>
      </c>
      <c r="H342" s="58">
        <v>163</v>
      </c>
      <c r="I342" s="58">
        <v>166</v>
      </c>
      <c r="J342" s="58">
        <v>169</v>
      </c>
      <c r="K342" s="58">
        <v>166</v>
      </c>
      <c r="L342" s="53">
        <f>100000/F342</f>
        <v>625</v>
      </c>
      <c r="M342" s="54">
        <f t="shared" si="27"/>
        <v>3750</v>
      </c>
      <c r="N342" s="55">
        <f t="shared" si="28"/>
        <v>3.75</v>
      </c>
    </row>
    <row r="343" spans="1:14" ht="15" customHeight="1">
      <c r="A343" s="57">
        <v>5</v>
      </c>
      <c r="B343" s="52">
        <v>43607</v>
      </c>
      <c r="C343" s="57" t="s">
        <v>138</v>
      </c>
      <c r="D343" s="57" t="s">
        <v>21</v>
      </c>
      <c r="E343" s="57" t="s">
        <v>113</v>
      </c>
      <c r="F343" s="58">
        <v>164</v>
      </c>
      <c r="G343" s="58">
        <v>158</v>
      </c>
      <c r="H343" s="58">
        <v>168</v>
      </c>
      <c r="I343" s="58">
        <v>172</v>
      </c>
      <c r="J343" s="58">
        <v>176</v>
      </c>
      <c r="K343" s="58">
        <v>158</v>
      </c>
      <c r="L343" s="53">
        <f>100000/F343</f>
        <v>609.7560975609756</v>
      </c>
      <c r="M343" s="54">
        <f t="shared" si="27"/>
        <v>-3658.5365853658536</v>
      </c>
      <c r="N343" s="55">
        <f t="shared" si="28"/>
        <v>-3.658536585365854</v>
      </c>
    </row>
    <row r="344" spans="1:14" ht="15" customHeight="1">
      <c r="A344" s="57">
        <v>6</v>
      </c>
      <c r="B344" s="52">
        <v>43606</v>
      </c>
      <c r="C344" s="57" t="s">
        <v>138</v>
      </c>
      <c r="D344" s="57" t="s">
        <v>21</v>
      </c>
      <c r="E344" s="57" t="s">
        <v>87</v>
      </c>
      <c r="F344" s="58">
        <v>2445</v>
      </c>
      <c r="G344" s="58">
        <v>2385</v>
      </c>
      <c r="H344" s="58">
        <v>2485</v>
      </c>
      <c r="I344" s="58">
        <v>2525</v>
      </c>
      <c r="J344" s="58">
        <v>2565</v>
      </c>
      <c r="K344" s="58">
        <v>2385</v>
      </c>
      <c r="L344" s="53">
        <f aca="true" t="shared" si="29" ref="L344:L349">100000/F344</f>
        <v>40.899795501022496</v>
      </c>
      <c r="M344" s="54">
        <f t="shared" si="27"/>
        <v>-2453.98773006135</v>
      </c>
      <c r="N344" s="55">
        <f t="shared" si="28"/>
        <v>-2.4539877300613497</v>
      </c>
    </row>
    <row r="345" spans="1:14" ht="15" customHeight="1">
      <c r="A345" s="57">
        <v>7</v>
      </c>
      <c r="B345" s="52">
        <v>43605</v>
      </c>
      <c r="C345" s="57" t="s">
        <v>138</v>
      </c>
      <c r="D345" s="57" t="s">
        <v>21</v>
      </c>
      <c r="E345" s="57" t="s">
        <v>155</v>
      </c>
      <c r="F345" s="58">
        <v>1000</v>
      </c>
      <c r="G345" s="58">
        <v>968</v>
      </c>
      <c r="H345" s="58">
        <v>1020</v>
      </c>
      <c r="I345" s="58">
        <v>1040</v>
      </c>
      <c r="J345" s="58">
        <v>1060</v>
      </c>
      <c r="K345" s="58">
        <v>1020</v>
      </c>
      <c r="L345" s="53">
        <f t="shared" si="29"/>
        <v>100</v>
      </c>
      <c r="M345" s="54">
        <f t="shared" si="27"/>
        <v>2000</v>
      </c>
      <c r="N345" s="55">
        <f t="shared" si="28"/>
        <v>2</v>
      </c>
    </row>
    <row r="346" spans="1:14" ht="15" customHeight="1">
      <c r="A346" s="57">
        <v>8</v>
      </c>
      <c r="B346" s="52">
        <v>43602</v>
      </c>
      <c r="C346" s="57" t="s">
        <v>138</v>
      </c>
      <c r="D346" s="57" t="s">
        <v>21</v>
      </c>
      <c r="E346" s="57" t="s">
        <v>296</v>
      </c>
      <c r="F346" s="58">
        <v>1335</v>
      </c>
      <c r="G346" s="58">
        <v>1295</v>
      </c>
      <c r="H346" s="58">
        <v>1360</v>
      </c>
      <c r="I346" s="58">
        <v>1385</v>
      </c>
      <c r="J346" s="58">
        <v>1410</v>
      </c>
      <c r="K346" s="58">
        <v>1410</v>
      </c>
      <c r="L346" s="53">
        <f t="shared" si="29"/>
        <v>74.90636704119851</v>
      </c>
      <c r="M346" s="54">
        <f t="shared" si="27"/>
        <v>5617.977528089888</v>
      </c>
      <c r="N346" s="55">
        <f t="shared" si="28"/>
        <v>5.617977528089888</v>
      </c>
    </row>
    <row r="347" spans="1:14" ht="15" customHeight="1">
      <c r="A347" s="57">
        <v>9</v>
      </c>
      <c r="B347" s="52">
        <v>43601</v>
      </c>
      <c r="C347" s="57" t="s">
        <v>138</v>
      </c>
      <c r="D347" s="57" t="s">
        <v>21</v>
      </c>
      <c r="E347" s="57" t="s">
        <v>297</v>
      </c>
      <c r="F347" s="58">
        <v>107</v>
      </c>
      <c r="G347" s="58">
        <v>102</v>
      </c>
      <c r="H347" s="58">
        <v>109.5</v>
      </c>
      <c r="I347" s="58">
        <v>112</v>
      </c>
      <c r="J347" s="58">
        <v>114.5</v>
      </c>
      <c r="K347" s="58">
        <v>109.5</v>
      </c>
      <c r="L347" s="53">
        <f t="shared" si="29"/>
        <v>934.5794392523364</v>
      </c>
      <c r="M347" s="54">
        <f t="shared" si="27"/>
        <v>2336.448598130841</v>
      </c>
      <c r="N347" s="55">
        <f t="shared" si="28"/>
        <v>2.336448598130841</v>
      </c>
    </row>
    <row r="348" spans="1:14" ht="15" customHeight="1">
      <c r="A348" s="57">
        <v>10</v>
      </c>
      <c r="B348" s="52">
        <v>43600</v>
      </c>
      <c r="C348" s="57" t="s">
        <v>138</v>
      </c>
      <c r="D348" s="57" t="s">
        <v>21</v>
      </c>
      <c r="E348" s="57" t="s">
        <v>171</v>
      </c>
      <c r="F348" s="58">
        <v>720</v>
      </c>
      <c r="G348" s="58">
        <v>696</v>
      </c>
      <c r="H348" s="58">
        <v>732</v>
      </c>
      <c r="I348" s="58">
        <v>744</v>
      </c>
      <c r="J348" s="58">
        <v>756</v>
      </c>
      <c r="K348" s="58">
        <v>696</v>
      </c>
      <c r="L348" s="53">
        <f t="shared" si="29"/>
        <v>138.88888888888889</v>
      </c>
      <c r="M348" s="54">
        <f t="shared" si="27"/>
        <v>-3333.333333333333</v>
      </c>
      <c r="N348" s="55">
        <f t="shared" si="28"/>
        <v>-3.333333333333333</v>
      </c>
    </row>
    <row r="349" spans="1:14" ht="15" customHeight="1">
      <c r="A349" s="57">
        <v>11</v>
      </c>
      <c r="B349" s="52">
        <v>43599</v>
      </c>
      <c r="C349" s="57" t="s">
        <v>138</v>
      </c>
      <c r="D349" s="57" t="s">
        <v>53</v>
      </c>
      <c r="E349" s="57" t="s">
        <v>298</v>
      </c>
      <c r="F349" s="58">
        <v>168</v>
      </c>
      <c r="G349" s="58">
        <v>175</v>
      </c>
      <c r="H349" s="58">
        <v>164</v>
      </c>
      <c r="I349" s="58">
        <v>160</v>
      </c>
      <c r="J349" s="58">
        <v>156</v>
      </c>
      <c r="K349" s="58">
        <v>164.2</v>
      </c>
      <c r="L349" s="53">
        <f t="shared" si="29"/>
        <v>595.2380952380952</v>
      </c>
      <c r="M349" s="54">
        <f t="shared" si="27"/>
        <v>2261.9047619047683</v>
      </c>
      <c r="N349" s="55">
        <f t="shared" si="28"/>
        <v>2.2619047619047685</v>
      </c>
    </row>
    <row r="350" spans="1:14" ht="15" customHeight="1">
      <c r="A350" s="57">
        <v>12</v>
      </c>
      <c r="B350" s="52">
        <v>43595</v>
      </c>
      <c r="C350" s="57" t="s">
        <v>138</v>
      </c>
      <c r="D350" s="57" t="s">
        <v>21</v>
      </c>
      <c r="E350" s="57" t="s">
        <v>299</v>
      </c>
      <c r="F350" s="58">
        <v>503</v>
      </c>
      <c r="G350" s="58">
        <v>486</v>
      </c>
      <c r="H350" s="58">
        <v>513</v>
      </c>
      <c r="I350" s="58">
        <v>523</v>
      </c>
      <c r="J350" s="58">
        <v>533</v>
      </c>
      <c r="K350" s="58">
        <v>486</v>
      </c>
      <c r="L350" s="53">
        <f>100000/F350</f>
        <v>198.80715705765408</v>
      </c>
      <c r="M350" s="54">
        <f t="shared" si="27"/>
        <v>-3379.7216699801193</v>
      </c>
      <c r="N350" s="55">
        <f t="shared" si="28"/>
        <v>-3.379721669980119</v>
      </c>
    </row>
    <row r="351" spans="1:14" ht="15" customHeight="1">
      <c r="A351" s="57">
        <v>13</v>
      </c>
      <c r="B351" s="52">
        <v>43594</v>
      </c>
      <c r="C351" s="57" t="s">
        <v>138</v>
      </c>
      <c r="D351" s="57" t="s">
        <v>21</v>
      </c>
      <c r="E351" s="57" t="s">
        <v>283</v>
      </c>
      <c r="F351" s="58">
        <v>153</v>
      </c>
      <c r="G351" s="58">
        <v>148</v>
      </c>
      <c r="H351" s="58">
        <v>156</v>
      </c>
      <c r="I351" s="58">
        <v>159</v>
      </c>
      <c r="J351" s="58">
        <v>162</v>
      </c>
      <c r="K351" s="58">
        <v>159</v>
      </c>
      <c r="L351" s="53">
        <f>100000/F351</f>
        <v>653.59477124183</v>
      </c>
      <c r="M351" s="54">
        <f t="shared" si="27"/>
        <v>3921.56862745098</v>
      </c>
      <c r="N351" s="55">
        <f t="shared" si="28"/>
        <v>3.9215686274509802</v>
      </c>
    </row>
    <row r="352" spans="1:14" ht="15" customHeight="1">
      <c r="A352" s="57">
        <v>14</v>
      </c>
      <c r="B352" s="52">
        <v>43588</v>
      </c>
      <c r="C352" s="57" t="s">
        <v>138</v>
      </c>
      <c r="D352" s="57" t="s">
        <v>21</v>
      </c>
      <c r="E352" s="57" t="s">
        <v>243</v>
      </c>
      <c r="F352" s="58">
        <v>1595</v>
      </c>
      <c r="G352" s="58">
        <v>1555</v>
      </c>
      <c r="H352" s="58">
        <v>1620</v>
      </c>
      <c r="I352" s="58">
        <v>1645</v>
      </c>
      <c r="J352" s="58">
        <v>1670</v>
      </c>
      <c r="K352" s="58">
        <v>1555</v>
      </c>
      <c r="L352" s="53">
        <f>100000/F352</f>
        <v>62.69592476489028</v>
      </c>
      <c r="M352" s="54">
        <f t="shared" si="27"/>
        <v>-2507.836990595611</v>
      </c>
      <c r="N352" s="55">
        <f t="shared" si="28"/>
        <v>-2.5078369905956115</v>
      </c>
    </row>
    <row r="353" spans="1:14" ht="15" customHeight="1">
      <c r="A353" s="57">
        <v>15</v>
      </c>
      <c r="B353" s="52">
        <v>43587</v>
      </c>
      <c r="C353" s="57" t="s">
        <v>138</v>
      </c>
      <c r="D353" s="57" t="s">
        <v>21</v>
      </c>
      <c r="E353" s="57" t="s">
        <v>148</v>
      </c>
      <c r="F353" s="58">
        <v>330</v>
      </c>
      <c r="G353" s="58">
        <v>314</v>
      </c>
      <c r="H353" s="58">
        <v>340</v>
      </c>
      <c r="I353" s="58">
        <v>350</v>
      </c>
      <c r="J353" s="58">
        <v>360</v>
      </c>
      <c r="K353" s="58">
        <v>314</v>
      </c>
      <c r="L353" s="53">
        <f>100000/F353</f>
        <v>303.030303030303</v>
      </c>
      <c r="M353" s="54">
        <f t="shared" si="27"/>
        <v>-4848.484848484848</v>
      </c>
      <c r="N353" s="55">
        <f t="shared" si="28"/>
        <v>-4.848484848484849</v>
      </c>
    </row>
    <row r="354" spans="1:14" ht="15" customHeight="1">
      <c r="A354" s="57">
        <v>16</v>
      </c>
      <c r="B354" s="52">
        <v>43581</v>
      </c>
      <c r="C354" s="57" t="s">
        <v>138</v>
      </c>
      <c r="D354" s="57" t="s">
        <v>21</v>
      </c>
      <c r="E354" s="57" t="s">
        <v>284</v>
      </c>
      <c r="F354" s="58">
        <v>634</v>
      </c>
      <c r="G354" s="58">
        <v>614</v>
      </c>
      <c r="H354" s="58">
        <v>646</v>
      </c>
      <c r="I354" s="58">
        <v>658</v>
      </c>
      <c r="J354" s="58">
        <v>670</v>
      </c>
      <c r="K354" s="58">
        <v>646</v>
      </c>
      <c r="L354" s="53">
        <f>100000/F354</f>
        <v>157.72870662460568</v>
      </c>
      <c r="M354" s="54">
        <f t="shared" si="27"/>
        <v>1892.744479495268</v>
      </c>
      <c r="N354" s="55">
        <f t="shared" si="28"/>
        <v>1.8927444794952681</v>
      </c>
    </row>
    <row r="355" spans="1:14" ht="15" customHeight="1">
      <c r="A355" s="9" t="s">
        <v>26</v>
      </c>
      <c r="B355" s="19"/>
      <c r="C355" s="11"/>
      <c r="D355" s="12"/>
      <c r="E355" s="13"/>
      <c r="F355" s="13"/>
      <c r="G355" s="14"/>
      <c r="H355" s="13"/>
      <c r="I355" s="13"/>
      <c r="J355" s="13"/>
      <c r="K355" s="16"/>
      <c r="L355" s="17"/>
      <c r="N355"/>
    </row>
    <row r="356" spans="1:14" ht="15" customHeight="1">
      <c r="A356" s="9" t="s">
        <v>26</v>
      </c>
      <c r="B356" s="19"/>
      <c r="C356" s="20"/>
      <c r="D356" s="21"/>
      <c r="E356" s="22"/>
      <c r="F356" s="22"/>
      <c r="G356" s="23"/>
      <c r="H356" s="22"/>
      <c r="I356" s="22"/>
      <c r="J356" s="22"/>
      <c r="K356" s="22"/>
      <c r="L356"/>
      <c r="M356"/>
      <c r="N356"/>
    </row>
    <row r="357" spans="1:14" ht="15" customHeight="1" thickBot="1">
      <c r="A357"/>
      <c r="B357"/>
      <c r="C357" s="22"/>
      <c r="D357" s="22"/>
      <c r="E357" s="22"/>
      <c r="F357" s="25"/>
      <c r="G357" s="26"/>
      <c r="H357" s="27" t="s">
        <v>27</v>
      </c>
      <c r="I357" s="27"/>
      <c r="J357"/>
      <c r="K357"/>
      <c r="L357"/>
      <c r="M357"/>
      <c r="N357"/>
    </row>
    <row r="358" spans="1:14" ht="15" customHeight="1">
      <c r="A358"/>
      <c r="B358"/>
      <c r="C358" s="221" t="s">
        <v>28</v>
      </c>
      <c r="D358" s="221"/>
      <c r="E358" s="29">
        <v>16</v>
      </c>
      <c r="F358" s="30">
        <f>F359+F360+F361+F362+F363+F364</f>
        <v>100</v>
      </c>
      <c r="G358" s="31">
        <v>16</v>
      </c>
      <c r="H358" s="32">
        <f>G359/G358%</f>
        <v>62.5</v>
      </c>
      <c r="I358" s="32"/>
      <c r="J358"/>
      <c r="K358"/>
      <c r="L358"/>
      <c r="M358"/>
      <c r="N358"/>
    </row>
    <row r="359" spans="1:14" ht="15" customHeight="1">
      <c r="A359"/>
      <c r="B359"/>
      <c r="C359" s="217" t="s">
        <v>29</v>
      </c>
      <c r="D359" s="217"/>
      <c r="E359" s="33">
        <v>10</v>
      </c>
      <c r="F359" s="34">
        <f>(E359/E358)*100</f>
        <v>62.5</v>
      </c>
      <c r="G359" s="31">
        <v>10</v>
      </c>
      <c r="H359" s="28"/>
      <c r="I359" s="28"/>
      <c r="J359"/>
      <c r="K359"/>
      <c r="L359"/>
      <c r="M359"/>
      <c r="N359"/>
    </row>
    <row r="360" spans="1:14" ht="15" customHeight="1">
      <c r="A360"/>
      <c r="B360"/>
      <c r="C360" s="217" t="s">
        <v>31</v>
      </c>
      <c r="D360" s="217"/>
      <c r="E360" s="33">
        <v>0</v>
      </c>
      <c r="F360" s="34">
        <f>(E360/E358)*100</f>
        <v>0</v>
      </c>
      <c r="G360" s="36"/>
      <c r="H360" s="31"/>
      <c r="I360" s="31"/>
      <c r="J360"/>
      <c r="K360"/>
      <c r="L360"/>
      <c r="M360"/>
      <c r="N360"/>
    </row>
    <row r="361" spans="1:14" ht="15" customHeight="1">
      <c r="A361"/>
      <c r="B361"/>
      <c r="C361" s="217" t="s">
        <v>32</v>
      </c>
      <c r="D361" s="217"/>
      <c r="E361" s="33">
        <v>0</v>
      </c>
      <c r="F361" s="34">
        <f>(E361/E358)*100</f>
        <v>0</v>
      </c>
      <c r="G361" s="36"/>
      <c r="H361" s="31"/>
      <c r="I361" s="31"/>
      <c r="J361"/>
      <c r="K361"/>
      <c r="L361"/>
      <c r="M361"/>
      <c r="N361"/>
    </row>
    <row r="362" spans="1:14" ht="15" customHeight="1">
      <c r="A362"/>
      <c r="B362"/>
      <c r="C362" s="217" t="s">
        <v>33</v>
      </c>
      <c r="D362" s="217"/>
      <c r="E362" s="33">
        <v>6</v>
      </c>
      <c r="F362" s="34">
        <f>(E362/E358)*100</f>
        <v>37.5</v>
      </c>
      <c r="G362" s="36"/>
      <c r="H362" s="22" t="s">
        <v>34</v>
      </c>
      <c r="I362" s="22"/>
      <c r="J362"/>
      <c r="K362"/>
      <c r="L362"/>
      <c r="M362"/>
      <c r="N362"/>
    </row>
    <row r="363" spans="1:14" ht="15" customHeight="1">
      <c r="A363"/>
      <c r="B363"/>
      <c r="C363" s="217" t="s">
        <v>35</v>
      </c>
      <c r="D363" s="217"/>
      <c r="E363" s="33">
        <v>0</v>
      </c>
      <c r="F363" s="34">
        <f>(E363/E358)*100</f>
        <v>0</v>
      </c>
      <c r="G363" s="36"/>
      <c r="H363" s="22"/>
      <c r="I363" s="22"/>
      <c r="J363"/>
      <c r="K363"/>
      <c r="L363"/>
      <c r="M363"/>
      <c r="N363"/>
    </row>
    <row r="364" spans="1:14" ht="15" customHeight="1" thickBot="1">
      <c r="A364"/>
      <c r="B364"/>
      <c r="C364" s="218" t="s">
        <v>36</v>
      </c>
      <c r="D364" s="218"/>
      <c r="E364" s="38"/>
      <c r="F364" s="39">
        <f>(E364/E358)*100</f>
        <v>0</v>
      </c>
      <c r="G364" s="36"/>
      <c r="H364" s="22"/>
      <c r="I364"/>
      <c r="J364"/>
      <c r="K364"/>
      <c r="L364"/>
      <c r="M364"/>
      <c r="N364"/>
    </row>
    <row r="365" spans="1:14" ht="15" customHeight="1">
      <c r="A365" s="41" t="s">
        <v>37</v>
      </c>
      <c r="B365" s="10"/>
      <c r="C365" s="11"/>
      <c r="D365" s="11"/>
      <c r="E365" s="13"/>
      <c r="F365" s="13"/>
      <c r="G365" s="42"/>
      <c r="H365" s="43"/>
      <c r="I365" s="22"/>
      <c r="J365"/>
      <c r="K365"/>
      <c r="L365"/>
      <c r="M365"/>
      <c r="N365"/>
    </row>
    <row r="366" spans="1:14" ht="15" customHeight="1">
      <c r="A366" s="12" t="s">
        <v>38</v>
      </c>
      <c r="B366" s="10"/>
      <c r="C366" s="44"/>
      <c r="D366" s="45"/>
      <c r="E366" s="46"/>
      <c r="F366" s="43"/>
      <c r="G366" s="42"/>
      <c r="H366" s="43"/>
      <c r="I366" s="43"/>
      <c r="J366" s="43"/>
      <c r="K366" s="13"/>
      <c r="L366"/>
      <c r="M366"/>
      <c r="N366"/>
    </row>
    <row r="367" spans="1:14" ht="15" customHeight="1">
      <c r="A367" s="12" t="s">
        <v>39</v>
      </c>
      <c r="B367" s="10"/>
      <c r="C367" s="11"/>
      <c r="D367" s="45"/>
      <c r="E367" s="46"/>
      <c r="F367" s="43"/>
      <c r="G367" s="42"/>
      <c r="H367" s="47"/>
      <c r="I367" s="47"/>
      <c r="J367" s="43"/>
      <c r="K367" s="13"/>
      <c r="L367"/>
      <c r="M367"/>
      <c r="N367"/>
    </row>
    <row r="368" spans="1:14" ht="15" customHeight="1">
      <c r="A368" s="12" t="s">
        <v>40</v>
      </c>
      <c r="B368" s="44"/>
      <c r="C368" s="11"/>
      <c r="D368" s="45"/>
      <c r="E368" s="46"/>
      <c r="F368" s="43"/>
      <c r="G368" s="48"/>
      <c r="H368" s="47"/>
      <c r="I368" s="47"/>
      <c r="J368" s="47"/>
      <c r="K368" s="13"/>
      <c r="L368" s="17"/>
      <c r="M368"/>
      <c r="N368"/>
    </row>
    <row r="369" spans="1:14" ht="15" customHeight="1" thickBot="1">
      <c r="A369" s="12" t="s">
        <v>41</v>
      </c>
      <c r="B369" s="35"/>
      <c r="C369" s="11"/>
      <c r="D369" s="49"/>
      <c r="E369" s="43"/>
      <c r="F369" s="43"/>
      <c r="G369" s="48"/>
      <c r="H369" s="47"/>
      <c r="I369" s="47"/>
      <c r="J369" s="47"/>
      <c r="K369" s="43"/>
      <c r="L369" s="17"/>
      <c r="M369"/>
      <c r="N369" s="17"/>
    </row>
    <row r="370" spans="1:14" ht="15" customHeight="1" thickBot="1">
      <c r="A370" s="219" t="s">
        <v>0</v>
      </c>
      <c r="B370" s="219"/>
      <c r="C370" s="219"/>
      <c r="D370" s="219"/>
      <c r="E370" s="219"/>
      <c r="F370" s="219"/>
      <c r="G370" s="219"/>
      <c r="H370" s="219"/>
      <c r="I370" s="219"/>
      <c r="J370" s="219"/>
      <c r="K370" s="219"/>
      <c r="L370" s="219"/>
      <c r="M370" s="219"/>
      <c r="N370" s="219"/>
    </row>
    <row r="371" spans="1:14" ht="15" customHeight="1" thickBot="1">
      <c r="A371" s="219"/>
      <c r="B371" s="219"/>
      <c r="C371" s="219"/>
      <c r="D371" s="219"/>
      <c r="E371" s="219"/>
      <c r="F371" s="219"/>
      <c r="G371" s="219"/>
      <c r="H371" s="219"/>
      <c r="I371" s="219"/>
      <c r="J371" s="219"/>
      <c r="K371" s="219"/>
      <c r="L371" s="219"/>
      <c r="M371" s="219"/>
      <c r="N371" s="219"/>
    </row>
    <row r="372" spans="1:14" ht="15" customHeight="1">
      <c r="A372" s="219"/>
      <c r="B372" s="219"/>
      <c r="C372" s="219"/>
      <c r="D372" s="219"/>
      <c r="E372" s="219"/>
      <c r="F372" s="219"/>
      <c r="G372" s="219"/>
      <c r="H372" s="219"/>
      <c r="I372" s="219"/>
      <c r="J372" s="219"/>
      <c r="K372" s="219"/>
      <c r="L372" s="219"/>
      <c r="M372" s="219"/>
      <c r="N372" s="219"/>
    </row>
    <row r="373" spans="1:14" ht="15" customHeight="1">
      <c r="A373" s="220" t="s">
        <v>135</v>
      </c>
      <c r="B373" s="220"/>
      <c r="C373" s="220"/>
      <c r="D373" s="220"/>
      <c r="E373" s="220"/>
      <c r="F373" s="220"/>
      <c r="G373" s="220"/>
      <c r="H373" s="220"/>
      <c r="I373" s="220"/>
      <c r="J373" s="220"/>
      <c r="K373" s="220"/>
      <c r="L373" s="220"/>
      <c r="M373" s="220"/>
      <c r="N373" s="220"/>
    </row>
    <row r="374" spans="1:14" ht="15" customHeight="1">
      <c r="A374" s="220" t="s">
        <v>136</v>
      </c>
      <c r="B374" s="220"/>
      <c r="C374" s="220"/>
      <c r="D374" s="220"/>
      <c r="E374" s="220"/>
      <c r="F374" s="220"/>
      <c r="G374" s="220"/>
      <c r="H374" s="220"/>
      <c r="I374" s="220"/>
      <c r="J374" s="220"/>
      <c r="K374" s="220"/>
      <c r="L374" s="220"/>
      <c r="M374" s="220"/>
      <c r="N374" s="220"/>
    </row>
    <row r="375" spans="1:14" ht="15" customHeight="1" thickBot="1">
      <c r="A375" s="212" t="s">
        <v>3</v>
      </c>
      <c r="B375" s="212"/>
      <c r="C375" s="212"/>
      <c r="D375" s="212"/>
      <c r="E375" s="212"/>
      <c r="F375" s="212"/>
      <c r="G375" s="212"/>
      <c r="H375" s="212"/>
      <c r="I375" s="212"/>
      <c r="J375" s="212"/>
      <c r="K375" s="212"/>
      <c r="L375" s="212"/>
      <c r="M375" s="212"/>
      <c r="N375" s="212"/>
    </row>
    <row r="376" spans="1:14" ht="15" customHeight="1">
      <c r="A376" s="213" t="s">
        <v>268</v>
      </c>
      <c r="B376" s="213"/>
      <c r="C376" s="213"/>
      <c r="D376" s="213"/>
      <c r="E376" s="213"/>
      <c r="F376" s="213"/>
      <c r="G376" s="213"/>
      <c r="H376" s="213"/>
      <c r="I376" s="213"/>
      <c r="J376" s="213"/>
      <c r="K376" s="213"/>
      <c r="L376" s="213"/>
      <c r="M376" s="213"/>
      <c r="N376" s="213"/>
    </row>
    <row r="377" spans="1:14" ht="15" customHeight="1">
      <c r="A377" s="213" t="s">
        <v>5</v>
      </c>
      <c r="B377" s="213"/>
      <c r="C377" s="213"/>
      <c r="D377" s="213"/>
      <c r="E377" s="213"/>
      <c r="F377" s="213"/>
      <c r="G377" s="213"/>
      <c r="H377" s="213"/>
      <c r="I377" s="213"/>
      <c r="J377" s="213"/>
      <c r="K377" s="213"/>
      <c r="L377" s="213"/>
      <c r="M377" s="213"/>
      <c r="N377" s="213"/>
    </row>
    <row r="378" spans="1:14" ht="15" customHeight="1">
      <c r="A378" s="214" t="s">
        <v>6</v>
      </c>
      <c r="B378" s="215" t="s">
        <v>7</v>
      </c>
      <c r="C378" s="210" t="s">
        <v>8</v>
      </c>
      <c r="D378" s="214" t="s">
        <v>9</v>
      </c>
      <c r="E378" s="210" t="s">
        <v>10</v>
      </c>
      <c r="F378" s="210" t="s">
        <v>11</v>
      </c>
      <c r="G378" s="210" t="s">
        <v>12</v>
      </c>
      <c r="H378" s="210" t="s">
        <v>13</v>
      </c>
      <c r="I378" s="210" t="s">
        <v>14</v>
      </c>
      <c r="J378" s="210" t="s">
        <v>15</v>
      </c>
      <c r="K378" s="211" t="s">
        <v>16</v>
      </c>
      <c r="L378" s="210" t="s">
        <v>17</v>
      </c>
      <c r="M378" s="210" t="s">
        <v>18</v>
      </c>
      <c r="N378" s="210" t="s">
        <v>19</v>
      </c>
    </row>
    <row r="379" spans="1:14" ht="15" customHeight="1">
      <c r="A379" s="214"/>
      <c r="B379" s="216"/>
      <c r="C379" s="210"/>
      <c r="D379" s="214"/>
      <c r="E379" s="215"/>
      <c r="F379" s="210"/>
      <c r="G379" s="210"/>
      <c r="H379" s="210"/>
      <c r="I379" s="210"/>
      <c r="J379" s="210"/>
      <c r="K379" s="211"/>
      <c r="L379" s="210"/>
      <c r="M379" s="210"/>
      <c r="N379" s="210"/>
    </row>
    <row r="380" spans="1:15" ht="15" customHeight="1">
      <c r="A380" s="57">
        <v>1</v>
      </c>
      <c r="B380" s="52">
        <v>43585</v>
      </c>
      <c r="C380" s="57" t="s">
        <v>138</v>
      </c>
      <c r="D380" s="57" t="s">
        <v>21</v>
      </c>
      <c r="E380" s="57" t="s">
        <v>243</v>
      </c>
      <c r="F380" s="58">
        <v>1512</v>
      </c>
      <c r="G380" s="58">
        <v>1479</v>
      </c>
      <c r="H380" s="58">
        <v>1532</v>
      </c>
      <c r="I380" s="58">
        <v>1552</v>
      </c>
      <c r="J380" s="58">
        <v>1572</v>
      </c>
      <c r="K380" s="58">
        <v>1532</v>
      </c>
      <c r="L380" s="53">
        <f aca="true" t="shared" si="30" ref="L380:L395">100000/F380</f>
        <v>66.13756613756614</v>
      </c>
      <c r="M380" s="54">
        <f aca="true" t="shared" si="31" ref="M380:M395">IF(D380="BUY",(K380-F380)*(L380),(F380-K380)*(L380))</f>
        <v>1322.7513227513227</v>
      </c>
      <c r="N380" s="55">
        <f aca="true" t="shared" si="32" ref="N380:N395">M380/(L380)/F380%</f>
        <v>1.3227513227513228</v>
      </c>
      <c r="O380"/>
    </row>
    <row r="381" spans="1:14" ht="15" customHeight="1">
      <c r="A381" s="57">
        <v>2</v>
      </c>
      <c r="B381" s="52">
        <v>43581</v>
      </c>
      <c r="C381" s="57" t="s">
        <v>138</v>
      </c>
      <c r="D381" s="57" t="s">
        <v>21</v>
      </c>
      <c r="E381" s="57" t="s">
        <v>284</v>
      </c>
      <c r="F381" s="58">
        <v>634</v>
      </c>
      <c r="G381" s="58">
        <v>614</v>
      </c>
      <c r="H381" s="58">
        <v>646</v>
      </c>
      <c r="I381" s="58">
        <v>658</v>
      </c>
      <c r="J381" s="58">
        <v>670</v>
      </c>
      <c r="K381" s="58">
        <v>646</v>
      </c>
      <c r="L381" s="53">
        <f t="shared" si="30"/>
        <v>157.72870662460568</v>
      </c>
      <c r="M381" s="54">
        <f t="shared" si="31"/>
        <v>1892.744479495268</v>
      </c>
      <c r="N381" s="55">
        <f t="shared" si="32"/>
        <v>1.8927444794952681</v>
      </c>
    </row>
    <row r="382" spans="1:14" ht="15" customHeight="1">
      <c r="A382" s="57">
        <v>3</v>
      </c>
      <c r="B382" s="52">
        <v>43580</v>
      </c>
      <c r="C382" s="57" t="s">
        <v>138</v>
      </c>
      <c r="D382" s="57" t="s">
        <v>21</v>
      </c>
      <c r="E382" s="57" t="s">
        <v>188</v>
      </c>
      <c r="F382" s="58">
        <v>330</v>
      </c>
      <c r="G382" s="58">
        <v>319</v>
      </c>
      <c r="H382" s="58">
        <v>336</v>
      </c>
      <c r="I382" s="58">
        <v>342</v>
      </c>
      <c r="J382" s="58">
        <v>348</v>
      </c>
      <c r="K382" s="58">
        <v>335.7</v>
      </c>
      <c r="L382" s="53">
        <f t="shared" si="30"/>
        <v>303.030303030303</v>
      </c>
      <c r="M382" s="54">
        <f t="shared" si="31"/>
        <v>1727.2727272727236</v>
      </c>
      <c r="N382" s="55">
        <f t="shared" si="32"/>
        <v>1.727272727272724</v>
      </c>
    </row>
    <row r="383" spans="1:14" ht="15" customHeight="1">
      <c r="A383" s="57">
        <v>4</v>
      </c>
      <c r="B383" s="52">
        <v>43579</v>
      </c>
      <c r="C383" s="57" t="s">
        <v>138</v>
      </c>
      <c r="D383" s="57" t="s">
        <v>21</v>
      </c>
      <c r="E383" s="57" t="s">
        <v>200</v>
      </c>
      <c r="F383" s="58">
        <v>370</v>
      </c>
      <c r="G383" s="58">
        <v>359</v>
      </c>
      <c r="H383" s="58">
        <v>376</v>
      </c>
      <c r="I383" s="58">
        <v>382</v>
      </c>
      <c r="J383" s="58">
        <v>388</v>
      </c>
      <c r="K383" s="58">
        <v>376</v>
      </c>
      <c r="L383" s="53">
        <f t="shared" si="30"/>
        <v>270.27027027027026</v>
      </c>
      <c r="M383" s="54">
        <f t="shared" si="31"/>
        <v>1621.6216216216217</v>
      </c>
      <c r="N383" s="55">
        <f t="shared" si="32"/>
        <v>1.6216216216216215</v>
      </c>
    </row>
    <row r="384" spans="1:14" ht="15" customHeight="1">
      <c r="A384" s="57">
        <v>5</v>
      </c>
      <c r="B384" s="52">
        <v>43578</v>
      </c>
      <c r="C384" s="57" t="s">
        <v>138</v>
      </c>
      <c r="D384" s="57" t="s">
        <v>21</v>
      </c>
      <c r="E384" s="57" t="s">
        <v>128</v>
      </c>
      <c r="F384" s="58">
        <v>471</v>
      </c>
      <c r="G384" s="58">
        <v>457</v>
      </c>
      <c r="H384" s="58">
        <v>479</v>
      </c>
      <c r="I384" s="58">
        <v>487</v>
      </c>
      <c r="J384" s="58">
        <v>495</v>
      </c>
      <c r="K384" s="58">
        <v>457</v>
      </c>
      <c r="L384" s="53">
        <f t="shared" si="30"/>
        <v>212.31422505307856</v>
      </c>
      <c r="M384" s="54">
        <f t="shared" si="31"/>
        <v>-2972.3991507430997</v>
      </c>
      <c r="N384" s="55">
        <f t="shared" si="32"/>
        <v>-2.9723991507431</v>
      </c>
    </row>
    <row r="385" spans="1:14" ht="15" customHeight="1">
      <c r="A385" s="57">
        <v>6</v>
      </c>
      <c r="B385" s="52">
        <v>43577</v>
      </c>
      <c r="C385" s="57" t="s">
        <v>138</v>
      </c>
      <c r="D385" s="57" t="s">
        <v>21</v>
      </c>
      <c r="E385" s="57" t="s">
        <v>254</v>
      </c>
      <c r="F385" s="58">
        <v>375</v>
      </c>
      <c r="G385" s="58">
        <v>364</v>
      </c>
      <c r="H385" s="58">
        <v>381</v>
      </c>
      <c r="I385" s="58">
        <v>387</v>
      </c>
      <c r="J385" s="58">
        <v>393</v>
      </c>
      <c r="K385" s="58">
        <v>364</v>
      </c>
      <c r="L385" s="53">
        <f t="shared" si="30"/>
        <v>266.6666666666667</v>
      </c>
      <c r="M385" s="54">
        <f t="shared" si="31"/>
        <v>-2933.3333333333335</v>
      </c>
      <c r="N385" s="55">
        <f t="shared" si="32"/>
        <v>-2.933333333333333</v>
      </c>
    </row>
    <row r="386" spans="1:14" ht="15" customHeight="1">
      <c r="A386" s="57">
        <v>7</v>
      </c>
      <c r="B386" s="52">
        <v>43571</v>
      </c>
      <c r="C386" s="57" t="s">
        <v>138</v>
      </c>
      <c r="D386" s="57" t="s">
        <v>21</v>
      </c>
      <c r="E386" s="57" t="s">
        <v>285</v>
      </c>
      <c r="F386" s="58">
        <v>583</v>
      </c>
      <c r="G386" s="58">
        <v>566</v>
      </c>
      <c r="H386" s="58">
        <v>593</v>
      </c>
      <c r="I386" s="58">
        <v>603</v>
      </c>
      <c r="J386" s="58">
        <v>613</v>
      </c>
      <c r="K386" s="58">
        <v>566</v>
      </c>
      <c r="L386" s="53">
        <f t="shared" si="30"/>
        <v>171.52658662092625</v>
      </c>
      <c r="M386" s="54">
        <f t="shared" si="31"/>
        <v>-2915.951972555746</v>
      </c>
      <c r="N386" s="55">
        <f t="shared" si="32"/>
        <v>-2.915951972555746</v>
      </c>
    </row>
    <row r="387" spans="1:14" ht="15" customHeight="1">
      <c r="A387" s="57">
        <v>8</v>
      </c>
      <c r="B387" s="52">
        <v>43570</v>
      </c>
      <c r="C387" s="57" t="s">
        <v>138</v>
      </c>
      <c r="D387" s="57" t="s">
        <v>21</v>
      </c>
      <c r="E387" s="57" t="s">
        <v>286</v>
      </c>
      <c r="F387" s="58">
        <v>51</v>
      </c>
      <c r="G387" s="58">
        <v>48.5</v>
      </c>
      <c r="H387" s="58">
        <v>52.5</v>
      </c>
      <c r="I387" s="58">
        <v>54</v>
      </c>
      <c r="J387" s="58">
        <v>55.5</v>
      </c>
      <c r="K387" s="58">
        <v>52.5</v>
      </c>
      <c r="L387" s="53">
        <f t="shared" si="30"/>
        <v>1960.7843137254902</v>
      </c>
      <c r="M387" s="54">
        <f t="shared" si="31"/>
        <v>2941.176470588235</v>
      </c>
      <c r="N387" s="55">
        <f t="shared" si="32"/>
        <v>2.941176470588235</v>
      </c>
    </row>
    <row r="388" spans="1:14" ht="15" customHeight="1">
      <c r="A388" s="57">
        <v>9</v>
      </c>
      <c r="B388" s="52">
        <v>43567</v>
      </c>
      <c r="C388" s="57" t="s">
        <v>138</v>
      </c>
      <c r="D388" s="57" t="s">
        <v>21</v>
      </c>
      <c r="E388" s="57" t="s">
        <v>98</v>
      </c>
      <c r="F388" s="58">
        <v>100</v>
      </c>
      <c r="G388" s="58">
        <v>96.5</v>
      </c>
      <c r="H388" s="58">
        <v>102.5</v>
      </c>
      <c r="I388" s="58">
        <v>105</v>
      </c>
      <c r="J388" s="58">
        <v>107.5</v>
      </c>
      <c r="K388" s="58">
        <v>107.5</v>
      </c>
      <c r="L388" s="53">
        <f t="shared" si="30"/>
        <v>1000</v>
      </c>
      <c r="M388" s="54">
        <f t="shared" si="31"/>
        <v>7500</v>
      </c>
      <c r="N388" s="55">
        <f t="shared" si="32"/>
        <v>7.5</v>
      </c>
    </row>
    <row r="389" spans="1:14" ht="15" customHeight="1">
      <c r="A389" s="57">
        <v>10</v>
      </c>
      <c r="B389" s="52">
        <v>43566</v>
      </c>
      <c r="C389" s="57" t="s">
        <v>138</v>
      </c>
      <c r="D389" s="57" t="s">
        <v>21</v>
      </c>
      <c r="E389" s="57" t="s">
        <v>278</v>
      </c>
      <c r="F389" s="58">
        <v>103.5</v>
      </c>
      <c r="G389" s="58">
        <v>99.8</v>
      </c>
      <c r="H389" s="58">
        <v>105.5</v>
      </c>
      <c r="I389" s="58">
        <v>107.5</v>
      </c>
      <c r="J389" s="58">
        <v>109.5</v>
      </c>
      <c r="K389" s="58">
        <v>109.5</v>
      </c>
      <c r="L389" s="53">
        <f t="shared" si="30"/>
        <v>966.1835748792271</v>
      </c>
      <c r="M389" s="54">
        <f t="shared" si="31"/>
        <v>5797.101449275362</v>
      </c>
      <c r="N389" s="55">
        <f t="shared" si="32"/>
        <v>5.797101449275362</v>
      </c>
    </row>
    <row r="390" spans="1:14" ht="15" customHeight="1">
      <c r="A390" s="57">
        <v>11</v>
      </c>
      <c r="B390" s="52">
        <v>43565</v>
      </c>
      <c r="C390" s="57" t="s">
        <v>138</v>
      </c>
      <c r="D390" s="57" t="s">
        <v>21</v>
      </c>
      <c r="E390" s="57" t="s">
        <v>279</v>
      </c>
      <c r="F390" s="58">
        <v>109.5</v>
      </c>
      <c r="G390" s="58">
        <v>104.5</v>
      </c>
      <c r="H390" s="58">
        <v>112</v>
      </c>
      <c r="I390" s="58">
        <v>114.5</v>
      </c>
      <c r="J390" s="58">
        <v>117</v>
      </c>
      <c r="K390" s="58">
        <v>117</v>
      </c>
      <c r="L390" s="53">
        <f t="shared" si="30"/>
        <v>913.2420091324201</v>
      </c>
      <c r="M390" s="54">
        <f t="shared" si="31"/>
        <v>6849.315068493151</v>
      </c>
      <c r="N390" s="55">
        <f t="shared" si="32"/>
        <v>6.8493150684931505</v>
      </c>
    </row>
    <row r="391" spans="1:14" ht="15" customHeight="1">
      <c r="A391" s="57">
        <v>12</v>
      </c>
      <c r="B391" s="52">
        <v>43564</v>
      </c>
      <c r="C391" s="57" t="s">
        <v>138</v>
      </c>
      <c r="D391" s="57" t="s">
        <v>21</v>
      </c>
      <c r="E391" s="57" t="s">
        <v>128</v>
      </c>
      <c r="F391" s="58">
        <v>470</v>
      </c>
      <c r="G391" s="58">
        <v>456</v>
      </c>
      <c r="H391" s="58">
        <v>478</v>
      </c>
      <c r="I391" s="58">
        <v>486</v>
      </c>
      <c r="J391" s="58">
        <v>494</v>
      </c>
      <c r="K391" s="58">
        <v>478</v>
      </c>
      <c r="L391" s="53">
        <f t="shared" si="30"/>
        <v>212.7659574468085</v>
      </c>
      <c r="M391" s="54">
        <f t="shared" si="31"/>
        <v>1702.127659574468</v>
      </c>
      <c r="N391" s="55">
        <f t="shared" si="32"/>
        <v>1.702127659574468</v>
      </c>
    </row>
    <row r="392" spans="1:14" ht="15" customHeight="1">
      <c r="A392" s="57">
        <v>13</v>
      </c>
      <c r="B392" s="52">
        <v>43560</v>
      </c>
      <c r="C392" s="57" t="s">
        <v>138</v>
      </c>
      <c r="D392" s="57" t="s">
        <v>21</v>
      </c>
      <c r="E392" s="57" t="s">
        <v>269</v>
      </c>
      <c r="F392" s="58">
        <v>622</v>
      </c>
      <c r="G392" s="58">
        <v>605</v>
      </c>
      <c r="H392" s="58">
        <v>632</v>
      </c>
      <c r="I392" s="58">
        <v>642</v>
      </c>
      <c r="J392" s="58">
        <v>652</v>
      </c>
      <c r="K392" s="58">
        <v>605</v>
      </c>
      <c r="L392" s="53">
        <f t="shared" si="30"/>
        <v>160.77170418006432</v>
      </c>
      <c r="M392" s="54">
        <f t="shared" si="31"/>
        <v>-2733.1189710610934</v>
      </c>
      <c r="N392" s="55">
        <f t="shared" si="32"/>
        <v>-2.7331189710610935</v>
      </c>
    </row>
    <row r="393" spans="1:14" ht="15" customHeight="1">
      <c r="A393" s="57">
        <v>14</v>
      </c>
      <c r="B393" s="52">
        <v>43559</v>
      </c>
      <c r="C393" s="57" t="s">
        <v>138</v>
      </c>
      <c r="D393" s="57" t="s">
        <v>21</v>
      </c>
      <c r="E393" s="57" t="s">
        <v>207</v>
      </c>
      <c r="F393" s="58">
        <v>583</v>
      </c>
      <c r="G393" s="58">
        <v>566</v>
      </c>
      <c r="H393" s="58">
        <v>593</v>
      </c>
      <c r="I393" s="58">
        <v>603</v>
      </c>
      <c r="J393" s="58">
        <v>613</v>
      </c>
      <c r="K393" s="58">
        <v>603</v>
      </c>
      <c r="L393" s="53">
        <f t="shared" si="30"/>
        <v>171.52658662092625</v>
      </c>
      <c r="M393" s="54">
        <f t="shared" si="31"/>
        <v>3430.5317324185253</v>
      </c>
      <c r="N393" s="55">
        <f t="shared" si="32"/>
        <v>3.4305317324185247</v>
      </c>
    </row>
    <row r="394" spans="1:14" ht="15" customHeight="1">
      <c r="A394" s="57">
        <v>15</v>
      </c>
      <c r="B394" s="52">
        <v>43558</v>
      </c>
      <c r="C394" s="57" t="s">
        <v>138</v>
      </c>
      <c r="D394" s="57" t="s">
        <v>21</v>
      </c>
      <c r="E394" s="57" t="s">
        <v>150</v>
      </c>
      <c r="F394" s="58">
        <v>890</v>
      </c>
      <c r="G394" s="58">
        <v>862</v>
      </c>
      <c r="H394" s="58">
        <v>906</v>
      </c>
      <c r="I394" s="58">
        <v>920</v>
      </c>
      <c r="J394" s="58">
        <v>935</v>
      </c>
      <c r="K394" s="58">
        <v>906</v>
      </c>
      <c r="L394" s="53">
        <f t="shared" si="30"/>
        <v>112.35955056179775</v>
      </c>
      <c r="M394" s="54">
        <f t="shared" si="31"/>
        <v>1797.752808988764</v>
      </c>
      <c r="N394" s="55">
        <f t="shared" si="32"/>
        <v>1.797752808988764</v>
      </c>
    </row>
    <row r="395" spans="1:14" ht="15" customHeight="1">
      <c r="A395" s="57">
        <v>16</v>
      </c>
      <c r="B395" s="52">
        <v>43556</v>
      </c>
      <c r="C395" s="57" t="s">
        <v>138</v>
      </c>
      <c r="D395" s="57" t="s">
        <v>21</v>
      </c>
      <c r="E395" s="57" t="s">
        <v>134</v>
      </c>
      <c r="F395" s="58">
        <v>115</v>
      </c>
      <c r="G395" s="58">
        <v>111</v>
      </c>
      <c r="H395" s="58">
        <v>117</v>
      </c>
      <c r="I395" s="58">
        <v>119</v>
      </c>
      <c r="J395" s="58">
        <v>121</v>
      </c>
      <c r="K395" s="58">
        <v>111</v>
      </c>
      <c r="L395" s="53">
        <f t="shared" si="30"/>
        <v>869.5652173913044</v>
      </c>
      <c r="M395" s="54">
        <f t="shared" si="31"/>
        <v>-3478.2608695652175</v>
      </c>
      <c r="N395" s="55">
        <f t="shared" si="32"/>
        <v>-3.4782608695652177</v>
      </c>
    </row>
    <row r="396" spans="1:14" ht="15" customHeight="1">
      <c r="A396" s="9" t="s">
        <v>26</v>
      </c>
      <c r="B396" s="19"/>
      <c r="C396" s="11"/>
      <c r="D396" s="12"/>
      <c r="E396" s="13"/>
      <c r="F396" s="13"/>
      <c r="G396" s="14"/>
      <c r="H396" s="13"/>
      <c r="I396" s="13"/>
      <c r="J396" s="13"/>
      <c r="K396" s="16"/>
      <c r="L396" s="17"/>
      <c r="N396"/>
    </row>
    <row r="397" spans="1:14" ht="15" customHeight="1">
      <c r="A397" s="9" t="s">
        <v>26</v>
      </c>
      <c r="B397" s="19"/>
      <c r="C397" s="20"/>
      <c r="D397" s="21"/>
      <c r="E397" s="22"/>
      <c r="F397" s="22"/>
      <c r="G397" s="23"/>
      <c r="H397" s="22"/>
      <c r="I397" s="22"/>
      <c r="J397" s="22"/>
      <c r="K397" s="22"/>
      <c r="L397"/>
      <c r="M397"/>
      <c r="N397"/>
    </row>
    <row r="398" spans="1:14" ht="15" customHeight="1" thickBot="1">
      <c r="A398"/>
      <c r="B398"/>
      <c r="C398" s="22"/>
      <c r="D398" s="22"/>
      <c r="E398" s="22"/>
      <c r="F398" s="25"/>
      <c r="G398" s="26"/>
      <c r="H398" s="27" t="s">
        <v>27</v>
      </c>
      <c r="I398" s="27"/>
      <c r="J398"/>
      <c r="K398"/>
      <c r="L398"/>
      <c r="M398"/>
      <c r="N398"/>
    </row>
    <row r="399" spans="1:14" ht="15" customHeight="1">
      <c r="A399"/>
      <c r="B399"/>
      <c r="C399" s="221" t="s">
        <v>28</v>
      </c>
      <c r="D399" s="221"/>
      <c r="E399" s="29">
        <v>16</v>
      </c>
      <c r="F399" s="30">
        <f>F400+F401+F402+F403+F404+F405</f>
        <v>100</v>
      </c>
      <c r="G399" s="31">
        <v>16</v>
      </c>
      <c r="H399" s="32">
        <f>G400/G399%</f>
        <v>68.75</v>
      </c>
      <c r="I399" s="32"/>
      <c r="J399"/>
      <c r="K399"/>
      <c r="L399"/>
      <c r="M399"/>
      <c r="N399"/>
    </row>
    <row r="400" spans="1:14" ht="15" customHeight="1">
      <c r="A400"/>
      <c r="B400"/>
      <c r="C400" s="217" t="s">
        <v>29</v>
      </c>
      <c r="D400" s="217"/>
      <c r="E400" s="33">
        <v>11</v>
      </c>
      <c r="F400" s="34">
        <f>(E400/E399)*100</f>
        <v>68.75</v>
      </c>
      <c r="G400" s="31">
        <v>11</v>
      </c>
      <c r="H400" s="28"/>
      <c r="I400" s="28"/>
      <c r="J400"/>
      <c r="K400"/>
      <c r="L400"/>
      <c r="M400"/>
      <c r="N400"/>
    </row>
    <row r="401" spans="1:14" ht="15" customHeight="1">
      <c r="A401"/>
      <c r="B401"/>
      <c r="C401" s="217" t="s">
        <v>31</v>
      </c>
      <c r="D401" s="217"/>
      <c r="E401" s="33">
        <v>0</v>
      </c>
      <c r="F401" s="34">
        <f>(E401/E399)*100</f>
        <v>0</v>
      </c>
      <c r="G401" s="36"/>
      <c r="H401" s="31"/>
      <c r="I401" s="31"/>
      <c r="J401"/>
      <c r="K401"/>
      <c r="L401"/>
      <c r="M401"/>
      <c r="N401"/>
    </row>
    <row r="402" spans="1:14" ht="15" customHeight="1">
      <c r="A402"/>
      <c r="B402"/>
      <c r="C402" s="217" t="s">
        <v>32</v>
      </c>
      <c r="D402" s="217"/>
      <c r="E402" s="33">
        <v>0</v>
      </c>
      <c r="F402" s="34">
        <f>(E402/E399)*100</f>
        <v>0</v>
      </c>
      <c r="G402" s="36"/>
      <c r="H402" s="31"/>
      <c r="I402" s="31"/>
      <c r="J402"/>
      <c r="K402"/>
      <c r="L402"/>
      <c r="M402"/>
      <c r="N402"/>
    </row>
    <row r="403" spans="1:14" ht="15" customHeight="1">
      <c r="A403"/>
      <c r="B403"/>
      <c r="C403" s="217" t="s">
        <v>33</v>
      </c>
      <c r="D403" s="217"/>
      <c r="E403" s="33">
        <v>5</v>
      </c>
      <c r="F403" s="34">
        <f>(E403/E399)*100</f>
        <v>31.25</v>
      </c>
      <c r="G403" s="36"/>
      <c r="H403" s="22" t="s">
        <v>34</v>
      </c>
      <c r="I403" s="22"/>
      <c r="J403"/>
      <c r="K403"/>
      <c r="L403"/>
      <c r="M403"/>
      <c r="N403"/>
    </row>
    <row r="404" spans="1:14" ht="15" customHeight="1">
      <c r="A404"/>
      <c r="B404"/>
      <c r="C404" s="217" t="s">
        <v>35</v>
      </c>
      <c r="D404" s="217"/>
      <c r="E404" s="33">
        <v>0</v>
      </c>
      <c r="F404" s="34">
        <f>(E404/E399)*100</f>
        <v>0</v>
      </c>
      <c r="G404" s="36"/>
      <c r="H404" s="22"/>
      <c r="I404" s="22"/>
      <c r="J404"/>
      <c r="K404"/>
      <c r="L404"/>
      <c r="M404"/>
      <c r="N404"/>
    </row>
    <row r="405" spans="1:14" ht="15" customHeight="1" thickBot="1">
      <c r="A405"/>
      <c r="B405"/>
      <c r="C405" s="218" t="s">
        <v>36</v>
      </c>
      <c r="D405" s="218"/>
      <c r="E405" s="38"/>
      <c r="F405" s="39">
        <f>(E405/E399)*100</f>
        <v>0</v>
      </c>
      <c r="G405" s="36"/>
      <c r="H405" s="22"/>
      <c r="I405"/>
      <c r="J405"/>
      <c r="K405"/>
      <c r="L405"/>
      <c r="M405"/>
      <c r="N405"/>
    </row>
    <row r="406" spans="1:14" ht="15" customHeight="1">
      <c r="A406" s="41" t="s">
        <v>37</v>
      </c>
      <c r="B406" s="10"/>
      <c r="C406" s="11"/>
      <c r="D406" s="11"/>
      <c r="E406" s="13"/>
      <c r="F406" s="13"/>
      <c r="G406" s="42"/>
      <c r="H406" s="43"/>
      <c r="I406" s="22"/>
      <c r="J406"/>
      <c r="K406"/>
      <c r="L406"/>
      <c r="M406"/>
      <c r="N406"/>
    </row>
    <row r="407" spans="1:14" ht="15" customHeight="1">
      <c r="A407" s="12" t="s">
        <v>38</v>
      </c>
      <c r="B407" s="10"/>
      <c r="C407" s="44"/>
      <c r="D407" s="45"/>
      <c r="E407" s="46"/>
      <c r="F407" s="43"/>
      <c r="G407" s="42"/>
      <c r="H407" s="43"/>
      <c r="I407" s="43"/>
      <c r="J407" s="43"/>
      <c r="K407" s="13"/>
      <c r="L407"/>
      <c r="M407"/>
      <c r="N407"/>
    </row>
    <row r="408" spans="1:14" ht="15" customHeight="1">
      <c r="A408" s="12" t="s">
        <v>39</v>
      </c>
      <c r="B408" s="10"/>
      <c r="C408" s="11"/>
      <c r="D408" s="45"/>
      <c r="E408" s="46"/>
      <c r="F408" s="43"/>
      <c r="G408" s="42"/>
      <c r="H408" s="47"/>
      <c r="I408" s="47"/>
      <c r="J408" s="43"/>
      <c r="K408" s="13"/>
      <c r="L408"/>
      <c r="M408"/>
      <c r="N408"/>
    </row>
    <row r="409" spans="1:14" ht="15" customHeight="1">
      <c r="A409" s="12" t="s">
        <v>40</v>
      </c>
      <c r="B409" s="44"/>
      <c r="C409" s="11"/>
      <c r="D409" s="45"/>
      <c r="E409" s="46"/>
      <c r="F409" s="43"/>
      <c r="G409" s="48"/>
      <c r="H409" s="47"/>
      <c r="I409" s="47"/>
      <c r="J409" s="47"/>
      <c r="K409" s="13"/>
      <c r="L409" s="17"/>
      <c r="M409"/>
      <c r="N409"/>
    </row>
    <row r="410" spans="1:14" ht="15" customHeight="1" thickBot="1">
      <c r="A410" s="12" t="s">
        <v>41</v>
      </c>
      <c r="B410" s="35"/>
      <c r="C410" s="11"/>
      <c r="D410" s="49"/>
      <c r="E410" s="43"/>
      <c r="F410" s="43"/>
      <c r="G410" s="48"/>
      <c r="H410" s="47"/>
      <c r="I410" s="47"/>
      <c r="J410" s="47"/>
      <c r="K410" s="43"/>
      <c r="L410" s="17"/>
      <c r="M410"/>
      <c r="N410" s="17"/>
    </row>
    <row r="411" spans="1:14" ht="15" customHeight="1" thickBot="1">
      <c r="A411" s="219" t="s">
        <v>0</v>
      </c>
      <c r="B411" s="219"/>
      <c r="C411" s="219"/>
      <c r="D411" s="219"/>
      <c r="E411" s="219"/>
      <c r="F411" s="219"/>
      <c r="G411" s="219"/>
      <c r="H411" s="219"/>
      <c r="I411" s="219"/>
      <c r="J411" s="219"/>
      <c r="K411" s="219"/>
      <c r="L411" s="219"/>
      <c r="M411" s="219"/>
      <c r="N411" s="219"/>
    </row>
    <row r="412" spans="1:14" ht="15" customHeight="1" thickBot="1">
      <c r="A412" s="219"/>
      <c r="B412" s="219"/>
      <c r="C412" s="219"/>
      <c r="D412" s="219"/>
      <c r="E412" s="219"/>
      <c r="F412" s="219"/>
      <c r="G412" s="219"/>
      <c r="H412" s="219"/>
      <c r="I412" s="219"/>
      <c r="J412" s="219"/>
      <c r="K412" s="219"/>
      <c r="L412" s="219"/>
      <c r="M412" s="219"/>
      <c r="N412" s="219"/>
    </row>
    <row r="413" spans="1:14" ht="15" customHeight="1">
      <c r="A413" s="219"/>
      <c r="B413" s="219"/>
      <c r="C413" s="219"/>
      <c r="D413" s="219"/>
      <c r="E413" s="219"/>
      <c r="F413" s="219"/>
      <c r="G413" s="219"/>
      <c r="H413" s="219"/>
      <c r="I413" s="219"/>
      <c r="J413" s="219"/>
      <c r="K413" s="219"/>
      <c r="L413" s="219"/>
      <c r="M413" s="219"/>
      <c r="N413" s="219"/>
    </row>
    <row r="414" spans="1:14" ht="15" customHeight="1">
      <c r="A414" s="220" t="s">
        <v>135</v>
      </c>
      <c r="B414" s="220"/>
      <c r="C414" s="220"/>
      <c r="D414" s="220"/>
      <c r="E414" s="220"/>
      <c r="F414" s="220"/>
      <c r="G414" s="220"/>
      <c r="H414" s="220"/>
      <c r="I414" s="220"/>
      <c r="J414" s="220"/>
      <c r="K414" s="220"/>
      <c r="L414" s="220"/>
      <c r="M414" s="220"/>
      <c r="N414" s="220"/>
    </row>
    <row r="415" spans="1:14" ht="15" customHeight="1">
      <c r="A415" s="220" t="s">
        <v>136</v>
      </c>
      <c r="B415" s="220"/>
      <c r="C415" s="220"/>
      <c r="D415" s="220"/>
      <c r="E415" s="220"/>
      <c r="F415" s="220"/>
      <c r="G415" s="220"/>
      <c r="H415" s="220"/>
      <c r="I415" s="220"/>
      <c r="J415" s="220"/>
      <c r="K415" s="220"/>
      <c r="L415" s="220"/>
      <c r="M415" s="220"/>
      <c r="N415" s="220"/>
    </row>
    <row r="416" spans="1:14" ht="15" customHeight="1" thickBot="1">
      <c r="A416" s="212" t="s">
        <v>3</v>
      </c>
      <c r="B416" s="212"/>
      <c r="C416" s="212"/>
      <c r="D416" s="212"/>
      <c r="E416" s="212"/>
      <c r="F416" s="212"/>
      <c r="G416" s="212"/>
      <c r="H416" s="212"/>
      <c r="I416" s="212"/>
      <c r="J416" s="212"/>
      <c r="K416" s="212"/>
      <c r="L416" s="212"/>
      <c r="M416" s="212"/>
      <c r="N416" s="212"/>
    </row>
    <row r="417" spans="1:14" ht="15" customHeight="1">
      <c r="A417" s="213" t="s">
        <v>248</v>
      </c>
      <c r="B417" s="213"/>
      <c r="C417" s="213"/>
      <c r="D417" s="213"/>
      <c r="E417" s="213"/>
      <c r="F417" s="213"/>
      <c r="G417" s="213"/>
      <c r="H417" s="213"/>
      <c r="I417" s="213"/>
      <c r="J417" s="213"/>
      <c r="K417" s="213"/>
      <c r="L417" s="213"/>
      <c r="M417" s="213"/>
      <c r="N417" s="213"/>
    </row>
    <row r="418" spans="1:14" ht="15" customHeight="1">
      <c r="A418" s="213" t="s">
        <v>5</v>
      </c>
      <c r="B418" s="213"/>
      <c r="C418" s="213"/>
      <c r="D418" s="213"/>
      <c r="E418" s="213"/>
      <c r="F418" s="213"/>
      <c r="G418" s="213"/>
      <c r="H418" s="213"/>
      <c r="I418" s="213"/>
      <c r="J418" s="213"/>
      <c r="K418" s="213"/>
      <c r="L418" s="213"/>
      <c r="M418" s="213"/>
      <c r="N418" s="213"/>
    </row>
    <row r="419" spans="1:14" ht="15" customHeight="1">
      <c r="A419" s="214" t="s">
        <v>6</v>
      </c>
      <c r="B419" s="215" t="s">
        <v>7</v>
      </c>
      <c r="C419" s="210" t="s">
        <v>8</v>
      </c>
      <c r="D419" s="214" t="s">
        <v>9</v>
      </c>
      <c r="E419" s="210" t="s">
        <v>10</v>
      </c>
      <c r="F419" s="210" t="s">
        <v>11</v>
      </c>
      <c r="G419" s="210" t="s">
        <v>12</v>
      </c>
      <c r="H419" s="210" t="s">
        <v>13</v>
      </c>
      <c r="I419" s="210" t="s">
        <v>14</v>
      </c>
      <c r="J419" s="210" t="s">
        <v>15</v>
      </c>
      <c r="K419" s="211" t="s">
        <v>16</v>
      </c>
      <c r="L419" s="210" t="s">
        <v>17</v>
      </c>
      <c r="M419" s="210" t="s">
        <v>18</v>
      </c>
      <c r="N419" s="210" t="s">
        <v>19</v>
      </c>
    </row>
    <row r="420" spans="1:14" ht="15" customHeight="1">
      <c r="A420" s="214"/>
      <c r="B420" s="216"/>
      <c r="C420" s="210"/>
      <c r="D420" s="214"/>
      <c r="E420" s="215"/>
      <c r="F420" s="210"/>
      <c r="G420" s="210"/>
      <c r="H420" s="210"/>
      <c r="I420" s="210"/>
      <c r="J420" s="210"/>
      <c r="K420" s="211"/>
      <c r="L420" s="210"/>
      <c r="M420" s="210"/>
      <c r="N420" s="210"/>
    </row>
    <row r="421" spans="1:14" ht="15" customHeight="1">
      <c r="A421" s="57">
        <v>1</v>
      </c>
      <c r="B421" s="52">
        <v>43553</v>
      </c>
      <c r="C421" s="57" t="s">
        <v>138</v>
      </c>
      <c r="D421" s="57" t="s">
        <v>21</v>
      </c>
      <c r="E421" s="57" t="s">
        <v>270</v>
      </c>
      <c r="F421" s="58">
        <v>379</v>
      </c>
      <c r="G421" s="58">
        <v>369</v>
      </c>
      <c r="H421" s="58">
        <v>385</v>
      </c>
      <c r="I421" s="58">
        <v>391</v>
      </c>
      <c r="J421" s="58">
        <v>397</v>
      </c>
      <c r="K421" s="58">
        <v>384.2</v>
      </c>
      <c r="L421" s="53">
        <v>299</v>
      </c>
      <c r="M421" s="54">
        <f aca="true" t="shared" si="33" ref="M421:M434">IF(D421="BUY",(K421-F421)*(L421),(F421-K421)*(L421))</f>
        <v>1554.7999999999965</v>
      </c>
      <c r="N421" s="55">
        <f aca="true" t="shared" si="34" ref="N421:N437">M421/(L421)/F421%</f>
        <v>1.3720316622691262</v>
      </c>
    </row>
    <row r="422" spans="1:14" ht="15" customHeight="1">
      <c r="A422" s="57">
        <v>2</v>
      </c>
      <c r="B422" s="52">
        <v>43552</v>
      </c>
      <c r="C422" s="57" t="s">
        <v>138</v>
      </c>
      <c r="D422" s="57" t="s">
        <v>21</v>
      </c>
      <c r="E422" s="57" t="s">
        <v>133</v>
      </c>
      <c r="F422" s="58">
        <v>294</v>
      </c>
      <c r="G422" s="58">
        <v>284</v>
      </c>
      <c r="H422" s="58">
        <v>299</v>
      </c>
      <c r="I422" s="58">
        <v>304</v>
      </c>
      <c r="J422" s="58">
        <v>399</v>
      </c>
      <c r="K422" s="58">
        <v>304</v>
      </c>
      <c r="L422" s="53">
        <v>299</v>
      </c>
      <c r="M422" s="54">
        <f>IF(D422="BUY",(K422-F422)*(L422),(F422-K422)*(L422))</f>
        <v>2990</v>
      </c>
      <c r="N422" s="55">
        <f>M422/(L422)/F422%</f>
        <v>3.4013605442176873</v>
      </c>
    </row>
    <row r="423" spans="1:14" ht="15" customHeight="1">
      <c r="A423" s="57">
        <v>3</v>
      </c>
      <c r="B423" s="52">
        <v>43551</v>
      </c>
      <c r="C423" s="57" t="s">
        <v>138</v>
      </c>
      <c r="D423" s="57" t="s">
        <v>21</v>
      </c>
      <c r="E423" s="57" t="s">
        <v>232</v>
      </c>
      <c r="F423" s="58">
        <v>156</v>
      </c>
      <c r="G423" s="58">
        <v>151</v>
      </c>
      <c r="H423" s="58">
        <v>159</v>
      </c>
      <c r="I423" s="58">
        <v>162</v>
      </c>
      <c r="J423" s="58">
        <v>165</v>
      </c>
      <c r="K423" s="58">
        <v>158.5</v>
      </c>
      <c r="L423" s="53">
        <f>100000/F423</f>
        <v>641.025641025641</v>
      </c>
      <c r="M423" s="54">
        <f t="shared" si="33"/>
        <v>1602.5641025641025</v>
      </c>
      <c r="N423" s="55">
        <f t="shared" si="34"/>
        <v>1.6025641025641024</v>
      </c>
    </row>
    <row r="424" spans="1:14" ht="15" customHeight="1">
      <c r="A424" s="57">
        <v>4</v>
      </c>
      <c r="B424" s="52">
        <v>43550</v>
      </c>
      <c r="C424" s="57" t="s">
        <v>138</v>
      </c>
      <c r="D424" s="57" t="s">
        <v>21</v>
      </c>
      <c r="E424" s="57" t="s">
        <v>271</v>
      </c>
      <c r="F424" s="58">
        <v>1890</v>
      </c>
      <c r="G424" s="58">
        <v>1849</v>
      </c>
      <c r="H424" s="58">
        <v>1920</v>
      </c>
      <c r="I424" s="58">
        <v>1950</v>
      </c>
      <c r="J424" s="58">
        <v>1980</v>
      </c>
      <c r="K424" s="58">
        <v>1920</v>
      </c>
      <c r="L424" s="53">
        <f>100000/F424</f>
        <v>52.91005291005291</v>
      </c>
      <c r="M424" s="54">
        <f t="shared" si="33"/>
        <v>1587.3015873015875</v>
      </c>
      <c r="N424" s="55">
        <f t="shared" si="34"/>
        <v>1.5873015873015877</v>
      </c>
    </row>
    <row r="425" spans="1:14" ht="15" customHeight="1">
      <c r="A425" s="57">
        <v>5</v>
      </c>
      <c r="B425" s="52">
        <v>43549</v>
      </c>
      <c r="C425" s="57" t="s">
        <v>138</v>
      </c>
      <c r="D425" s="57" t="s">
        <v>21</v>
      </c>
      <c r="E425" s="57" t="s">
        <v>272</v>
      </c>
      <c r="F425" s="58">
        <v>667</v>
      </c>
      <c r="G425" s="58">
        <v>648</v>
      </c>
      <c r="H425" s="58">
        <v>677</v>
      </c>
      <c r="I425" s="58">
        <v>687</v>
      </c>
      <c r="J425" s="58">
        <v>697</v>
      </c>
      <c r="K425" s="58">
        <v>677</v>
      </c>
      <c r="L425" s="53">
        <f>100000/F425</f>
        <v>149.92503748125938</v>
      </c>
      <c r="M425" s="54">
        <f t="shared" si="33"/>
        <v>1499.2503748125937</v>
      </c>
      <c r="N425" s="55">
        <f t="shared" si="34"/>
        <v>1.4992503748125938</v>
      </c>
    </row>
    <row r="426" spans="1:14" ht="15" customHeight="1">
      <c r="A426" s="57">
        <v>6</v>
      </c>
      <c r="B426" s="52">
        <v>43546</v>
      </c>
      <c r="C426" s="57" t="s">
        <v>138</v>
      </c>
      <c r="D426" s="57" t="s">
        <v>21</v>
      </c>
      <c r="E426" s="57" t="s">
        <v>243</v>
      </c>
      <c r="F426" s="58">
        <v>1454</v>
      </c>
      <c r="G426" s="58">
        <v>1420</v>
      </c>
      <c r="H426" s="58">
        <v>1475</v>
      </c>
      <c r="I426" s="58">
        <v>1495</v>
      </c>
      <c r="J426" s="58">
        <v>1515</v>
      </c>
      <c r="K426" s="58">
        <v>1420</v>
      </c>
      <c r="L426" s="53">
        <f>100000/F426</f>
        <v>68.7757909215956</v>
      </c>
      <c r="M426" s="54">
        <f t="shared" si="33"/>
        <v>-2338.3768913342506</v>
      </c>
      <c r="N426" s="55">
        <f t="shared" si="34"/>
        <v>-2.3383768913342506</v>
      </c>
    </row>
    <row r="427" spans="1:14" ht="15" customHeight="1">
      <c r="A427" s="57">
        <v>7</v>
      </c>
      <c r="B427" s="52">
        <v>43544</v>
      </c>
      <c r="C427" s="57" t="s">
        <v>138</v>
      </c>
      <c r="D427" s="57" t="s">
        <v>21</v>
      </c>
      <c r="E427" s="57" t="s">
        <v>231</v>
      </c>
      <c r="F427" s="58">
        <v>465</v>
      </c>
      <c r="G427" s="58">
        <v>448</v>
      </c>
      <c r="H427" s="58">
        <v>473</v>
      </c>
      <c r="I427" s="58">
        <v>480</v>
      </c>
      <c r="J427" s="58">
        <v>487</v>
      </c>
      <c r="K427" s="58">
        <v>473</v>
      </c>
      <c r="L427" s="53">
        <f>100000/F427</f>
        <v>215.05376344086022</v>
      </c>
      <c r="M427" s="54">
        <f t="shared" si="33"/>
        <v>1720.4301075268818</v>
      </c>
      <c r="N427" s="55">
        <f t="shared" si="34"/>
        <v>1.7204301075268815</v>
      </c>
    </row>
    <row r="428" spans="1:14" ht="15" customHeight="1">
      <c r="A428" s="57">
        <v>8</v>
      </c>
      <c r="B428" s="52">
        <v>43542</v>
      </c>
      <c r="C428" s="57" t="s">
        <v>138</v>
      </c>
      <c r="D428" s="57" t="s">
        <v>21</v>
      </c>
      <c r="E428" s="57" t="s">
        <v>249</v>
      </c>
      <c r="F428" s="58">
        <v>90</v>
      </c>
      <c r="G428" s="58">
        <v>85</v>
      </c>
      <c r="H428" s="58">
        <v>92.5</v>
      </c>
      <c r="I428" s="58">
        <v>95</v>
      </c>
      <c r="J428" s="58">
        <v>97.5</v>
      </c>
      <c r="K428" s="58">
        <v>92.3</v>
      </c>
      <c r="L428" s="53">
        <f aca="true" t="shared" si="35" ref="L428:L433">100000/F428</f>
        <v>1111.111111111111</v>
      </c>
      <c r="M428" s="54">
        <f t="shared" si="33"/>
        <v>2555.5555555555525</v>
      </c>
      <c r="N428" s="55">
        <f t="shared" si="34"/>
        <v>2.5555555555555522</v>
      </c>
    </row>
    <row r="429" spans="1:14" ht="15" customHeight="1">
      <c r="A429" s="57">
        <v>9</v>
      </c>
      <c r="B429" s="52">
        <v>43539</v>
      </c>
      <c r="C429" s="57" t="s">
        <v>138</v>
      </c>
      <c r="D429" s="57" t="s">
        <v>21</v>
      </c>
      <c r="E429" s="57" t="s">
        <v>122</v>
      </c>
      <c r="F429" s="58">
        <v>984</v>
      </c>
      <c r="G429" s="58">
        <v>960</v>
      </c>
      <c r="H429" s="58">
        <v>1000</v>
      </c>
      <c r="I429" s="58">
        <v>1016</v>
      </c>
      <c r="J429" s="58">
        <v>1032</v>
      </c>
      <c r="K429" s="58">
        <v>1000</v>
      </c>
      <c r="L429" s="53">
        <f t="shared" si="35"/>
        <v>101.6260162601626</v>
      </c>
      <c r="M429" s="54">
        <f t="shared" si="33"/>
        <v>1626.0162601626016</v>
      </c>
      <c r="N429" s="55">
        <f t="shared" si="34"/>
        <v>1.6260162601626016</v>
      </c>
    </row>
    <row r="430" spans="1:14" ht="15" customHeight="1">
      <c r="A430" s="57">
        <v>10</v>
      </c>
      <c r="B430" s="52">
        <v>43538</v>
      </c>
      <c r="C430" s="57" t="s">
        <v>138</v>
      </c>
      <c r="D430" s="57" t="s">
        <v>21</v>
      </c>
      <c r="E430" s="57" t="s">
        <v>249</v>
      </c>
      <c r="F430" s="58">
        <v>86</v>
      </c>
      <c r="G430" s="58">
        <v>82.5</v>
      </c>
      <c r="H430" s="58">
        <v>88</v>
      </c>
      <c r="I430" s="58">
        <v>90</v>
      </c>
      <c r="J430" s="58">
        <v>92</v>
      </c>
      <c r="K430" s="58">
        <v>90</v>
      </c>
      <c r="L430" s="53">
        <f t="shared" si="35"/>
        <v>1162.7906976744187</v>
      </c>
      <c r="M430" s="54">
        <f t="shared" si="33"/>
        <v>4651.162790697675</v>
      </c>
      <c r="N430" s="55">
        <f t="shared" si="34"/>
        <v>4.651162790697675</v>
      </c>
    </row>
    <row r="431" spans="1:14" ht="15" customHeight="1">
      <c r="A431" s="57">
        <v>11</v>
      </c>
      <c r="B431" s="52">
        <v>43537</v>
      </c>
      <c r="C431" s="57" t="s">
        <v>138</v>
      </c>
      <c r="D431" s="57" t="s">
        <v>21</v>
      </c>
      <c r="E431" s="57" t="s">
        <v>141</v>
      </c>
      <c r="F431" s="58">
        <v>1081</v>
      </c>
      <c r="G431" s="58">
        <v>1050</v>
      </c>
      <c r="H431" s="58">
        <v>1100</v>
      </c>
      <c r="I431" s="58">
        <v>1120</v>
      </c>
      <c r="J431" s="58">
        <v>1140</v>
      </c>
      <c r="K431" s="58">
        <v>1100</v>
      </c>
      <c r="L431" s="53">
        <f t="shared" si="35"/>
        <v>92.50693802035153</v>
      </c>
      <c r="M431" s="54">
        <f t="shared" si="33"/>
        <v>1757.631822386679</v>
      </c>
      <c r="N431" s="55">
        <f t="shared" si="34"/>
        <v>1.757631822386679</v>
      </c>
    </row>
    <row r="432" spans="1:14" ht="15" customHeight="1">
      <c r="A432" s="57">
        <v>12</v>
      </c>
      <c r="B432" s="52">
        <v>43536</v>
      </c>
      <c r="C432" s="57" t="s">
        <v>138</v>
      </c>
      <c r="D432" s="57" t="s">
        <v>21</v>
      </c>
      <c r="E432" s="57" t="s">
        <v>196</v>
      </c>
      <c r="F432" s="58">
        <v>362</v>
      </c>
      <c r="G432" s="58">
        <v>350</v>
      </c>
      <c r="H432" s="58">
        <v>368</v>
      </c>
      <c r="I432" s="58">
        <v>374</v>
      </c>
      <c r="J432" s="58">
        <v>380</v>
      </c>
      <c r="K432" s="58">
        <v>368</v>
      </c>
      <c r="L432" s="53">
        <f t="shared" si="35"/>
        <v>276.24309392265195</v>
      </c>
      <c r="M432" s="54">
        <f t="shared" si="33"/>
        <v>1657.4585635359117</v>
      </c>
      <c r="N432" s="55">
        <f t="shared" si="34"/>
        <v>1.6574585635359116</v>
      </c>
    </row>
    <row r="433" spans="1:14" ht="15" customHeight="1">
      <c r="A433" s="57">
        <v>13</v>
      </c>
      <c r="B433" s="52">
        <v>43535</v>
      </c>
      <c r="C433" s="57" t="s">
        <v>138</v>
      </c>
      <c r="D433" s="57" t="s">
        <v>21</v>
      </c>
      <c r="E433" s="57" t="s">
        <v>250</v>
      </c>
      <c r="F433" s="58">
        <v>435</v>
      </c>
      <c r="G433" s="58">
        <v>420</v>
      </c>
      <c r="H433" s="58">
        <v>445</v>
      </c>
      <c r="I433" s="58">
        <v>455</v>
      </c>
      <c r="J433" s="58">
        <v>465</v>
      </c>
      <c r="K433" s="58">
        <v>455</v>
      </c>
      <c r="L433" s="53">
        <f t="shared" si="35"/>
        <v>229.88505747126436</v>
      </c>
      <c r="M433" s="54">
        <f t="shared" si="33"/>
        <v>4597.701149425287</v>
      </c>
      <c r="N433" s="55">
        <f t="shared" si="34"/>
        <v>4.597701149425288</v>
      </c>
    </row>
    <row r="434" spans="1:14" ht="15" customHeight="1">
      <c r="A434" s="57">
        <v>14</v>
      </c>
      <c r="B434" s="52">
        <v>43532</v>
      </c>
      <c r="C434" s="57" t="s">
        <v>138</v>
      </c>
      <c r="D434" s="57" t="s">
        <v>21</v>
      </c>
      <c r="E434" s="57" t="s">
        <v>134</v>
      </c>
      <c r="F434" s="58">
        <v>101.1</v>
      </c>
      <c r="G434" s="58">
        <v>97.5</v>
      </c>
      <c r="H434" s="58">
        <v>103</v>
      </c>
      <c r="I434" s="58">
        <v>105</v>
      </c>
      <c r="J434" s="58">
        <v>107</v>
      </c>
      <c r="K434" s="58">
        <v>103</v>
      </c>
      <c r="L434" s="53">
        <f>100000/F434</f>
        <v>989.1196834817014</v>
      </c>
      <c r="M434" s="54">
        <f t="shared" si="33"/>
        <v>1879.3273986152383</v>
      </c>
      <c r="N434" s="55">
        <f t="shared" si="34"/>
        <v>1.8793273986152383</v>
      </c>
    </row>
    <row r="435" spans="1:14" ht="15" customHeight="1">
      <c r="A435" s="57">
        <v>15</v>
      </c>
      <c r="B435" s="52">
        <v>43529</v>
      </c>
      <c r="C435" s="57" t="s">
        <v>138</v>
      </c>
      <c r="D435" s="57" t="s">
        <v>21</v>
      </c>
      <c r="E435" s="57" t="s">
        <v>168</v>
      </c>
      <c r="F435" s="58">
        <v>143.5</v>
      </c>
      <c r="G435" s="58">
        <v>138</v>
      </c>
      <c r="H435" s="58">
        <v>146.5</v>
      </c>
      <c r="I435" s="58">
        <v>149.5</v>
      </c>
      <c r="J435" s="58">
        <v>152.5</v>
      </c>
      <c r="K435" s="58">
        <v>138</v>
      </c>
      <c r="L435" s="53">
        <f>100000/F435</f>
        <v>696.8641114982578</v>
      </c>
      <c r="M435" s="54">
        <f>IF(D435="BUY",(K435-F435)*(L435),(F435-K435)*(L435))</f>
        <v>-3832.7526132404178</v>
      </c>
      <c r="N435" s="55">
        <f t="shared" si="34"/>
        <v>-3.832752613240418</v>
      </c>
    </row>
    <row r="436" spans="1:14" ht="15" customHeight="1">
      <c r="A436" s="57">
        <v>16</v>
      </c>
      <c r="B436" s="52">
        <v>43529</v>
      </c>
      <c r="C436" s="57" t="s">
        <v>138</v>
      </c>
      <c r="D436" s="57" t="s">
        <v>21</v>
      </c>
      <c r="E436" s="57" t="s">
        <v>251</v>
      </c>
      <c r="F436" s="58">
        <v>106</v>
      </c>
      <c r="G436" s="58">
        <v>102.5</v>
      </c>
      <c r="H436" s="58">
        <v>108.5</v>
      </c>
      <c r="I436" s="58">
        <v>111</v>
      </c>
      <c r="J436" s="58">
        <v>113.5</v>
      </c>
      <c r="K436" s="58">
        <v>108.5</v>
      </c>
      <c r="L436" s="53">
        <f>100000/F436</f>
        <v>943.3962264150944</v>
      </c>
      <c r="M436" s="54">
        <f>IF(D436="BUY",(K436-F436)*(L436),(F436-K436)*(L436))</f>
        <v>2358.490566037736</v>
      </c>
      <c r="N436" s="55">
        <f t="shared" si="34"/>
        <v>2.3584905660377355</v>
      </c>
    </row>
    <row r="437" spans="1:14" ht="15" customHeight="1">
      <c r="A437" s="57">
        <v>17</v>
      </c>
      <c r="B437" s="52">
        <v>43525</v>
      </c>
      <c r="C437" s="57" t="s">
        <v>138</v>
      </c>
      <c r="D437" s="57" t="s">
        <v>21</v>
      </c>
      <c r="E437" s="57" t="s">
        <v>252</v>
      </c>
      <c r="F437" s="58">
        <v>40.5</v>
      </c>
      <c r="G437" s="58">
        <v>38.5</v>
      </c>
      <c r="H437" s="58">
        <v>41.5</v>
      </c>
      <c r="I437" s="58">
        <v>42.5</v>
      </c>
      <c r="J437" s="58">
        <v>43.5</v>
      </c>
      <c r="K437" s="58">
        <v>41.5</v>
      </c>
      <c r="L437" s="53">
        <f>100000/F437</f>
        <v>2469.135802469136</v>
      </c>
      <c r="M437" s="54">
        <f>IF(D437="BUY",(K437-F437)*(L437),(F437-K437)*(L437))</f>
        <v>2469.135802469136</v>
      </c>
      <c r="N437" s="55">
        <f t="shared" si="34"/>
        <v>2.4691358024691357</v>
      </c>
    </row>
    <row r="438" spans="1:14" ht="15" customHeight="1">
      <c r="A438" s="9" t="s">
        <v>26</v>
      </c>
      <c r="B438" s="19"/>
      <c r="C438" s="11"/>
      <c r="D438" s="12"/>
      <c r="E438" s="13"/>
      <c r="F438" s="13"/>
      <c r="G438" s="14"/>
      <c r="H438" s="13"/>
      <c r="I438" s="13"/>
      <c r="J438" s="13"/>
      <c r="K438" s="16"/>
      <c r="L438" s="17"/>
      <c r="N438"/>
    </row>
    <row r="439" spans="1:14" ht="15" customHeight="1">
      <c r="A439" s="9" t="s">
        <v>26</v>
      </c>
      <c r="B439" s="19"/>
      <c r="C439" s="20"/>
      <c r="D439" s="21"/>
      <c r="E439" s="22"/>
      <c r="F439" s="22"/>
      <c r="G439" s="23"/>
      <c r="H439" s="22"/>
      <c r="I439" s="22"/>
      <c r="J439" s="22"/>
      <c r="K439" s="22"/>
      <c r="L439"/>
      <c r="M439"/>
      <c r="N439"/>
    </row>
    <row r="440" spans="1:14" ht="15" customHeight="1" thickBot="1">
      <c r="A440"/>
      <c r="B440"/>
      <c r="C440" s="22"/>
      <c r="D440" s="22"/>
      <c r="E440" s="22"/>
      <c r="F440" s="25"/>
      <c r="G440" s="26"/>
      <c r="H440" s="27" t="s">
        <v>27</v>
      </c>
      <c r="I440" s="27"/>
      <c r="J440"/>
      <c r="K440"/>
      <c r="L440"/>
      <c r="M440"/>
      <c r="N440"/>
    </row>
    <row r="441" spans="1:14" ht="15" customHeight="1">
      <c r="A441"/>
      <c r="B441"/>
      <c r="C441" s="221" t="s">
        <v>28</v>
      </c>
      <c r="D441" s="221"/>
      <c r="E441" s="29">
        <v>17</v>
      </c>
      <c r="F441" s="30">
        <f>F442+F443+F444+F445+F446+F447</f>
        <v>100</v>
      </c>
      <c r="G441" s="31">
        <v>17</v>
      </c>
      <c r="H441" s="32">
        <f>G442/G441%</f>
        <v>88.23529411764706</v>
      </c>
      <c r="I441" s="32"/>
      <c r="J441"/>
      <c r="K441"/>
      <c r="L441"/>
      <c r="M441"/>
      <c r="N441"/>
    </row>
    <row r="442" spans="1:14" ht="15" customHeight="1">
      <c r="A442"/>
      <c r="B442"/>
      <c r="C442" s="217" t="s">
        <v>29</v>
      </c>
      <c r="D442" s="217"/>
      <c r="E442" s="33">
        <v>15</v>
      </c>
      <c r="F442" s="34">
        <f>(E442/E441)*100</f>
        <v>88.23529411764706</v>
      </c>
      <c r="G442" s="31">
        <v>15</v>
      </c>
      <c r="H442" s="28"/>
      <c r="I442" s="28"/>
      <c r="J442"/>
      <c r="K442"/>
      <c r="L442"/>
      <c r="M442"/>
      <c r="N442"/>
    </row>
    <row r="443" spans="1:14" ht="15" customHeight="1">
      <c r="A443"/>
      <c r="B443"/>
      <c r="C443" s="217" t="s">
        <v>31</v>
      </c>
      <c r="D443" s="217"/>
      <c r="E443" s="33">
        <v>0</v>
      </c>
      <c r="F443" s="34">
        <f>(E443/E441)*100</f>
        <v>0</v>
      </c>
      <c r="G443" s="36"/>
      <c r="H443" s="31"/>
      <c r="I443" s="31"/>
      <c r="J443"/>
      <c r="K443"/>
      <c r="L443"/>
      <c r="M443"/>
      <c r="N443"/>
    </row>
    <row r="444" spans="1:14" ht="15" customHeight="1">
      <c r="A444"/>
      <c r="B444"/>
      <c r="C444" s="217" t="s">
        <v>32</v>
      </c>
      <c r="D444" s="217"/>
      <c r="E444" s="33">
        <v>0</v>
      </c>
      <c r="F444" s="34">
        <f>(E444/E441)*100</f>
        <v>0</v>
      </c>
      <c r="G444" s="36"/>
      <c r="H444" s="31"/>
      <c r="I444" s="31"/>
      <c r="J444"/>
      <c r="K444"/>
      <c r="L444"/>
      <c r="M444"/>
      <c r="N444"/>
    </row>
    <row r="445" spans="1:14" ht="15" customHeight="1">
      <c r="A445"/>
      <c r="B445"/>
      <c r="C445" s="217" t="s">
        <v>33</v>
      </c>
      <c r="D445" s="217"/>
      <c r="E445" s="33">
        <v>2</v>
      </c>
      <c r="F445" s="34">
        <f>(E445/E441)*100</f>
        <v>11.76470588235294</v>
      </c>
      <c r="G445" s="36"/>
      <c r="H445" s="22" t="s">
        <v>34</v>
      </c>
      <c r="I445" s="22"/>
      <c r="J445"/>
      <c r="K445"/>
      <c r="L445"/>
      <c r="M445"/>
      <c r="N445"/>
    </row>
    <row r="446" spans="1:14" ht="15" customHeight="1">
      <c r="A446"/>
      <c r="B446"/>
      <c r="C446" s="217" t="s">
        <v>35</v>
      </c>
      <c r="D446" s="217"/>
      <c r="E446" s="33">
        <v>0</v>
      </c>
      <c r="F446" s="34">
        <f>(E446/E441)*100</f>
        <v>0</v>
      </c>
      <c r="G446" s="36"/>
      <c r="H446" s="22"/>
      <c r="I446" s="22"/>
      <c r="J446"/>
      <c r="K446"/>
      <c r="L446"/>
      <c r="M446"/>
      <c r="N446"/>
    </row>
    <row r="447" spans="1:14" ht="15" customHeight="1" thickBot="1">
      <c r="A447"/>
      <c r="B447"/>
      <c r="C447" s="218" t="s">
        <v>36</v>
      </c>
      <c r="D447" s="218"/>
      <c r="E447" s="38"/>
      <c r="F447" s="39">
        <f>(E447/E441)*100</f>
        <v>0</v>
      </c>
      <c r="G447" s="36"/>
      <c r="H447" s="22"/>
      <c r="I447"/>
      <c r="J447"/>
      <c r="K447"/>
      <c r="L447"/>
      <c r="M447"/>
      <c r="N447"/>
    </row>
    <row r="448" spans="1:14" ht="15" customHeight="1">
      <c r="A448" s="41" t="s">
        <v>37</v>
      </c>
      <c r="B448" s="10"/>
      <c r="C448" s="11"/>
      <c r="D448" s="11"/>
      <c r="E448" s="13"/>
      <c r="F448" s="13"/>
      <c r="G448" s="42"/>
      <c r="H448" s="43"/>
      <c r="I448" s="22"/>
      <c r="J448" s="43"/>
      <c r="K448" s="13"/>
      <c r="L448"/>
      <c r="M448"/>
      <c r="N448"/>
    </row>
    <row r="449" spans="1:14" ht="15" customHeight="1">
      <c r="A449" s="12" t="s">
        <v>38</v>
      </c>
      <c r="B449" s="10"/>
      <c r="C449" s="44"/>
      <c r="D449" s="45"/>
      <c r="E449" s="46"/>
      <c r="F449" s="43"/>
      <c r="G449" s="42"/>
      <c r="H449" s="43"/>
      <c r="I449" s="43"/>
      <c r="J449" s="43"/>
      <c r="K449" s="13"/>
      <c r="L449"/>
      <c r="M449"/>
      <c r="N449"/>
    </row>
    <row r="450" spans="1:14" ht="15" customHeight="1">
      <c r="A450" s="12" t="s">
        <v>39</v>
      </c>
      <c r="B450" s="10"/>
      <c r="C450" s="11"/>
      <c r="D450" s="45"/>
      <c r="E450" s="46"/>
      <c r="F450" s="43"/>
      <c r="G450" s="42"/>
      <c r="H450" s="47"/>
      <c r="I450" s="47"/>
      <c r="J450" s="47"/>
      <c r="K450" s="13"/>
      <c r="L450"/>
      <c r="M450"/>
      <c r="N450"/>
    </row>
    <row r="451" spans="1:14" ht="15" customHeight="1">
      <c r="A451" s="12" t="s">
        <v>40</v>
      </c>
      <c r="B451" s="44"/>
      <c r="C451" s="11"/>
      <c r="D451" s="45"/>
      <c r="E451" s="46"/>
      <c r="F451" s="43"/>
      <c r="G451" s="48"/>
      <c r="H451" s="47"/>
      <c r="I451" s="47"/>
      <c r="J451" s="47"/>
      <c r="K451" s="13"/>
      <c r="L451" s="17"/>
      <c r="M451"/>
      <c r="N451" s="24"/>
    </row>
    <row r="452" spans="1:14" ht="15" customHeight="1" thickBot="1">
      <c r="A452" s="12" t="s">
        <v>41</v>
      </c>
      <c r="B452" s="35"/>
      <c r="C452" s="11"/>
      <c r="D452" s="49"/>
      <c r="E452" s="43"/>
      <c r="F452" s="43"/>
      <c r="G452" s="48"/>
      <c r="H452" s="47"/>
      <c r="I452" s="47"/>
      <c r="J452" s="47"/>
      <c r="K452" s="43"/>
      <c r="L452" s="17"/>
      <c r="M452"/>
      <c r="N452" s="17"/>
    </row>
    <row r="453" spans="1:14" ht="15" customHeight="1" thickBot="1">
      <c r="A453" s="219" t="s">
        <v>0</v>
      </c>
      <c r="B453" s="219"/>
      <c r="C453" s="219"/>
      <c r="D453" s="219"/>
      <c r="E453" s="219"/>
      <c r="F453" s="219"/>
      <c r="G453" s="219"/>
      <c r="H453" s="219"/>
      <c r="I453" s="219"/>
      <c r="J453" s="219"/>
      <c r="K453" s="219"/>
      <c r="L453" s="219"/>
      <c r="M453" s="219"/>
      <c r="N453" s="219"/>
    </row>
    <row r="454" spans="1:14" ht="15" customHeight="1" thickBot="1">
      <c r="A454" s="219"/>
      <c r="B454" s="219"/>
      <c r="C454" s="219"/>
      <c r="D454" s="219"/>
      <c r="E454" s="219"/>
      <c r="F454" s="219"/>
      <c r="G454" s="219"/>
      <c r="H454" s="219"/>
      <c r="I454" s="219"/>
      <c r="J454" s="219"/>
      <c r="K454" s="219"/>
      <c r="L454" s="219"/>
      <c r="M454" s="219"/>
      <c r="N454" s="219"/>
    </row>
    <row r="455" spans="1:14" ht="15" customHeight="1">
      <c r="A455" s="219"/>
      <c r="B455" s="219"/>
      <c r="C455" s="219"/>
      <c r="D455" s="219"/>
      <c r="E455" s="219"/>
      <c r="F455" s="219"/>
      <c r="G455" s="219"/>
      <c r="H455" s="219"/>
      <c r="I455" s="219"/>
      <c r="J455" s="219"/>
      <c r="K455" s="219"/>
      <c r="L455" s="219"/>
      <c r="M455" s="219"/>
      <c r="N455" s="219"/>
    </row>
    <row r="456" spans="1:14" ht="15" customHeight="1">
      <c r="A456" s="220" t="s">
        <v>135</v>
      </c>
      <c r="B456" s="220"/>
      <c r="C456" s="220"/>
      <c r="D456" s="220"/>
      <c r="E456" s="220"/>
      <c r="F456" s="220"/>
      <c r="G456" s="220"/>
      <c r="H456" s="220"/>
      <c r="I456" s="220"/>
      <c r="J456" s="220"/>
      <c r="K456" s="220"/>
      <c r="L456" s="220"/>
      <c r="M456" s="220"/>
      <c r="N456" s="220"/>
    </row>
    <row r="457" spans="1:14" ht="15" customHeight="1">
      <c r="A457" s="220" t="s">
        <v>136</v>
      </c>
      <c r="B457" s="220"/>
      <c r="C457" s="220"/>
      <c r="D457" s="220"/>
      <c r="E457" s="220"/>
      <c r="F457" s="220"/>
      <c r="G457" s="220"/>
      <c r="H457" s="220"/>
      <c r="I457" s="220"/>
      <c r="J457" s="220"/>
      <c r="K457" s="220"/>
      <c r="L457" s="220"/>
      <c r="M457" s="220"/>
      <c r="N457" s="220"/>
    </row>
    <row r="458" spans="1:14" ht="15" customHeight="1" thickBot="1">
      <c r="A458" s="212" t="s">
        <v>3</v>
      </c>
      <c r="B458" s="212"/>
      <c r="C458" s="212"/>
      <c r="D458" s="212"/>
      <c r="E458" s="212"/>
      <c r="F458" s="212"/>
      <c r="G458" s="212"/>
      <c r="H458" s="212"/>
      <c r="I458" s="212"/>
      <c r="J458" s="212"/>
      <c r="K458" s="212"/>
      <c r="L458" s="212"/>
      <c r="M458" s="212"/>
      <c r="N458" s="212"/>
    </row>
    <row r="459" spans="1:14" ht="15" customHeight="1">
      <c r="A459" s="213" t="s">
        <v>230</v>
      </c>
      <c r="B459" s="213"/>
      <c r="C459" s="213"/>
      <c r="D459" s="213"/>
      <c r="E459" s="213"/>
      <c r="F459" s="213"/>
      <c r="G459" s="213"/>
      <c r="H459" s="213"/>
      <c r="I459" s="213"/>
      <c r="J459" s="213"/>
      <c r="K459" s="213"/>
      <c r="L459" s="213"/>
      <c r="M459" s="213"/>
      <c r="N459" s="213"/>
    </row>
    <row r="460" spans="1:14" ht="15" customHeight="1">
      <c r="A460" s="213" t="s">
        <v>5</v>
      </c>
      <c r="B460" s="213"/>
      <c r="C460" s="213"/>
      <c r="D460" s="213"/>
      <c r="E460" s="213"/>
      <c r="F460" s="213"/>
      <c r="G460" s="213"/>
      <c r="H460" s="213"/>
      <c r="I460" s="213"/>
      <c r="J460" s="213"/>
      <c r="K460" s="213"/>
      <c r="L460" s="213"/>
      <c r="M460" s="213"/>
      <c r="N460" s="213"/>
    </row>
    <row r="461" spans="1:14" ht="15" customHeight="1">
      <c r="A461" s="214" t="s">
        <v>6</v>
      </c>
      <c r="B461" s="215" t="s">
        <v>7</v>
      </c>
      <c r="C461" s="210" t="s">
        <v>8</v>
      </c>
      <c r="D461" s="214" t="s">
        <v>9</v>
      </c>
      <c r="E461" s="210" t="s">
        <v>10</v>
      </c>
      <c r="F461" s="210" t="s">
        <v>11</v>
      </c>
      <c r="G461" s="210" t="s">
        <v>12</v>
      </c>
      <c r="H461" s="210" t="s">
        <v>13</v>
      </c>
      <c r="I461" s="210" t="s">
        <v>14</v>
      </c>
      <c r="J461" s="210" t="s">
        <v>15</v>
      </c>
      <c r="K461" s="211" t="s">
        <v>16</v>
      </c>
      <c r="L461" s="210" t="s">
        <v>17</v>
      </c>
      <c r="M461" s="210" t="s">
        <v>18</v>
      </c>
      <c r="N461" s="210" t="s">
        <v>19</v>
      </c>
    </row>
    <row r="462" spans="1:14" ht="15" customHeight="1">
      <c r="A462" s="214"/>
      <c r="B462" s="216"/>
      <c r="C462" s="210"/>
      <c r="D462" s="214"/>
      <c r="E462" s="215"/>
      <c r="F462" s="210"/>
      <c r="G462" s="210"/>
      <c r="H462" s="210"/>
      <c r="I462" s="210"/>
      <c r="J462" s="210"/>
      <c r="K462" s="211"/>
      <c r="L462" s="210"/>
      <c r="M462" s="210"/>
      <c r="N462" s="210"/>
    </row>
    <row r="463" spans="1:14" ht="15" customHeight="1">
      <c r="A463" s="57">
        <v>1</v>
      </c>
      <c r="B463" s="52">
        <v>43524</v>
      </c>
      <c r="C463" s="57" t="s">
        <v>138</v>
      </c>
      <c r="D463" s="57" t="s">
        <v>21</v>
      </c>
      <c r="E463" s="57" t="s">
        <v>251</v>
      </c>
      <c r="F463" s="58">
        <v>97</v>
      </c>
      <c r="G463" s="58">
        <v>94</v>
      </c>
      <c r="H463" s="58">
        <v>99</v>
      </c>
      <c r="I463" s="58">
        <v>101</v>
      </c>
      <c r="J463" s="58">
        <v>103</v>
      </c>
      <c r="K463" s="58">
        <v>98.8</v>
      </c>
      <c r="L463" s="53">
        <f aca="true" t="shared" si="36" ref="L463:L476">100000/F463</f>
        <v>1030.9278350515465</v>
      </c>
      <c r="M463" s="54">
        <f>IF(D463="BUY",(K463-F463)*(L463),(F463-K463)*(L463))</f>
        <v>1855.6701030927807</v>
      </c>
      <c r="N463" s="55">
        <f>M463/(L463)/F463%</f>
        <v>1.8556701030927807</v>
      </c>
    </row>
    <row r="464" spans="1:14" ht="15" customHeight="1">
      <c r="A464" s="57">
        <v>2</v>
      </c>
      <c r="B464" s="52">
        <v>43524</v>
      </c>
      <c r="C464" s="57" t="s">
        <v>138</v>
      </c>
      <c r="D464" s="57" t="s">
        <v>21</v>
      </c>
      <c r="E464" s="57" t="s">
        <v>253</v>
      </c>
      <c r="F464" s="58">
        <v>87.5</v>
      </c>
      <c r="G464" s="58">
        <v>83</v>
      </c>
      <c r="H464" s="58">
        <v>90</v>
      </c>
      <c r="I464" s="58">
        <v>92.5</v>
      </c>
      <c r="J464" s="58">
        <v>95</v>
      </c>
      <c r="K464" s="58">
        <v>90</v>
      </c>
      <c r="L464" s="53">
        <f>100000/F464</f>
        <v>1142.857142857143</v>
      </c>
      <c r="M464" s="54">
        <f>IF(D464="BUY",(K464-F464)*(L464),(F464-K464)*(L464))</f>
        <v>2857.1428571428573</v>
      </c>
      <c r="N464" s="55">
        <f>M464/(L464)/F464%</f>
        <v>2.857142857142857</v>
      </c>
    </row>
    <row r="465" spans="1:14" ht="15" customHeight="1">
      <c r="A465" s="57">
        <v>3</v>
      </c>
      <c r="B465" s="52">
        <v>43523</v>
      </c>
      <c r="C465" s="57" t="s">
        <v>138</v>
      </c>
      <c r="D465" s="57" t="s">
        <v>21</v>
      </c>
      <c r="E465" s="57" t="s">
        <v>157</v>
      </c>
      <c r="F465" s="58">
        <v>585</v>
      </c>
      <c r="G465" s="58">
        <v>568</v>
      </c>
      <c r="H465" s="58">
        <v>595</v>
      </c>
      <c r="I465" s="58">
        <v>605</v>
      </c>
      <c r="J465" s="58">
        <v>615</v>
      </c>
      <c r="K465" s="58">
        <v>595</v>
      </c>
      <c r="L465" s="53">
        <f>100000/F465</f>
        <v>170.94017094017093</v>
      </c>
      <c r="M465" s="54">
        <f>IF(D465="BUY",(K465-F465)*(L465),(F465-K465)*(L465))</f>
        <v>1709.4017094017092</v>
      </c>
      <c r="N465" s="55">
        <f>M465/(L465)/F465%</f>
        <v>1.7094017094017095</v>
      </c>
    </row>
    <row r="466" spans="1:14" ht="15" customHeight="1">
      <c r="A466" s="57">
        <v>4</v>
      </c>
      <c r="B466" s="52">
        <v>43522</v>
      </c>
      <c r="C466" s="57" t="s">
        <v>138</v>
      </c>
      <c r="D466" s="57" t="s">
        <v>21</v>
      </c>
      <c r="E466" s="57" t="s">
        <v>155</v>
      </c>
      <c r="F466" s="58">
        <v>854</v>
      </c>
      <c r="G466" s="58">
        <v>826</v>
      </c>
      <c r="H466" s="58">
        <v>868</v>
      </c>
      <c r="I466" s="58">
        <v>883</v>
      </c>
      <c r="J466" s="58">
        <v>898</v>
      </c>
      <c r="K466" s="58">
        <v>868</v>
      </c>
      <c r="L466" s="53">
        <f t="shared" si="36"/>
        <v>117.096018735363</v>
      </c>
      <c r="M466" s="54">
        <f>IF(D466="BUY",(K466-F466)*(L466),(F466-K466)*(L466))</f>
        <v>1639.344262295082</v>
      </c>
      <c r="N466" s="55">
        <f>M466/(L466)/F466%</f>
        <v>1.6393442622950822</v>
      </c>
    </row>
    <row r="467" spans="1:14" ht="15" customHeight="1">
      <c r="A467" s="57">
        <v>5</v>
      </c>
      <c r="B467" s="52">
        <v>43521</v>
      </c>
      <c r="C467" s="57" t="s">
        <v>138</v>
      </c>
      <c r="D467" s="57" t="s">
        <v>21</v>
      </c>
      <c r="E467" s="57" t="s">
        <v>254</v>
      </c>
      <c r="F467" s="58">
        <v>322</v>
      </c>
      <c r="G467" s="58">
        <v>314</v>
      </c>
      <c r="H467" s="58">
        <v>328</v>
      </c>
      <c r="I467" s="58">
        <v>334</v>
      </c>
      <c r="J467" s="58">
        <v>340</v>
      </c>
      <c r="K467" s="58">
        <v>328</v>
      </c>
      <c r="L467" s="53">
        <f t="shared" si="36"/>
        <v>310.55900621118013</v>
      </c>
      <c r="M467" s="54">
        <f aca="true" t="shared" si="37" ref="M467:M481">IF(D467="BUY",(K467-F467)*(L467),(F467-K467)*(L467))</f>
        <v>1863.354037267081</v>
      </c>
      <c r="N467" s="55">
        <f aca="true" t="shared" si="38" ref="N467:N480">M467/(L467)/F467%</f>
        <v>1.8633540372670807</v>
      </c>
    </row>
    <row r="468" spans="1:14" ht="15" customHeight="1">
      <c r="A468" s="57">
        <v>6</v>
      </c>
      <c r="B468" s="52">
        <v>43518</v>
      </c>
      <c r="C468" s="57" t="s">
        <v>138</v>
      </c>
      <c r="D468" s="57" t="s">
        <v>21</v>
      </c>
      <c r="E468" s="57" t="s">
        <v>44</v>
      </c>
      <c r="F468" s="58">
        <v>597</v>
      </c>
      <c r="G468" s="58">
        <v>579</v>
      </c>
      <c r="H468" s="58">
        <v>607</v>
      </c>
      <c r="I468" s="58">
        <v>617</v>
      </c>
      <c r="J468" s="58">
        <v>627</v>
      </c>
      <c r="K468" s="58">
        <v>607</v>
      </c>
      <c r="L468" s="53">
        <f t="shared" si="36"/>
        <v>167.50418760469012</v>
      </c>
      <c r="M468" s="54">
        <f t="shared" si="37"/>
        <v>1675.041876046901</v>
      </c>
      <c r="N468" s="55">
        <f t="shared" si="38"/>
        <v>1.6750418760469012</v>
      </c>
    </row>
    <row r="469" spans="1:14" ht="15" customHeight="1">
      <c r="A469" s="57">
        <v>7</v>
      </c>
      <c r="B469" s="52">
        <v>43517</v>
      </c>
      <c r="C469" s="57" t="s">
        <v>138</v>
      </c>
      <c r="D469" s="57" t="s">
        <v>21</v>
      </c>
      <c r="E469" s="57" t="s">
        <v>219</v>
      </c>
      <c r="F469" s="58">
        <v>153</v>
      </c>
      <c r="G469" s="58">
        <v>148</v>
      </c>
      <c r="H469" s="58">
        <v>156</v>
      </c>
      <c r="I469" s="58">
        <v>159</v>
      </c>
      <c r="J469" s="58">
        <v>162</v>
      </c>
      <c r="K469" s="58">
        <v>156</v>
      </c>
      <c r="L469" s="53">
        <f t="shared" si="36"/>
        <v>653.59477124183</v>
      </c>
      <c r="M469" s="54">
        <f t="shared" si="37"/>
        <v>1960.78431372549</v>
      </c>
      <c r="N469" s="55">
        <f t="shared" si="38"/>
        <v>1.9607843137254901</v>
      </c>
    </row>
    <row r="470" spans="1:14" ht="15" customHeight="1">
      <c r="A470" s="57">
        <v>8</v>
      </c>
      <c r="B470" s="52">
        <v>43516</v>
      </c>
      <c r="C470" s="57" t="s">
        <v>138</v>
      </c>
      <c r="D470" s="57" t="s">
        <v>21</v>
      </c>
      <c r="E470" s="57" t="s">
        <v>237</v>
      </c>
      <c r="F470" s="58">
        <v>554</v>
      </c>
      <c r="G470" s="58">
        <v>536</v>
      </c>
      <c r="H470" s="58">
        <v>564</v>
      </c>
      <c r="I470" s="58">
        <v>574</v>
      </c>
      <c r="J470" s="58">
        <v>584</v>
      </c>
      <c r="K470" s="58">
        <v>564</v>
      </c>
      <c r="L470" s="53">
        <f t="shared" si="36"/>
        <v>180.50541516245488</v>
      </c>
      <c r="M470" s="54">
        <f t="shared" si="37"/>
        <v>1805.054151624549</v>
      </c>
      <c r="N470" s="55">
        <f t="shared" si="38"/>
        <v>1.8050541516245486</v>
      </c>
    </row>
    <row r="471" spans="1:14" ht="15" customHeight="1">
      <c r="A471" s="57">
        <v>9</v>
      </c>
      <c r="B471" s="52">
        <v>43515</v>
      </c>
      <c r="C471" s="57" t="s">
        <v>138</v>
      </c>
      <c r="D471" s="57" t="s">
        <v>21</v>
      </c>
      <c r="E471" s="57" t="s">
        <v>84</v>
      </c>
      <c r="F471" s="58">
        <v>165</v>
      </c>
      <c r="G471" s="58">
        <v>160</v>
      </c>
      <c r="H471" s="58">
        <v>168</v>
      </c>
      <c r="I471" s="58">
        <v>171</v>
      </c>
      <c r="J471" s="58">
        <v>174</v>
      </c>
      <c r="K471" s="58">
        <v>168</v>
      </c>
      <c r="L471" s="53">
        <f t="shared" si="36"/>
        <v>606.060606060606</v>
      </c>
      <c r="M471" s="54">
        <f t="shared" si="37"/>
        <v>1818.181818181818</v>
      </c>
      <c r="N471" s="55">
        <f t="shared" si="38"/>
        <v>1.8181818181818183</v>
      </c>
    </row>
    <row r="472" spans="1:14" ht="15" customHeight="1">
      <c r="A472" s="57">
        <v>10</v>
      </c>
      <c r="B472" s="52">
        <v>43514</v>
      </c>
      <c r="C472" s="57" t="s">
        <v>138</v>
      </c>
      <c r="D472" s="57" t="s">
        <v>21</v>
      </c>
      <c r="E472" s="57" t="s">
        <v>238</v>
      </c>
      <c r="F472" s="58">
        <v>828</v>
      </c>
      <c r="G472" s="58">
        <v>800</v>
      </c>
      <c r="H472" s="58">
        <v>845</v>
      </c>
      <c r="I472" s="58">
        <v>862</v>
      </c>
      <c r="J472" s="58">
        <v>878</v>
      </c>
      <c r="K472" s="58">
        <v>800</v>
      </c>
      <c r="L472" s="53">
        <f t="shared" si="36"/>
        <v>120.77294685990339</v>
      </c>
      <c r="M472" s="54">
        <f t="shared" si="37"/>
        <v>-3381.6425120772947</v>
      </c>
      <c r="N472" s="55">
        <f t="shared" si="38"/>
        <v>-3.381642512077295</v>
      </c>
    </row>
    <row r="473" spans="1:14" ht="15" customHeight="1">
      <c r="A473" s="57">
        <v>11</v>
      </c>
      <c r="B473" s="52">
        <v>43509</v>
      </c>
      <c r="C473" s="57" t="s">
        <v>138</v>
      </c>
      <c r="D473" s="57" t="s">
        <v>21</v>
      </c>
      <c r="E473" s="57" t="s">
        <v>239</v>
      </c>
      <c r="F473" s="58">
        <v>1040</v>
      </c>
      <c r="G473" s="58">
        <v>1015</v>
      </c>
      <c r="H473" s="58">
        <v>1060</v>
      </c>
      <c r="I473" s="58">
        <v>1080</v>
      </c>
      <c r="J473" s="58">
        <v>1100</v>
      </c>
      <c r="K473" s="58">
        <v>1060</v>
      </c>
      <c r="L473" s="53">
        <f t="shared" si="36"/>
        <v>96.15384615384616</v>
      </c>
      <c r="M473" s="54">
        <f t="shared" si="37"/>
        <v>1923.0769230769233</v>
      </c>
      <c r="N473" s="55">
        <f t="shared" si="38"/>
        <v>1.923076923076923</v>
      </c>
    </row>
    <row r="474" spans="1:14" ht="15" customHeight="1">
      <c r="A474" s="57">
        <v>12</v>
      </c>
      <c r="B474" s="52">
        <v>43508</v>
      </c>
      <c r="C474" s="57" t="s">
        <v>138</v>
      </c>
      <c r="D474" s="57" t="s">
        <v>21</v>
      </c>
      <c r="E474" s="57" t="s">
        <v>240</v>
      </c>
      <c r="F474" s="58">
        <v>1020</v>
      </c>
      <c r="G474" s="58">
        <v>987</v>
      </c>
      <c r="H474" s="58">
        <v>1040</v>
      </c>
      <c r="I474" s="58">
        <v>1060</v>
      </c>
      <c r="J474" s="58">
        <v>1080</v>
      </c>
      <c r="K474" s="58">
        <v>987</v>
      </c>
      <c r="L474" s="53">
        <f t="shared" si="36"/>
        <v>98.03921568627452</v>
      </c>
      <c r="M474" s="54">
        <f t="shared" si="37"/>
        <v>-3235.294117647059</v>
      </c>
      <c r="N474" s="55">
        <f t="shared" si="38"/>
        <v>-3.235294117647059</v>
      </c>
    </row>
    <row r="475" spans="1:14" ht="15" customHeight="1">
      <c r="A475" s="57">
        <v>13</v>
      </c>
      <c r="B475" s="52">
        <v>43507</v>
      </c>
      <c r="C475" s="57" t="s">
        <v>138</v>
      </c>
      <c r="D475" s="57" t="s">
        <v>21</v>
      </c>
      <c r="E475" s="57" t="s">
        <v>169</v>
      </c>
      <c r="F475" s="58">
        <v>1326</v>
      </c>
      <c r="G475" s="58">
        <v>1296</v>
      </c>
      <c r="H475" s="58">
        <v>1346</v>
      </c>
      <c r="I475" s="58">
        <v>1366</v>
      </c>
      <c r="J475" s="58">
        <v>1386</v>
      </c>
      <c r="K475" s="58">
        <v>1296</v>
      </c>
      <c r="L475" s="53">
        <f t="shared" si="36"/>
        <v>75.41478129713424</v>
      </c>
      <c r="M475" s="54">
        <f t="shared" si="37"/>
        <v>-2262.4434389140274</v>
      </c>
      <c r="N475" s="55">
        <f t="shared" si="38"/>
        <v>-2.2624434389140275</v>
      </c>
    </row>
    <row r="476" spans="1:14" ht="15" customHeight="1">
      <c r="A476" s="57">
        <v>14</v>
      </c>
      <c r="B476" s="52">
        <v>43504</v>
      </c>
      <c r="C476" s="57" t="s">
        <v>138</v>
      </c>
      <c r="D476" s="57" t="s">
        <v>21</v>
      </c>
      <c r="E476" s="57" t="s">
        <v>241</v>
      </c>
      <c r="F476" s="58">
        <v>760</v>
      </c>
      <c r="G476" s="58">
        <v>738</v>
      </c>
      <c r="H476" s="58">
        <v>775</v>
      </c>
      <c r="I476" s="58">
        <v>790</v>
      </c>
      <c r="J476" s="58">
        <v>800</v>
      </c>
      <c r="K476" s="58">
        <v>738</v>
      </c>
      <c r="L476" s="53">
        <f t="shared" si="36"/>
        <v>131.57894736842104</v>
      </c>
      <c r="M476" s="54">
        <f t="shared" si="37"/>
        <v>-2894.736842105263</v>
      </c>
      <c r="N476" s="55">
        <f t="shared" si="38"/>
        <v>-2.8947368421052633</v>
      </c>
    </row>
    <row r="477" spans="1:14" ht="15" customHeight="1">
      <c r="A477" s="57">
        <v>15</v>
      </c>
      <c r="B477" s="52">
        <v>43503</v>
      </c>
      <c r="C477" s="57" t="s">
        <v>138</v>
      </c>
      <c r="D477" s="57" t="s">
        <v>21</v>
      </c>
      <c r="E477" s="57" t="s">
        <v>242</v>
      </c>
      <c r="F477" s="58">
        <v>305</v>
      </c>
      <c r="G477" s="58">
        <v>293</v>
      </c>
      <c r="H477" s="58">
        <v>311</v>
      </c>
      <c r="I477" s="58">
        <v>317</v>
      </c>
      <c r="J477" s="58">
        <v>323</v>
      </c>
      <c r="K477" s="58">
        <v>317</v>
      </c>
      <c r="L477" s="53">
        <f>100000/F477</f>
        <v>327.8688524590164</v>
      </c>
      <c r="M477" s="54">
        <f t="shared" si="37"/>
        <v>3934.426229508197</v>
      </c>
      <c r="N477" s="55">
        <f t="shared" si="38"/>
        <v>3.934426229508197</v>
      </c>
    </row>
    <row r="478" spans="1:14" ht="15" customHeight="1">
      <c r="A478" s="57">
        <v>16</v>
      </c>
      <c r="B478" s="52">
        <v>43502</v>
      </c>
      <c r="C478" s="57" t="s">
        <v>138</v>
      </c>
      <c r="D478" s="57" t="s">
        <v>21</v>
      </c>
      <c r="E478" s="57" t="s">
        <v>243</v>
      </c>
      <c r="F478" s="58">
        <v>1205</v>
      </c>
      <c r="G478" s="58">
        <v>1170</v>
      </c>
      <c r="H478" s="58">
        <v>1225</v>
      </c>
      <c r="I478" s="58">
        <v>1245</v>
      </c>
      <c r="J478" s="58">
        <v>1265</v>
      </c>
      <c r="K478" s="58">
        <v>1170</v>
      </c>
      <c r="L478" s="53">
        <f>100000/F478</f>
        <v>82.98755186721992</v>
      </c>
      <c r="M478" s="54">
        <f t="shared" si="37"/>
        <v>-2904.564315352697</v>
      </c>
      <c r="N478" s="55">
        <f t="shared" si="38"/>
        <v>-2.904564315352697</v>
      </c>
    </row>
    <row r="479" spans="1:14" ht="15" customHeight="1">
      <c r="A479" s="57">
        <v>17</v>
      </c>
      <c r="B479" s="52">
        <v>43501</v>
      </c>
      <c r="C479" s="57" t="s">
        <v>138</v>
      </c>
      <c r="D479" s="57" t="s">
        <v>21</v>
      </c>
      <c r="E479" s="57" t="s">
        <v>244</v>
      </c>
      <c r="F479" s="58">
        <v>1300</v>
      </c>
      <c r="G479" s="58">
        <v>1272</v>
      </c>
      <c r="H479" s="58">
        <v>1315</v>
      </c>
      <c r="I479" s="58">
        <v>1330</v>
      </c>
      <c r="J479" s="58">
        <v>1345</v>
      </c>
      <c r="K479" s="58">
        <v>1315</v>
      </c>
      <c r="L479" s="53">
        <f>100000/F479</f>
        <v>76.92307692307692</v>
      </c>
      <c r="M479" s="54">
        <f t="shared" si="37"/>
        <v>1153.8461538461538</v>
      </c>
      <c r="N479" s="55">
        <f t="shared" si="38"/>
        <v>1.1538461538461537</v>
      </c>
    </row>
    <row r="480" spans="1:14" ht="15" customHeight="1">
      <c r="A480" s="57">
        <v>18</v>
      </c>
      <c r="B480" s="52">
        <v>43500</v>
      </c>
      <c r="C480" s="57" t="s">
        <v>138</v>
      </c>
      <c r="D480" s="57" t="s">
        <v>21</v>
      </c>
      <c r="E480" s="57" t="s">
        <v>200</v>
      </c>
      <c r="F480" s="58">
        <v>438</v>
      </c>
      <c r="G480" s="58">
        <v>423</v>
      </c>
      <c r="H480" s="58">
        <v>446</v>
      </c>
      <c r="I480" s="58">
        <v>454</v>
      </c>
      <c r="J480" s="58">
        <v>460</v>
      </c>
      <c r="K480" s="58">
        <v>445.8</v>
      </c>
      <c r="L480" s="53">
        <f>100000/F480</f>
        <v>228.31050228310502</v>
      </c>
      <c r="M480" s="54">
        <f t="shared" si="37"/>
        <v>1780.8219178082218</v>
      </c>
      <c r="N480" s="55">
        <f t="shared" si="38"/>
        <v>1.7808219178082219</v>
      </c>
    </row>
    <row r="481" spans="1:14" ht="15" customHeight="1">
      <c r="A481" s="57">
        <v>19</v>
      </c>
      <c r="B481" s="52">
        <v>43497</v>
      </c>
      <c r="C481" s="57" t="s">
        <v>138</v>
      </c>
      <c r="D481" s="57" t="s">
        <v>21</v>
      </c>
      <c r="E481" s="57" t="s">
        <v>231</v>
      </c>
      <c r="F481" s="58">
        <v>615</v>
      </c>
      <c r="G481" s="58">
        <v>593</v>
      </c>
      <c r="H481" s="58">
        <v>627</v>
      </c>
      <c r="I481" s="58">
        <v>639</v>
      </c>
      <c r="J481" s="58">
        <v>650</v>
      </c>
      <c r="K481" s="58">
        <v>593</v>
      </c>
      <c r="L481" s="53">
        <f>100000/F481</f>
        <v>162.60162601626016</v>
      </c>
      <c r="M481" s="54">
        <f t="shared" si="37"/>
        <v>-3577.2357723577234</v>
      </c>
      <c r="N481" s="55">
        <f>M481/(L481)/F481%</f>
        <v>-3.5772357723577235</v>
      </c>
    </row>
    <row r="482" spans="1:14" ht="15" customHeight="1">
      <c r="A482" s="9" t="s">
        <v>26</v>
      </c>
      <c r="B482" s="19"/>
      <c r="C482" s="11"/>
      <c r="D482" s="12"/>
      <c r="E482" s="13"/>
      <c r="F482" s="13"/>
      <c r="G482" s="14"/>
      <c r="H482" s="13"/>
      <c r="I482" s="13"/>
      <c r="J482" s="13"/>
      <c r="K482" s="16"/>
      <c r="L482" s="17"/>
      <c r="N482"/>
    </row>
    <row r="483" spans="1:14" ht="15" customHeight="1">
      <c r="A483" s="9" t="s">
        <v>26</v>
      </c>
      <c r="B483" s="19"/>
      <c r="C483" s="20"/>
      <c r="D483" s="21"/>
      <c r="E483" s="22"/>
      <c r="F483" s="22"/>
      <c r="G483" s="23"/>
      <c r="H483" s="22"/>
      <c r="I483" s="22"/>
      <c r="J483" s="22"/>
      <c r="K483" s="22"/>
      <c r="L483"/>
      <c r="M483"/>
      <c r="N483"/>
    </row>
    <row r="484" spans="1:14" ht="15" customHeight="1" thickBot="1">
      <c r="A484"/>
      <c r="B484"/>
      <c r="C484" s="22"/>
      <c r="D484" s="22"/>
      <c r="E484" s="22"/>
      <c r="F484" s="25"/>
      <c r="G484" s="26"/>
      <c r="H484" s="27" t="s">
        <v>27</v>
      </c>
      <c r="I484" s="27"/>
      <c r="J484"/>
      <c r="K484"/>
      <c r="L484"/>
      <c r="M484"/>
      <c r="N484"/>
    </row>
    <row r="485" spans="1:14" ht="15" customHeight="1">
      <c r="A485"/>
      <c r="B485"/>
      <c r="C485" s="221" t="s">
        <v>28</v>
      </c>
      <c r="D485" s="221"/>
      <c r="E485" s="29">
        <v>19</v>
      </c>
      <c r="F485" s="30">
        <f>F486+F487+F488+F489+F490+F491</f>
        <v>100</v>
      </c>
      <c r="G485" s="31">
        <v>19</v>
      </c>
      <c r="H485" s="32">
        <f>G486/G485%</f>
        <v>68.42105263157895</v>
      </c>
      <c r="I485" s="32"/>
      <c r="J485"/>
      <c r="K485"/>
      <c r="L485"/>
      <c r="M485"/>
      <c r="N485"/>
    </row>
    <row r="486" spans="1:14" ht="15" customHeight="1">
      <c r="A486"/>
      <c r="B486"/>
      <c r="C486" s="217" t="s">
        <v>29</v>
      </c>
      <c r="D486" s="217"/>
      <c r="E486" s="33">
        <v>13</v>
      </c>
      <c r="F486" s="34">
        <f>(E486/E485)*100</f>
        <v>68.42105263157895</v>
      </c>
      <c r="G486" s="31">
        <v>13</v>
      </c>
      <c r="H486" s="28"/>
      <c r="I486" s="28"/>
      <c r="J486"/>
      <c r="K486"/>
      <c r="L486"/>
      <c r="M486"/>
      <c r="N486"/>
    </row>
    <row r="487" spans="1:14" ht="15" customHeight="1">
      <c r="A487"/>
      <c r="B487"/>
      <c r="C487" s="217" t="s">
        <v>31</v>
      </c>
      <c r="D487" s="217"/>
      <c r="E487" s="33">
        <v>0</v>
      </c>
      <c r="F487" s="34">
        <f>(E487/E485)*100</f>
        <v>0</v>
      </c>
      <c r="G487" s="36"/>
      <c r="H487" s="31"/>
      <c r="I487" s="31"/>
      <c r="J487"/>
      <c r="K487"/>
      <c r="L487"/>
      <c r="M487"/>
      <c r="N487"/>
    </row>
    <row r="488" spans="1:14" ht="15" customHeight="1">
      <c r="A488"/>
      <c r="B488"/>
      <c r="C488" s="217" t="s">
        <v>32</v>
      </c>
      <c r="D488" s="217"/>
      <c r="E488" s="33">
        <v>0</v>
      </c>
      <c r="F488" s="34">
        <f>(E488/E485)*100</f>
        <v>0</v>
      </c>
      <c r="G488" s="36"/>
      <c r="H488" s="31"/>
      <c r="I488" s="31"/>
      <c r="J488"/>
      <c r="K488"/>
      <c r="L488"/>
      <c r="M488"/>
      <c r="N488"/>
    </row>
    <row r="489" spans="1:14" ht="15" customHeight="1">
      <c r="A489"/>
      <c r="B489"/>
      <c r="C489" s="217" t="s">
        <v>33</v>
      </c>
      <c r="D489" s="217"/>
      <c r="E489" s="33">
        <v>6</v>
      </c>
      <c r="F489" s="34">
        <f>(E489/E485)*100</f>
        <v>31.57894736842105</v>
      </c>
      <c r="G489" s="36"/>
      <c r="H489" s="22" t="s">
        <v>34</v>
      </c>
      <c r="I489" s="22"/>
      <c r="J489"/>
      <c r="K489"/>
      <c r="L489"/>
      <c r="M489"/>
      <c r="N489"/>
    </row>
    <row r="490" spans="1:14" ht="15" customHeight="1">
      <c r="A490"/>
      <c r="B490"/>
      <c r="C490" s="217" t="s">
        <v>35</v>
      </c>
      <c r="D490" s="217"/>
      <c r="E490" s="33">
        <v>0</v>
      </c>
      <c r="F490" s="34">
        <f>(E490/E485)*100</f>
        <v>0</v>
      </c>
      <c r="G490" s="36"/>
      <c r="H490" s="22"/>
      <c r="I490" s="22"/>
      <c r="J490"/>
      <c r="K490"/>
      <c r="L490"/>
      <c r="M490"/>
      <c r="N490"/>
    </row>
    <row r="491" spans="1:14" ht="15" customHeight="1" thickBot="1">
      <c r="A491"/>
      <c r="B491"/>
      <c r="C491" s="218" t="s">
        <v>36</v>
      </c>
      <c r="D491" s="218"/>
      <c r="E491" s="38"/>
      <c r="F491" s="39">
        <f>(E491/E485)*100</f>
        <v>0</v>
      </c>
      <c r="G491" s="36"/>
      <c r="H491" s="22"/>
      <c r="I491"/>
      <c r="J491"/>
      <c r="K491"/>
      <c r="L491"/>
      <c r="M491"/>
      <c r="N491"/>
    </row>
    <row r="492" spans="1:14" ht="15" customHeight="1">
      <c r="A492" s="41" t="s">
        <v>37</v>
      </c>
      <c r="B492" s="10"/>
      <c r="C492" s="11"/>
      <c r="D492" s="11"/>
      <c r="E492" s="13"/>
      <c r="F492" s="13"/>
      <c r="G492" s="42"/>
      <c r="H492" s="43"/>
      <c r="I492" s="22"/>
      <c r="J492" s="43"/>
      <c r="K492" s="13"/>
      <c r="L492" s="17"/>
      <c r="M492"/>
      <c r="N492"/>
    </row>
    <row r="493" spans="1:14" ht="15" customHeight="1">
      <c r="A493" s="12" t="s">
        <v>38</v>
      </c>
      <c r="B493" s="10"/>
      <c r="C493" s="44"/>
      <c r="D493" s="45"/>
      <c r="E493" s="46"/>
      <c r="F493" s="43"/>
      <c r="G493" s="42"/>
      <c r="H493" s="43"/>
      <c r="I493" s="43"/>
      <c r="J493" s="43"/>
      <c r="K493" s="13"/>
      <c r="L493" s="17"/>
      <c r="M493"/>
      <c r="N493"/>
    </row>
    <row r="494" spans="1:14" ht="15" customHeight="1">
      <c r="A494" s="12" t="s">
        <v>39</v>
      </c>
      <c r="B494" s="10"/>
      <c r="C494" s="11"/>
      <c r="D494" s="45"/>
      <c r="E494" s="46"/>
      <c r="F494" s="43"/>
      <c r="G494" s="42"/>
      <c r="H494" s="47"/>
      <c r="I494" s="47"/>
      <c r="J494" s="47"/>
      <c r="K494" s="13"/>
      <c r="L494" s="17"/>
      <c r="M494"/>
      <c r="N494"/>
    </row>
    <row r="495" spans="1:14" ht="15" customHeight="1">
      <c r="A495" s="12" t="s">
        <v>40</v>
      </c>
      <c r="B495" s="44"/>
      <c r="C495" s="11"/>
      <c r="D495" s="45"/>
      <c r="E495" s="46"/>
      <c r="F495" s="43"/>
      <c r="G495" s="48"/>
      <c r="H495" s="47"/>
      <c r="I495" s="47"/>
      <c r="J495" s="47"/>
      <c r="K495" s="13"/>
      <c r="L495" s="17"/>
      <c r="M495"/>
      <c r="N495" s="24"/>
    </row>
    <row r="496" spans="1:14" ht="15" customHeight="1" thickBot="1">
      <c r="A496" s="12" t="s">
        <v>41</v>
      </c>
      <c r="B496" s="35"/>
      <c r="C496" s="11"/>
      <c r="D496" s="49"/>
      <c r="E496" s="43"/>
      <c r="F496" s="43"/>
      <c r="G496" s="48"/>
      <c r="H496" s="47"/>
      <c r="I496" s="47"/>
      <c r="J496" s="47"/>
      <c r="K496" s="43"/>
      <c r="L496" s="17"/>
      <c r="M496"/>
      <c r="N496" s="17"/>
    </row>
    <row r="497" spans="1:14" ht="15" customHeight="1" thickBot="1">
      <c r="A497" s="219"/>
      <c r="B497" s="219"/>
      <c r="C497" s="219"/>
      <c r="D497" s="219"/>
      <c r="E497" s="219"/>
      <c r="F497" s="219"/>
      <c r="G497" s="219"/>
      <c r="H497" s="219"/>
      <c r="I497" s="219"/>
      <c r="J497" s="219"/>
      <c r="K497" s="219"/>
      <c r="L497" s="219"/>
      <c r="M497" s="219"/>
      <c r="N497" s="219"/>
    </row>
    <row r="498" spans="1:14" ht="15" customHeight="1">
      <c r="A498" s="219"/>
      <c r="B498" s="219"/>
      <c r="C498" s="219"/>
      <c r="D498" s="219"/>
      <c r="E498" s="219"/>
      <c r="F498" s="219"/>
      <c r="G498" s="219"/>
      <c r="H498" s="219"/>
      <c r="I498" s="219"/>
      <c r="J498" s="219"/>
      <c r="K498" s="219"/>
      <c r="L498" s="219"/>
      <c r="M498" s="219"/>
      <c r="N498" s="219"/>
    </row>
    <row r="499" spans="1:14" ht="15" customHeight="1">
      <c r="A499" s="220" t="s">
        <v>135</v>
      </c>
      <c r="B499" s="220"/>
      <c r="C499" s="220"/>
      <c r="D499" s="220"/>
      <c r="E499" s="220"/>
      <c r="F499" s="220"/>
      <c r="G499" s="220"/>
      <c r="H499" s="220"/>
      <c r="I499" s="220"/>
      <c r="J499" s="220"/>
      <c r="K499" s="220"/>
      <c r="L499" s="220"/>
      <c r="M499" s="220"/>
      <c r="N499" s="220"/>
    </row>
    <row r="500" spans="1:14" ht="15" customHeight="1">
      <c r="A500" s="220" t="s">
        <v>136</v>
      </c>
      <c r="B500" s="220"/>
      <c r="C500" s="220"/>
      <c r="D500" s="220"/>
      <c r="E500" s="220"/>
      <c r="F500" s="220"/>
      <c r="G500" s="220"/>
      <c r="H500" s="220"/>
      <c r="I500" s="220"/>
      <c r="J500" s="220"/>
      <c r="K500" s="220"/>
      <c r="L500" s="220"/>
      <c r="M500" s="220"/>
      <c r="N500" s="220"/>
    </row>
    <row r="501" spans="1:14" ht="15" customHeight="1" thickBot="1">
      <c r="A501" s="212" t="s">
        <v>3</v>
      </c>
      <c r="B501" s="212"/>
      <c r="C501" s="212"/>
      <c r="D501" s="212"/>
      <c r="E501" s="212"/>
      <c r="F501" s="212"/>
      <c r="G501" s="212"/>
      <c r="H501" s="212"/>
      <c r="I501" s="212"/>
      <c r="J501" s="212"/>
      <c r="K501" s="212"/>
      <c r="L501" s="212"/>
      <c r="M501" s="212"/>
      <c r="N501" s="212"/>
    </row>
    <row r="502" spans="1:14" ht="15" customHeight="1">
      <c r="A502" s="213" t="s">
        <v>206</v>
      </c>
      <c r="B502" s="213"/>
      <c r="C502" s="213"/>
      <c r="D502" s="213"/>
      <c r="E502" s="213"/>
      <c r="F502" s="213"/>
      <c r="G502" s="213"/>
      <c r="H502" s="213"/>
      <c r="I502" s="213"/>
      <c r="J502" s="213"/>
      <c r="K502" s="213"/>
      <c r="L502" s="213"/>
      <c r="M502" s="213"/>
      <c r="N502" s="213"/>
    </row>
    <row r="503" spans="1:14" ht="15" customHeight="1">
      <c r="A503" s="213" t="s">
        <v>5</v>
      </c>
      <c r="B503" s="213"/>
      <c r="C503" s="213"/>
      <c r="D503" s="213"/>
      <c r="E503" s="213"/>
      <c r="F503" s="213"/>
      <c r="G503" s="213"/>
      <c r="H503" s="213"/>
      <c r="I503" s="213"/>
      <c r="J503" s="213"/>
      <c r="K503" s="213"/>
      <c r="L503" s="213"/>
      <c r="M503" s="213"/>
      <c r="N503" s="213"/>
    </row>
    <row r="504" spans="1:14" ht="15" customHeight="1">
      <c r="A504" s="214" t="s">
        <v>6</v>
      </c>
      <c r="B504" s="215" t="s">
        <v>7</v>
      </c>
      <c r="C504" s="210" t="s">
        <v>8</v>
      </c>
      <c r="D504" s="214" t="s">
        <v>9</v>
      </c>
      <c r="E504" s="210" t="s">
        <v>10</v>
      </c>
      <c r="F504" s="210" t="s">
        <v>11</v>
      </c>
      <c r="G504" s="210" t="s">
        <v>12</v>
      </c>
      <c r="H504" s="210" t="s">
        <v>13</v>
      </c>
      <c r="I504" s="210" t="s">
        <v>14</v>
      </c>
      <c r="J504" s="210" t="s">
        <v>15</v>
      </c>
      <c r="K504" s="211" t="s">
        <v>16</v>
      </c>
      <c r="L504" s="210" t="s">
        <v>17</v>
      </c>
      <c r="M504" s="210" t="s">
        <v>18</v>
      </c>
      <c r="N504" s="210" t="s">
        <v>19</v>
      </c>
    </row>
    <row r="505" spans="1:14" ht="15" customHeight="1">
      <c r="A505" s="214"/>
      <c r="B505" s="216"/>
      <c r="C505" s="210"/>
      <c r="D505" s="214"/>
      <c r="E505" s="215"/>
      <c r="F505" s="210"/>
      <c r="G505" s="210"/>
      <c r="H505" s="210"/>
      <c r="I505" s="210"/>
      <c r="J505" s="210"/>
      <c r="K505" s="211"/>
      <c r="L505" s="210"/>
      <c r="M505" s="210"/>
      <c r="N505" s="210"/>
    </row>
    <row r="506" spans="1:14" ht="15" customHeight="1">
      <c r="A506" s="57">
        <v>1</v>
      </c>
      <c r="B506" s="52">
        <v>43496</v>
      </c>
      <c r="C506" s="57" t="s">
        <v>138</v>
      </c>
      <c r="D506" s="57" t="s">
        <v>21</v>
      </c>
      <c r="E506" s="57" t="s">
        <v>218</v>
      </c>
      <c r="F506" s="58">
        <v>995</v>
      </c>
      <c r="G506" s="58">
        <v>967</v>
      </c>
      <c r="H506" s="58">
        <v>1015</v>
      </c>
      <c r="I506" s="58">
        <v>1035</v>
      </c>
      <c r="J506" s="58">
        <v>1055</v>
      </c>
      <c r="K506" s="58">
        <v>1035</v>
      </c>
      <c r="L506" s="53">
        <f aca="true" t="shared" si="39" ref="L506:L520">100000/F506</f>
        <v>100.50251256281408</v>
      </c>
      <c r="M506" s="54">
        <f>IF(D506="BUY",(K506-F506)*(L506),(F506-K506)*(L506))</f>
        <v>4020.1005025125633</v>
      </c>
      <c r="N506" s="55">
        <f aca="true" t="shared" si="40" ref="N506:N520">M506/(L506)/F506%</f>
        <v>4.020100502512563</v>
      </c>
    </row>
    <row r="507" spans="1:14" ht="15" customHeight="1">
      <c r="A507" s="57">
        <v>2</v>
      </c>
      <c r="B507" s="52">
        <v>43496</v>
      </c>
      <c r="C507" s="57" t="s">
        <v>138</v>
      </c>
      <c r="D507" s="57" t="s">
        <v>21</v>
      </c>
      <c r="E507" s="57" t="s">
        <v>94</v>
      </c>
      <c r="F507" s="58">
        <v>2010</v>
      </c>
      <c r="G507" s="58">
        <v>1960</v>
      </c>
      <c r="H507" s="58">
        <v>2040</v>
      </c>
      <c r="I507" s="58">
        <v>2070</v>
      </c>
      <c r="J507" s="58">
        <v>2100</v>
      </c>
      <c r="K507" s="58">
        <v>2040</v>
      </c>
      <c r="L507" s="53">
        <f>100000/F507</f>
        <v>49.75124378109453</v>
      </c>
      <c r="M507" s="54">
        <f>IF(D507="BUY",(K507-F507)*(L507),(F507-K507)*(L507))</f>
        <v>1492.5373134328358</v>
      </c>
      <c r="N507" s="55">
        <f t="shared" si="40"/>
        <v>1.4925373134328357</v>
      </c>
    </row>
    <row r="508" spans="1:14" ht="15" customHeight="1">
      <c r="A508" s="57">
        <v>3</v>
      </c>
      <c r="B508" s="52">
        <v>43495</v>
      </c>
      <c r="C508" s="57" t="s">
        <v>138</v>
      </c>
      <c r="D508" s="57" t="s">
        <v>21</v>
      </c>
      <c r="E508" s="57" t="s">
        <v>155</v>
      </c>
      <c r="F508" s="58">
        <v>768</v>
      </c>
      <c r="G508" s="58">
        <v>748</v>
      </c>
      <c r="H508" s="58">
        <v>780</v>
      </c>
      <c r="I508" s="58">
        <v>792</v>
      </c>
      <c r="J508" s="58">
        <v>804</v>
      </c>
      <c r="K508" s="58">
        <v>780</v>
      </c>
      <c r="L508" s="53">
        <f>100000/F508</f>
        <v>130.20833333333334</v>
      </c>
      <c r="M508" s="54">
        <f>IF(D508="BUY",(K508-F508)*(L508),(F508-K508)*(L508))</f>
        <v>1562.5</v>
      </c>
      <c r="N508" s="55">
        <f t="shared" si="40"/>
        <v>1.5625</v>
      </c>
    </row>
    <row r="509" spans="1:14" ht="15" customHeight="1">
      <c r="A509" s="57">
        <v>4</v>
      </c>
      <c r="B509" s="52">
        <v>43494</v>
      </c>
      <c r="C509" s="57" t="s">
        <v>138</v>
      </c>
      <c r="D509" s="57" t="s">
        <v>21</v>
      </c>
      <c r="E509" s="57" t="s">
        <v>111</v>
      </c>
      <c r="F509" s="58">
        <v>148</v>
      </c>
      <c r="G509" s="58">
        <v>142</v>
      </c>
      <c r="H509" s="58">
        <v>151</v>
      </c>
      <c r="I509" s="58">
        <v>154</v>
      </c>
      <c r="J509" s="58">
        <v>157</v>
      </c>
      <c r="K509" s="58">
        <v>142</v>
      </c>
      <c r="L509" s="53">
        <f>100000/F509</f>
        <v>675.6756756756756</v>
      </c>
      <c r="M509" s="54">
        <f>IF(D509="BUY",(K509-F509)*(L509),(F509-K509)*(L509))</f>
        <v>-4054.0540540540537</v>
      </c>
      <c r="N509" s="55">
        <f t="shared" si="40"/>
        <v>-4.054054054054054</v>
      </c>
    </row>
    <row r="510" spans="1:14" ht="15" customHeight="1">
      <c r="A510" s="57">
        <v>5</v>
      </c>
      <c r="B510" s="52">
        <v>43489</v>
      </c>
      <c r="C510" s="57" t="s">
        <v>138</v>
      </c>
      <c r="D510" s="57" t="s">
        <v>53</v>
      </c>
      <c r="E510" s="57" t="s">
        <v>52</v>
      </c>
      <c r="F510" s="58">
        <v>225</v>
      </c>
      <c r="G510" s="58">
        <v>233</v>
      </c>
      <c r="H510" s="58">
        <v>220</v>
      </c>
      <c r="I510" s="58">
        <v>215</v>
      </c>
      <c r="J510" s="58">
        <v>210</v>
      </c>
      <c r="K510" s="58">
        <v>220</v>
      </c>
      <c r="L510" s="53">
        <f>100000/F510</f>
        <v>444.44444444444446</v>
      </c>
      <c r="M510" s="54">
        <f aca="true" t="shared" si="41" ref="M510:M525">IF(D510="BUY",(K510-F510)*(L510),(F510-K510)*(L510))</f>
        <v>2222.222222222222</v>
      </c>
      <c r="N510" s="55">
        <f t="shared" si="40"/>
        <v>2.2222222222222223</v>
      </c>
    </row>
    <row r="511" spans="1:14" ht="15" customHeight="1">
      <c r="A511" s="57">
        <v>6</v>
      </c>
      <c r="B511" s="52">
        <v>43489</v>
      </c>
      <c r="C511" s="57" t="s">
        <v>138</v>
      </c>
      <c r="D511" s="57" t="s">
        <v>21</v>
      </c>
      <c r="E511" s="57" t="s">
        <v>185</v>
      </c>
      <c r="F511" s="58">
        <v>728</v>
      </c>
      <c r="G511" s="58">
        <v>702</v>
      </c>
      <c r="H511" s="58">
        <v>742</v>
      </c>
      <c r="I511" s="58">
        <v>756</v>
      </c>
      <c r="J511" s="58">
        <v>770</v>
      </c>
      <c r="K511" s="58">
        <v>742</v>
      </c>
      <c r="L511" s="53">
        <f t="shared" si="39"/>
        <v>137.36263736263737</v>
      </c>
      <c r="M511" s="54">
        <f t="shared" si="41"/>
        <v>1923.0769230769233</v>
      </c>
      <c r="N511" s="55">
        <f t="shared" si="40"/>
        <v>1.923076923076923</v>
      </c>
    </row>
    <row r="512" spans="1:14" ht="15" customHeight="1">
      <c r="A512" s="57">
        <v>7</v>
      </c>
      <c r="B512" s="52">
        <v>43487</v>
      </c>
      <c r="C512" s="57" t="s">
        <v>138</v>
      </c>
      <c r="D512" s="57" t="s">
        <v>21</v>
      </c>
      <c r="E512" s="57" t="s">
        <v>169</v>
      </c>
      <c r="F512" s="58">
        <v>1300</v>
      </c>
      <c r="G512" s="58">
        <v>1268</v>
      </c>
      <c r="H512" s="58">
        <v>1320</v>
      </c>
      <c r="I512" s="58">
        <v>1340</v>
      </c>
      <c r="J512" s="58">
        <v>1360</v>
      </c>
      <c r="K512" s="58">
        <v>1320</v>
      </c>
      <c r="L512" s="53">
        <f t="shared" si="39"/>
        <v>76.92307692307692</v>
      </c>
      <c r="M512" s="54">
        <f t="shared" si="41"/>
        <v>1538.4615384615383</v>
      </c>
      <c r="N512" s="55">
        <f t="shared" si="40"/>
        <v>1.5384615384615385</v>
      </c>
    </row>
    <row r="513" spans="1:14" ht="15" customHeight="1">
      <c r="A513" s="57">
        <v>8</v>
      </c>
      <c r="B513" s="52">
        <v>43487</v>
      </c>
      <c r="C513" s="57" t="s">
        <v>138</v>
      </c>
      <c r="D513" s="57" t="s">
        <v>21</v>
      </c>
      <c r="E513" s="57" t="s">
        <v>218</v>
      </c>
      <c r="F513" s="58">
        <v>977</v>
      </c>
      <c r="G513" s="58">
        <v>947</v>
      </c>
      <c r="H513" s="58">
        <v>995</v>
      </c>
      <c r="I513" s="58">
        <v>1013</v>
      </c>
      <c r="J513" s="58">
        <v>1030</v>
      </c>
      <c r="K513" s="58">
        <v>995</v>
      </c>
      <c r="L513" s="53">
        <f t="shared" si="39"/>
        <v>102.35414534288638</v>
      </c>
      <c r="M513" s="54">
        <f t="shared" si="41"/>
        <v>1842.3746161719548</v>
      </c>
      <c r="N513" s="55">
        <f t="shared" si="40"/>
        <v>1.842374616171955</v>
      </c>
    </row>
    <row r="514" spans="1:14" ht="15" customHeight="1">
      <c r="A514" s="57">
        <v>9</v>
      </c>
      <c r="B514" s="52">
        <v>43486</v>
      </c>
      <c r="C514" s="57" t="s">
        <v>138</v>
      </c>
      <c r="D514" s="57" t="s">
        <v>21</v>
      </c>
      <c r="E514" s="57" t="s">
        <v>118</v>
      </c>
      <c r="F514" s="58">
        <v>1260</v>
      </c>
      <c r="G514" s="58">
        <v>1228</v>
      </c>
      <c r="H514" s="58">
        <v>1280</v>
      </c>
      <c r="I514" s="58">
        <v>1300</v>
      </c>
      <c r="J514" s="58">
        <v>1320</v>
      </c>
      <c r="K514" s="58">
        <v>1280</v>
      </c>
      <c r="L514" s="53">
        <f t="shared" si="39"/>
        <v>79.36507936507937</v>
      </c>
      <c r="M514" s="54">
        <f t="shared" si="41"/>
        <v>1587.3015873015875</v>
      </c>
      <c r="N514" s="55">
        <f t="shared" si="40"/>
        <v>1.5873015873015874</v>
      </c>
    </row>
    <row r="515" spans="1:14" ht="15" customHeight="1">
      <c r="A515" s="57">
        <v>10</v>
      </c>
      <c r="B515" s="52">
        <v>43482</v>
      </c>
      <c r="C515" s="57" t="s">
        <v>138</v>
      </c>
      <c r="D515" s="57" t="s">
        <v>53</v>
      </c>
      <c r="E515" s="57" t="s">
        <v>232</v>
      </c>
      <c r="F515" s="58">
        <v>147</v>
      </c>
      <c r="G515" s="58">
        <v>153</v>
      </c>
      <c r="H515" s="58">
        <v>144</v>
      </c>
      <c r="I515" s="58">
        <v>141</v>
      </c>
      <c r="J515" s="58">
        <v>138</v>
      </c>
      <c r="K515" s="58">
        <v>144</v>
      </c>
      <c r="L515" s="53">
        <f t="shared" si="39"/>
        <v>680.2721088435375</v>
      </c>
      <c r="M515" s="54">
        <f t="shared" si="41"/>
        <v>2040.8163265306125</v>
      </c>
      <c r="N515" s="55">
        <f t="shared" si="40"/>
        <v>2.0408163265306123</v>
      </c>
    </row>
    <row r="516" spans="1:14" ht="15" customHeight="1">
      <c r="A516" s="57">
        <v>11</v>
      </c>
      <c r="B516" s="52">
        <v>43481</v>
      </c>
      <c r="C516" s="57" t="s">
        <v>138</v>
      </c>
      <c r="D516" s="57" t="s">
        <v>53</v>
      </c>
      <c r="E516" s="57" t="s">
        <v>225</v>
      </c>
      <c r="F516" s="58">
        <v>275.5</v>
      </c>
      <c r="G516" s="58">
        <v>285.5</v>
      </c>
      <c r="H516" s="58">
        <v>270.5</v>
      </c>
      <c r="I516" s="58">
        <v>265.5</v>
      </c>
      <c r="J516" s="58">
        <v>260.5</v>
      </c>
      <c r="K516" s="58">
        <v>265.5</v>
      </c>
      <c r="L516" s="53">
        <f t="shared" si="39"/>
        <v>362.9764065335753</v>
      </c>
      <c r="M516" s="54">
        <f t="shared" si="41"/>
        <v>3629.764065335753</v>
      </c>
      <c r="N516" s="55">
        <f t="shared" si="40"/>
        <v>3.6297640653357535</v>
      </c>
    </row>
    <row r="517" spans="1:14" ht="15" customHeight="1">
      <c r="A517" s="57">
        <v>12</v>
      </c>
      <c r="B517" s="52">
        <v>43480</v>
      </c>
      <c r="C517" s="57" t="s">
        <v>138</v>
      </c>
      <c r="D517" s="57" t="s">
        <v>21</v>
      </c>
      <c r="E517" s="57" t="s">
        <v>61</v>
      </c>
      <c r="F517" s="58">
        <v>208</v>
      </c>
      <c r="G517" s="58">
        <v>200</v>
      </c>
      <c r="H517" s="58">
        <v>212</v>
      </c>
      <c r="I517" s="58">
        <v>216</v>
      </c>
      <c r="J517" s="58">
        <v>220</v>
      </c>
      <c r="K517" s="58">
        <v>200</v>
      </c>
      <c r="L517" s="53">
        <f t="shared" si="39"/>
        <v>480.7692307692308</v>
      </c>
      <c r="M517" s="54">
        <f t="shared" si="41"/>
        <v>-3846.153846153846</v>
      </c>
      <c r="N517" s="55">
        <f t="shared" si="40"/>
        <v>-3.846153846153846</v>
      </c>
    </row>
    <row r="518" spans="1:14" ht="15" customHeight="1">
      <c r="A518" s="57">
        <v>13</v>
      </c>
      <c r="B518" s="52">
        <v>43479</v>
      </c>
      <c r="C518" s="57" t="s">
        <v>138</v>
      </c>
      <c r="D518" s="57" t="s">
        <v>21</v>
      </c>
      <c r="E518" s="57" t="s">
        <v>226</v>
      </c>
      <c r="F518" s="58">
        <v>509</v>
      </c>
      <c r="G518" s="58">
        <v>489</v>
      </c>
      <c r="H518" s="58">
        <v>519</v>
      </c>
      <c r="I518" s="58">
        <v>529</v>
      </c>
      <c r="J518" s="58">
        <v>539</v>
      </c>
      <c r="K518" s="58">
        <v>519</v>
      </c>
      <c r="L518" s="53">
        <f t="shared" si="39"/>
        <v>196.46365422396858</v>
      </c>
      <c r="M518" s="54">
        <f t="shared" si="41"/>
        <v>1964.6365422396857</v>
      </c>
      <c r="N518" s="55">
        <f t="shared" si="40"/>
        <v>1.9646365422396856</v>
      </c>
    </row>
    <row r="519" spans="1:14" ht="15" customHeight="1">
      <c r="A519" s="57">
        <v>14</v>
      </c>
      <c r="B519" s="52">
        <v>43476</v>
      </c>
      <c r="C519" s="57" t="s">
        <v>138</v>
      </c>
      <c r="D519" s="57" t="s">
        <v>21</v>
      </c>
      <c r="E519" s="57" t="s">
        <v>227</v>
      </c>
      <c r="F519" s="58">
        <v>228.5</v>
      </c>
      <c r="G519" s="58">
        <v>220.5</v>
      </c>
      <c r="H519" s="58">
        <v>232.5</v>
      </c>
      <c r="I519" s="58">
        <v>236.5</v>
      </c>
      <c r="J519" s="58">
        <v>240.5</v>
      </c>
      <c r="K519" s="58">
        <v>220.5</v>
      </c>
      <c r="L519" s="53">
        <f t="shared" si="39"/>
        <v>437.636761487965</v>
      </c>
      <c r="M519" s="54">
        <f t="shared" si="41"/>
        <v>-3501.09409190372</v>
      </c>
      <c r="N519" s="55">
        <f t="shared" si="40"/>
        <v>-3.50109409190372</v>
      </c>
    </row>
    <row r="520" spans="1:14" ht="15" customHeight="1">
      <c r="A520" s="57">
        <v>15</v>
      </c>
      <c r="B520" s="52">
        <v>43474</v>
      </c>
      <c r="C520" s="57" t="s">
        <v>138</v>
      </c>
      <c r="D520" s="57" t="s">
        <v>21</v>
      </c>
      <c r="E520" s="57" t="s">
        <v>207</v>
      </c>
      <c r="F520" s="58">
        <v>500</v>
      </c>
      <c r="G520" s="58">
        <v>480</v>
      </c>
      <c r="H520" s="58">
        <v>510</v>
      </c>
      <c r="I520" s="58">
        <v>520</v>
      </c>
      <c r="J520" s="58">
        <v>530</v>
      </c>
      <c r="K520" s="58">
        <v>480</v>
      </c>
      <c r="L520" s="53">
        <f t="shared" si="39"/>
        <v>200</v>
      </c>
      <c r="M520" s="54">
        <f t="shared" si="41"/>
        <v>-4000</v>
      </c>
      <c r="N520" s="55">
        <f t="shared" si="40"/>
        <v>-4</v>
      </c>
    </row>
    <row r="521" spans="1:14" ht="15" customHeight="1">
      <c r="A521" s="57">
        <v>16</v>
      </c>
      <c r="B521" s="52">
        <v>43473</v>
      </c>
      <c r="C521" s="57" t="s">
        <v>138</v>
      </c>
      <c r="D521" s="57" t="s">
        <v>21</v>
      </c>
      <c r="E521" s="57" t="s">
        <v>208</v>
      </c>
      <c r="F521" s="58">
        <v>743</v>
      </c>
      <c r="G521" s="58">
        <v>720</v>
      </c>
      <c r="H521" s="58">
        <v>755</v>
      </c>
      <c r="I521" s="58">
        <v>767</v>
      </c>
      <c r="J521" s="58">
        <v>779</v>
      </c>
      <c r="K521" s="58">
        <v>755</v>
      </c>
      <c r="L521" s="53">
        <f>100000/F521</f>
        <v>134.58950201884252</v>
      </c>
      <c r="M521" s="54">
        <f t="shared" si="41"/>
        <v>1615.0740242261104</v>
      </c>
      <c r="N521" s="55">
        <f>M521/(L521)/F521%</f>
        <v>1.6150740242261103</v>
      </c>
    </row>
    <row r="522" spans="1:14" ht="15" customHeight="1">
      <c r="A522" s="57">
        <v>17</v>
      </c>
      <c r="B522" s="52">
        <v>43472</v>
      </c>
      <c r="C522" s="57" t="s">
        <v>138</v>
      </c>
      <c r="D522" s="57" t="s">
        <v>21</v>
      </c>
      <c r="E522" s="57" t="s">
        <v>209</v>
      </c>
      <c r="F522" s="58">
        <v>233</v>
      </c>
      <c r="G522" s="58">
        <v>223</v>
      </c>
      <c r="H522" s="58">
        <v>238</v>
      </c>
      <c r="I522" s="58">
        <v>243</v>
      </c>
      <c r="J522" s="58">
        <v>248</v>
      </c>
      <c r="K522" s="58">
        <v>238</v>
      </c>
      <c r="L522" s="53">
        <f>100000/F522</f>
        <v>429.18454935622316</v>
      </c>
      <c r="M522" s="54">
        <f t="shared" si="41"/>
        <v>2145.9227467811156</v>
      </c>
      <c r="N522" s="55">
        <f>M522/(L522)/F522%</f>
        <v>2.1459227467811157</v>
      </c>
    </row>
    <row r="523" spans="1:14" ht="15" customHeight="1">
      <c r="A523" s="57">
        <v>18</v>
      </c>
      <c r="B523" s="52">
        <v>43468</v>
      </c>
      <c r="C523" s="57" t="s">
        <v>138</v>
      </c>
      <c r="D523" s="57" t="s">
        <v>21</v>
      </c>
      <c r="E523" s="57" t="s">
        <v>143</v>
      </c>
      <c r="F523" s="58">
        <v>725</v>
      </c>
      <c r="G523" s="58">
        <v>695</v>
      </c>
      <c r="H523" s="58">
        <v>740</v>
      </c>
      <c r="I523" s="58">
        <v>755</v>
      </c>
      <c r="J523" s="58">
        <v>770</v>
      </c>
      <c r="K523" s="58">
        <v>740</v>
      </c>
      <c r="L523" s="53">
        <f>100000/F523</f>
        <v>137.93103448275863</v>
      </c>
      <c r="M523" s="54">
        <f t="shared" si="41"/>
        <v>2068.9655172413795</v>
      </c>
      <c r="N523" s="55">
        <f>M523/(L523)/F523%</f>
        <v>2.0689655172413794</v>
      </c>
    </row>
    <row r="524" spans="1:14" ht="15" customHeight="1">
      <c r="A524" s="57">
        <v>19</v>
      </c>
      <c r="B524" s="52">
        <v>43467</v>
      </c>
      <c r="C524" s="57" t="s">
        <v>138</v>
      </c>
      <c r="D524" s="57" t="s">
        <v>21</v>
      </c>
      <c r="E524" s="57" t="s">
        <v>210</v>
      </c>
      <c r="F524" s="58">
        <v>462</v>
      </c>
      <c r="G524" s="58">
        <v>446</v>
      </c>
      <c r="H524" s="58">
        <v>770</v>
      </c>
      <c r="I524" s="58">
        <v>478</v>
      </c>
      <c r="J524" s="58">
        <v>486</v>
      </c>
      <c r="K524" s="58">
        <v>446</v>
      </c>
      <c r="L524" s="53">
        <f>100000/F524</f>
        <v>216.45021645021646</v>
      </c>
      <c r="M524" s="54">
        <f t="shared" si="41"/>
        <v>-3463.2034632034633</v>
      </c>
      <c r="N524" s="55">
        <f>M524/(L524)/F524%</f>
        <v>-3.463203463203463</v>
      </c>
    </row>
    <row r="525" spans="1:14" ht="15" customHeight="1">
      <c r="A525" s="57">
        <v>20</v>
      </c>
      <c r="B525" s="52">
        <v>43466</v>
      </c>
      <c r="C525" s="57" t="s">
        <v>138</v>
      </c>
      <c r="D525" s="57" t="s">
        <v>21</v>
      </c>
      <c r="E525" s="57" t="s">
        <v>211</v>
      </c>
      <c r="F525" s="58">
        <v>319</v>
      </c>
      <c r="G525" s="58">
        <v>307</v>
      </c>
      <c r="H525" s="58">
        <v>325</v>
      </c>
      <c r="I525" s="58">
        <v>331</v>
      </c>
      <c r="J525" s="58">
        <v>337</v>
      </c>
      <c r="K525" s="58">
        <v>337</v>
      </c>
      <c r="L525" s="53">
        <f>100000/F525</f>
        <v>313.47962382445144</v>
      </c>
      <c r="M525" s="54">
        <f t="shared" si="41"/>
        <v>5642.633228840126</v>
      </c>
      <c r="N525" s="55">
        <f>M525/(L525)/F525%</f>
        <v>5.6426332288401255</v>
      </c>
    </row>
    <row r="526" spans="1:14" ht="15" customHeight="1">
      <c r="A526" s="9" t="s">
        <v>26</v>
      </c>
      <c r="B526" s="19"/>
      <c r="C526" s="11"/>
      <c r="D526" s="12"/>
      <c r="E526" s="13"/>
      <c r="F526" s="13"/>
      <c r="G526" s="14"/>
      <c r="H526" s="13"/>
      <c r="I526" s="13"/>
      <c r="J526" s="13"/>
      <c r="K526" s="16"/>
      <c r="L526" s="17"/>
      <c r="N526"/>
    </row>
    <row r="527" spans="1:14" ht="15" customHeight="1">
      <c r="A527" s="9" t="s">
        <v>26</v>
      </c>
      <c r="B527" s="19"/>
      <c r="C527" s="20"/>
      <c r="D527" s="21"/>
      <c r="E527" s="22"/>
      <c r="F527" s="22"/>
      <c r="G527" s="23"/>
      <c r="H527" s="22"/>
      <c r="I527" s="22"/>
      <c r="J527" s="22"/>
      <c r="K527" s="22"/>
      <c r="L527"/>
      <c r="M527"/>
      <c r="N527"/>
    </row>
    <row r="528" spans="1:14" ht="15" customHeight="1">
      <c r="A528"/>
      <c r="B528"/>
      <c r="C528"/>
      <c r="D528"/>
      <c r="E528"/>
      <c r="F528"/>
      <c r="G528"/>
      <c r="H528"/>
      <c r="I528"/>
      <c r="J528"/>
      <c r="K528"/>
      <c r="L528" s="17"/>
      <c r="M528"/>
      <c r="N528"/>
    </row>
    <row r="529" spans="1:14" ht="15" customHeight="1" thickBot="1">
      <c r="A529"/>
      <c r="B529"/>
      <c r="C529" s="22"/>
      <c r="D529" s="22"/>
      <c r="E529" s="22"/>
      <c r="F529" s="25"/>
      <c r="G529" s="26"/>
      <c r="H529" s="27" t="s">
        <v>27</v>
      </c>
      <c r="I529" s="27"/>
      <c r="J529"/>
      <c r="K529"/>
      <c r="L529"/>
      <c r="M529"/>
      <c r="N529"/>
    </row>
    <row r="530" spans="1:14" ht="15" customHeight="1">
      <c r="A530"/>
      <c r="B530"/>
      <c r="C530" s="221" t="s">
        <v>28</v>
      </c>
      <c r="D530" s="221"/>
      <c r="E530" s="29">
        <v>15</v>
      </c>
      <c r="F530" s="30">
        <f>F531+F532+F533+F534+F535+F536</f>
        <v>100</v>
      </c>
      <c r="G530" s="31">
        <v>15</v>
      </c>
      <c r="H530" s="32">
        <f>G531/G530%</f>
        <v>73.33333333333334</v>
      </c>
      <c r="I530" s="32"/>
      <c r="J530"/>
      <c r="K530"/>
      <c r="L530"/>
      <c r="M530"/>
      <c r="N530"/>
    </row>
    <row r="531" spans="1:14" ht="15" customHeight="1">
      <c r="A531"/>
      <c r="B531"/>
      <c r="C531" s="217" t="s">
        <v>29</v>
      </c>
      <c r="D531" s="217"/>
      <c r="E531" s="33">
        <v>11</v>
      </c>
      <c r="F531" s="34">
        <f>(E531/E530)*100</f>
        <v>73.33333333333333</v>
      </c>
      <c r="G531" s="31">
        <v>11</v>
      </c>
      <c r="H531" s="28"/>
      <c r="I531" s="28"/>
      <c r="J531"/>
      <c r="K531"/>
      <c r="L531"/>
      <c r="M531"/>
      <c r="N531"/>
    </row>
    <row r="532" spans="1:14" ht="15" customHeight="1">
      <c r="A532"/>
      <c r="B532"/>
      <c r="C532" s="217" t="s">
        <v>31</v>
      </c>
      <c r="D532" s="217"/>
      <c r="E532" s="33">
        <v>0</v>
      </c>
      <c r="F532" s="34">
        <f>(E532/E530)*100</f>
        <v>0</v>
      </c>
      <c r="G532" s="36"/>
      <c r="H532" s="31"/>
      <c r="I532" s="31"/>
      <c r="J532"/>
      <c r="K532"/>
      <c r="L532"/>
      <c r="M532"/>
      <c r="N532"/>
    </row>
    <row r="533" spans="1:14" ht="15" customHeight="1">
      <c r="A533"/>
      <c r="B533"/>
      <c r="C533" s="217" t="s">
        <v>32</v>
      </c>
      <c r="D533" s="217"/>
      <c r="E533" s="33">
        <v>0</v>
      </c>
      <c r="F533" s="34">
        <f>(E533/E530)*100</f>
        <v>0</v>
      </c>
      <c r="G533" s="36"/>
      <c r="H533" s="31"/>
      <c r="I533" s="31"/>
      <c r="J533"/>
      <c r="K533"/>
      <c r="L533"/>
      <c r="M533"/>
      <c r="N533"/>
    </row>
    <row r="534" spans="1:14" ht="15" customHeight="1">
      <c r="A534"/>
      <c r="B534"/>
      <c r="C534" s="217" t="s">
        <v>33</v>
      </c>
      <c r="D534" s="217"/>
      <c r="E534" s="33">
        <v>4</v>
      </c>
      <c r="F534" s="34">
        <f>(E534/E530)*100</f>
        <v>26.666666666666668</v>
      </c>
      <c r="G534" s="36"/>
      <c r="H534" s="22" t="s">
        <v>34</v>
      </c>
      <c r="I534" s="22"/>
      <c r="J534"/>
      <c r="K534"/>
      <c r="L534"/>
      <c r="M534"/>
      <c r="N534"/>
    </row>
    <row r="535" spans="1:14" ht="15" customHeight="1">
      <c r="A535"/>
      <c r="B535"/>
      <c r="C535" s="217" t="s">
        <v>35</v>
      </c>
      <c r="D535" s="217"/>
      <c r="E535" s="33">
        <v>0</v>
      </c>
      <c r="F535" s="34">
        <f>(E535/E530)*100</f>
        <v>0</v>
      </c>
      <c r="G535" s="36"/>
      <c r="H535" s="22"/>
      <c r="I535" s="22"/>
      <c r="J535"/>
      <c r="K535"/>
      <c r="L535"/>
      <c r="M535"/>
      <c r="N535"/>
    </row>
    <row r="536" spans="1:14" ht="15" customHeight="1" thickBot="1">
      <c r="A536"/>
      <c r="B536"/>
      <c r="C536" s="218" t="s">
        <v>36</v>
      </c>
      <c r="D536" s="218"/>
      <c r="E536" s="38"/>
      <c r="F536" s="39">
        <f>(E536/E530)*100</f>
        <v>0</v>
      </c>
      <c r="G536" s="36"/>
      <c r="H536" s="22"/>
      <c r="I536" s="22"/>
      <c r="J536"/>
      <c r="K536"/>
      <c r="L536"/>
      <c r="M536"/>
      <c r="N536"/>
    </row>
    <row r="537" spans="1:14" ht="15" customHeight="1">
      <c r="A537" s="41" t="s">
        <v>37</v>
      </c>
      <c r="B537" s="10"/>
      <c r="C537" s="11"/>
      <c r="D537" s="11"/>
      <c r="E537" s="13"/>
      <c r="F537" s="13"/>
      <c r="G537" s="42"/>
      <c r="H537" s="43"/>
      <c r="I537" s="43"/>
      <c r="J537" s="43"/>
      <c r="K537"/>
      <c r="L537" s="17"/>
      <c r="M537"/>
      <c r="N537"/>
    </row>
    <row r="538" spans="1:14" ht="15" customHeight="1">
      <c r="A538" s="12" t="s">
        <v>38</v>
      </c>
      <c r="B538" s="10"/>
      <c r="C538" s="44"/>
      <c r="D538" s="45"/>
      <c r="E538" s="46"/>
      <c r="F538" s="43"/>
      <c r="G538" s="42"/>
      <c r="H538" s="43"/>
      <c r="I538" s="43"/>
      <c r="J538" s="43"/>
      <c r="K538" s="13"/>
      <c r="L538" s="17"/>
      <c r="M538"/>
      <c r="N538"/>
    </row>
    <row r="539" spans="1:14" ht="15" customHeight="1">
      <c r="A539" s="12" t="s">
        <v>39</v>
      </c>
      <c r="B539" s="10"/>
      <c r="C539" s="11"/>
      <c r="D539" s="45"/>
      <c r="E539" s="46"/>
      <c r="F539" s="43"/>
      <c r="G539" s="42"/>
      <c r="H539" s="47"/>
      <c r="I539" s="47"/>
      <c r="J539" s="47"/>
      <c r="K539" s="13"/>
      <c r="L539" s="17"/>
      <c r="M539"/>
      <c r="N539"/>
    </row>
    <row r="540" spans="1:14" ht="15" customHeight="1">
      <c r="A540" s="12" t="s">
        <v>40</v>
      </c>
      <c r="B540" s="44"/>
      <c r="C540" s="11"/>
      <c r="D540" s="45"/>
      <c r="E540" s="46"/>
      <c r="F540" s="43"/>
      <c r="G540" s="48"/>
      <c r="H540" s="47"/>
      <c r="I540" s="47"/>
      <c r="J540" s="47"/>
      <c r="K540" s="13"/>
      <c r="L540" s="17"/>
      <c r="M540"/>
      <c r="N540" s="24"/>
    </row>
    <row r="541" spans="1:14" ht="15" customHeight="1" thickBot="1">
      <c r="A541" s="12" t="s">
        <v>41</v>
      </c>
      <c r="B541" s="35"/>
      <c r="C541" s="11"/>
      <c r="D541" s="49"/>
      <c r="E541" s="43"/>
      <c r="F541" s="43"/>
      <c r="G541" s="48"/>
      <c r="H541" s="47"/>
      <c r="I541" s="47"/>
      <c r="J541" s="47"/>
      <c r="K541" s="43"/>
      <c r="L541" s="17"/>
      <c r="M541"/>
      <c r="N541" s="17"/>
    </row>
    <row r="542" spans="1:14" ht="15" customHeight="1" thickBot="1">
      <c r="A542" s="219" t="s">
        <v>0</v>
      </c>
      <c r="B542" s="219"/>
      <c r="C542" s="219"/>
      <c r="D542" s="219"/>
      <c r="E542" s="219"/>
      <c r="F542" s="219"/>
      <c r="G542" s="219"/>
      <c r="H542" s="219"/>
      <c r="I542" s="219"/>
      <c r="J542" s="219"/>
      <c r="K542" s="219"/>
      <c r="L542" s="219"/>
      <c r="M542" s="219"/>
      <c r="N542" s="219"/>
    </row>
    <row r="543" spans="1:14" ht="15" customHeight="1" thickBot="1">
      <c r="A543" s="219"/>
      <c r="B543" s="219"/>
      <c r="C543" s="219"/>
      <c r="D543" s="219"/>
      <c r="E543" s="219"/>
      <c r="F543" s="219"/>
      <c r="G543" s="219"/>
      <c r="H543" s="219"/>
      <c r="I543" s="219"/>
      <c r="J543" s="219"/>
      <c r="K543" s="219"/>
      <c r="L543" s="219"/>
      <c r="M543" s="219"/>
      <c r="N543" s="219"/>
    </row>
    <row r="544" spans="1:14" ht="15" customHeight="1">
      <c r="A544" s="219"/>
      <c r="B544" s="219"/>
      <c r="C544" s="219"/>
      <c r="D544" s="219"/>
      <c r="E544" s="219"/>
      <c r="F544" s="219"/>
      <c r="G544" s="219"/>
      <c r="H544" s="219"/>
      <c r="I544" s="219"/>
      <c r="J544" s="219"/>
      <c r="K544" s="219"/>
      <c r="L544" s="219"/>
      <c r="M544" s="219"/>
      <c r="N544" s="219"/>
    </row>
    <row r="545" spans="1:14" ht="15" customHeight="1">
      <c r="A545" s="220" t="s">
        <v>135</v>
      </c>
      <c r="B545" s="220"/>
      <c r="C545" s="220"/>
      <c r="D545" s="220"/>
      <c r="E545" s="220"/>
      <c r="F545" s="220"/>
      <c r="G545" s="220"/>
      <c r="H545" s="220"/>
      <c r="I545" s="220"/>
      <c r="J545" s="220"/>
      <c r="K545" s="220"/>
      <c r="L545" s="220"/>
      <c r="M545" s="220"/>
      <c r="N545" s="220"/>
    </row>
    <row r="546" spans="1:14" ht="15" customHeight="1">
      <c r="A546" s="220" t="s">
        <v>136</v>
      </c>
      <c r="B546" s="220"/>
      <c r="C546" s="220"/>
      <c r="D546" s="220"/>
      <c r="E546" s="220"/>
      <c r="F546" s="220"/>
      <c r="G546" s="220"/>
      <c r="H546" s="220"/>
      <c r="I546" s="220"/>
      <c r="J546" s="220"/>
      <c r="K546" s="220"/>
      <c r="L546" s="220"/>
      <c r="M546" s="220"/>
      <c r="N546" s="220"/>
    </row>
    <row r="547" spans="1:14" ht="15" customHeight="1" thickBot="1">
      <c r="A547" s="212" t="s">
        <v>3</v>
      </c>
      <c r="B547" s="212"/>
      <c r="C547" s="212"/>
      <c r="D547" s="212"/>
      <c r="E547" s="212"/>
      <c r="F547" s="212"/>
      <c r="G547" s="212"/>
      <c r="H547" s="212"/>
      <c r="I547" s="212"/>
      <c r="J547" s="212"/>
      <c r="K547" s="212"/>
      <c r="L547" s="212"/>
      <c r="M547" s="212"/>
      <c r="N547" s="212"/>
    </row>
    <row r="548" spans="1:14" ht="15" customHeight="1">
      <c r="A548" s="213" t="s">
        <v>198</v>
      </c>
      <c r="B548" s="213"/>
      <c r="C548" s="213"/>
      <c r="D548" s="213"/>
      <c r="E548" s="213"/>
      <c r="F548" s="213"/>
      <c r="G548" s="213"/>
      <c r="H548" s="213"/>
      <c r="I548" s="213"/>
      <c r="J548" s="213"/>
      <c r="K548" s="213"/>
      <c r="L548" s="213"/>
      <c r="M548" s="213"/>
      <c r="N548" s="213"/>
    </row>
    <row r="549" spans="1:14" ht="15" customHeight="1">
      <c r="A549" s="213" t="s">
        <v>5</v>
      </c>
      <c r="B549" s="213"/>
      <c r="C549" s="213"/>
      <c r="D549" s="213"/>
      <c r="E549" s="213"/>
      <c r="F549" s="213"/>
      <c r="G549" s="213"/>
      <c r="H549" s="213"/>
      <c r="I549" s="213"/>
      <c r="J549" s="213"/>
      <c r="K549" s="213"/>
      <c r="L549" s="213"/>
      <c r="M549" s="213"/>
      <c r="N549" s="213"/>
    </row>
    <row r="550" spans="1:14" ht="15" customHeight="1">
      <c r="A550" s="214" t="s">
        <v>6</v>
      </c>
      <c r="B550" s="215" t="s">
        <v>7</v>
      </c>
      <c r="C550" s="210" t="s">
        <v>8</v>
      </c>
      <c r="D550" s="214" t="s">
        <v>9</v>
      </c>
      <c r="E550" s="210" t="s">
        <v>10</v>
      </c>
      <c r="F550" s="210" t="s">
        <v>11</v>
      </c>
      <c r="G550" s="210" t="s">
        <v>12</v>
      </c>
      <c r="H550" s="210" t="s">
        <v>13</v>
      </c>
      <c r="I550" s="210" t="s">
        <v>14</v>
      </c>
      <c r="J550" s="210" t="s">
        <v>15</v>
      </c>
      <c r="K550" s="211" t="s">
        <v>16</v>
      </c>
      <c r="L550" s="210" t="s">
        <v>17</v>
      </c>
      <c r="M550" s="210" t="s">
        <v>18</v>
      </c>
      <c r="N550" s="210" t="s">
        <v>19</v>
      </c>
    </row>
    <row r="551" spans="1:14" ht="15" customHeight="1">
      <c r="A551" s="214"/>
      <c r="B551" s="216"/>
      <c r="C551" s="210"/>
      <c r="D551" s="214"/>
      <c r="E551" s="215"/>
      <c r="F551" s="210"/>
      <c r="G551" s="210"/>
      <c r="H551" s="210"/>
      <c r="I551" s="210"/>
      <c r="J551" s="210"/>
      <c r="K551" s="211"/>
      <c r="L551" s="210"/>
      <c r="M551" s="210"/>
      <c r="N551" s="210"/>
    </row>
    <row r="552" spans="1:14" ht="15" customHeight="1">
      <c r="A552" s="57">
        <v>1</v>
      </c>
      <c r="B552" s="52">
        <v>43465</v>
      </c>
      <c r="C552" s="57" t="s">
        <v>138</v>
      </c>
      <c r="D552" s="57" t="s">
        <v>21</v>
      </c>
      <c r="E552" s="57" t="s">
        <v>153</v>
      </c>
      <c r="F552" s="58">
        <v>424</v>
      </c>
      <c r="G552" s="58">
        <v>407</v>
      </c>
      <c r="H552" s="58">
        <v>432</v>
      </c>
      <c r="I552" s="58">
        <v>440</v>
      </c>
      <c r="J552" s="58">
        <v>448</v>
      </c>
      <c r="K552" s="58">
        <v>440</v>
      </c>
      <c r="L552" s="53">
        <f>100000/F552</f>
        <v>235.8490566037736</v>
      </c>
      <c r="M552" s="54">
        <f>IF(D552="BUY",(K552-F552)*(L552),(F552-K552)*(L552))</f>
        <v>3773.5849056603774</v>
      </c>
      <c r="N552" s="55">
        <f>M552/(L552)/F552%</f>
        <v>3.773584905660377</v>
      </c>
    </row>
    <row r="553" spans="1:14" ht="15" customHeight="1">
      <c r="A553" s="57">
        <v>2</v>
      </c>
      <c r="B553" s="52">
        <v>43462</v>
      </c>
      <c r="C553" s="57" t="s">
        <v>138</v>
      </c>
      <c r="D553" s="57" t="s">
        <v>21</v>
      </c>
      <c r="E553" s="57" t="s">
        <v>44</v>
      </c>
      <c r="F553" s="58">
        <v>610</v>
      </c>
      <c r="G553" s="58">
        <v>590</v>
      </c>
      <c r="H553" s="58">
        <v>622</v>
      </c>
      <c r="I553" s="58">
        <v>634</v>
      </c>
      <c r="J553" s="58">
        <v>646</v>
      </c>
      <c r="K553" s="58">
        <v>622</v>
      </c>
      <c r="L553" s="53">
        <f>100000/F553</f>
        <v>163.9344262295082</v>
      </c>
      <c r="M553" s="54">
        <f>IF(D553="BUY",(K553-F553)*(L553),(F553-K553)*(L553))</f>
        <v>1967.2131147540986</v>
      </c>
      <c r="N553" s="55">
        <f>M553/(L553)/F553%</f>
        <v>1.9672131147540985</v>
      </c>
    </row>
    <row r="554" spans="1:14" ht="15" customHeight="1">
      <c r="A554" s="57">
        <v>3</v>
      </c>
      <c r="B554" s="52">
        <v>43461</v>
      </c>
      <c r="C554" s="57" t="s">
        <v>138</v>
      </c>
      <c r="D554" s="57" t="s">
        <v>21</v>
      </c>
      <c r="E554" s="57" t="s">
        <v>212</v>
      </c>
      <c r="F554" s="58">
        <v>500</v>
      </c>
      <c r="G554" s="58">
        <v>482</v>
      </c>
      <c r="H554" s="58">
        <v>510</v>
      </c>
      <c r="I554" s="58">
        <v>520</v>
      </c>
      <c r="J554" s="58">
        <v>530</v>
      </c>
      <c r="K554" s="58">
        <v>510</v>
      </c>
      <c r="L554" s="53">
        <f>100000/F554</f>
        <v>200</v>
      </c>
      <c r="M554" s="54">
        <f aca="true" t="shared" si="42" ref="M554:M567">IF(D554="BUY",(K554-F554)*(L554),(F554-K554)*(L554))</f>
        <v>2000</v>
      </c>
      <c r="N554" s="55">
        <f aca="true" t="shared" si="43" ref="N554:N567">M554/(L554)/F554%</f>
        <v>2</v>
      </c>
    </row>
    <row r="555" spans="1:14" ht="15" customHeight="1">
      <c r="A555" s="57">
        <v>4</v>
      </c>
      <c r="B555" s="52">
        <v>43460</v>
      </c>
      <c r="C555" s="57" t="s">
        <v>138</v>
      </c>
      <c r="D555" s="57" t="s">
        <v>21</v>
      </c>
      <c r="E555" s="57" t="s">
        <v>45</v>
      </c>
      <c r="F555" s="58">
        <v>890</v>
      </c>
      <c r="G555" s="58">
        <v>858</v>
      </c>
      <c r="H555" s="58">
        <v>910</v>
      </c>
      <c r="I555" s="58">
        <v>930</v>
      </c>
      <c r="J555" s="58">
        <v>950</v>
      </c>
      <c r="K555" s="58">
        <v>910</v>
      </c>
      <c r="L555" s="53">
        <f>100000/F555</f>
        <v>112.35955056179775</v>
      </c>
      <c r="M555" s="54">
        <f t="shared" si="42"/>
        <v>2247.191011235955</v>
      </c>
      <c r="N555" s="55">
        <f t="shared" si="43"/>
        <v>2.2471910112359548</v>
      </c>
    </row>
    <row r="556" spans="1:14" ht="15" customHeight="1">
      <c r="A556" s="57">
        <v>5</v>
      </c>
      <c r="B556" s="52">
        <v>43454</v>
      </c>
      <c r="C556" s="57" t="s">
        <v>138</v>
      </c>
      <c r="D556" s="57" t="s">
        <v>21</v>
      </c>
      <c r="E556" s="57" t="s">
        <v>91</v>
      </c>
      <c r="F556" s="58">
        <v>584</v>
      </c>
      <c r="G556" s="58">
        <v>567</v>
      </c>
      <c r="H556" s="58">
        <v>594</v>
      </c>
      <c r="I556" s="58">
        <v>604</v>
      </c>
      <c r="J556" s="58">
        <v>614</v>
      </c>
      <c r="K556" s="58">
        <v>567</v>
      </c>
      <c r="L556" s="53">
        <f>100000/F556</f>
        <v>171.23287671232876</v>
      </c>
      <c r="M556" s="54">
        <f t="shared" si="42"/>
        <v>-2910.9589041095887</v>
      </c>
      <c r="N556" s="55">
        <f t="shared" si="43"/>
        <v>-2.910958904109589</v>
      </c>
    </row>
    <row r="557" spans="1:14" ht="15" customHeight="1">
      <c r="A557" s="57">
        <v>6</v>
      </c>
      <c r="B557" s="52">
        <v>43454</v>
      </c>
      <c r="C557" s="57" t="s">
        <v>138</v>
      </c>
      <c r="D557" s="57" t="s">
        <v>21</v>
      </c>
      <c r="E557" s="57" t="s">
        <v>148</v>
      </c>
      <c r="F557" s="58">
        <v>314</v>
      </c>
      <c r="G557" s="58">
        <v>303</v>
      </c>
      <c r="H557" s="58">
        <v>320</v>
      </c>
      <c r="I557" s="58">
        <v>326</v>
      </c>
      <c r="J557" s="58">
        <v>332</v>
      </c>
      <c r="K557" s="58">
        <v>320</v>
      </c>
      <c r="L557" s="53">
        <f aca="true" t="shared" si="44" ref="L557:L562">100000/F557</f>
        <v>318.47133757961785</v>
      </c>
      <c r="M557" s="54">
        <f t="shared" si="42"/>
        <v>1910.8280254777071</v>
      </c>
      <c r="N557" s="55">
        <f t="shared" si="43"/>
        <v>1.910828025477707</v>
      </c>
    </row>
    <row r="558" spans="1:14" ht="15" customHeight="1">
      <c r="A558" s="57">
        <v>7</v>
      </c>
      <c r="B558" s="52">
        <v>43453</v>
      </c>
      <c r="C558" s="57" t="s">
        <v>138</v>
      </c>
      <c r="D558" s="57" t="s">
        <v>21</v>
      </c>
      <c r="E558" s="57" t="s">
        <v>111</v>
      </c>
      <c r="F558" s="58">
        <v>159</v>
      </c>
      <c r="G558" s="58">
        <v>151</v>
      </c>
      <c r="H558" s="58">
        <v>163</v>
      </c>
      <c r="I558" s="58">
        <v>167</v>
      </c>
      <c r="J558" s="58">
        <v>171</v>
      </c>
      <c r="K558" s="58">
        <v>163</v>
      </c>
      <c r="L558" s="53">
        <f t="shared" si="44"/>
        <v>628.930817610063</v>
      </c>
      <c r="M558" s="54">
        <f t="shared" si="42"/>
        <v>2515.723270440252</v>
      </c>
      <c r="N558" s="55">
        <f t="shared" si="43"/>
        <v>2.5157232704402515</v>
      </c>
    </row>
    <row r="559" spans="1:14" ht="15" customHeight="1">
      <c r="A559" s="57">
        <v>8</v>
      </c>
      <c r="B559" s="52">
        <v>43452</v>
      </c>
      <c r="C559" s="57" t="s">
        <v>138</v>
      </c>
      <c r="D559" s="57" t="s">
        <v>21</v>
      </c>
      <c r="E559" s="57" t="s">
        <v>199</v>
      </c>
      <c r="F559" s="58">
        <v>1286</v>
      </c>
      <c r="G559" s="58">
        <v>1252</v>
      </c>
      <c r="H559" s="58">
        <v>1306</v>
      </c>
      <c r="I559" s="58">
        <v>1326</v>
      </c>
      <c r="J559" s="58">
        <v>1346</v>
      </c>
      <c r="K559" s="58">
        <v>1346</v>
      </c>
      <c r="L559" s="53">
        <f t="shared" si="44"/>
        <v>77.76049766718506</v>
      </c>
      <c r="M559" s="54">
        <f t="shared" si="42"/>
        <v>4665.629860031104</v>
      </c>
      <c r="N559" s="55">
        <f t="shared" si="43"/>
        <v>4.665629860031104</v>
      </c>
    </row>
    <row r="560" spans="1:14" ht="15" customHeight="1">
      <c r="A560" s="57">
        <v>9</v>
      </c>
      <c r="B560" s="52">
        <v>43451</v>
      </c>
      <c r="C560" s="57" t="s">
        <v>138</v>
      </c>
      <c r="D560" s="57" t="s">
        <v>21</v>
      </c>
      <c r="E560" s="57" t="s">
        <v>45</v>
      </c>
      <c r="F560" s="58">
        <v>842</v>
      </c>
      <c r="G560" s="58">
        <v>805</v>
      </c>
      <c r="H560" s="58">
        <v>860</v>
      </c>
      <c r="I560" s="58">
        <v>878</v>
      </c>
      <c r="J560" s="58">
        <v>900</v>
      </c>
      <c r="K560" s="58">
        <v>860</v>
      </c>
      <c r="L560" s="53">
        <f t="shared" si="44"/>
        <v>118.76484560570071</v>
      </c>
      <c r="M560" s="54">
        <f t="shared" si="42"/>
        <v>2137.7672209026127</v>
      </c>
      <c r="N560" s="55">
        <f t="shared" si="43"/>
        <v>2.137767220902613</v>
      </c>
    </row>
    <row r="561" spans="1:14" ht="15" customHeight="1">
      <c r="A561" s="57">
        <v>10</v>
      </c>
      <c r="B561" s="52">
        <v>43447</v>
      </c>
      <c r="C561" s="57" t="s">
        <v>138</v>
      </c>
      <c r="D561" s="57" t="s">
        <v>21</v>
      </c>
      <c r="E561" s="57" t="s">
        <v>88</v>
      </c>
      <c r="F561" s="58">
        <v>690</v>
      </c>
      <c r="G561" s="58">
        <v>665</v>
      </c>
      <c r="H561" s="58">
        <v>704</v>
      </c>
      <c r="I561" s="58">
        <v>718</v>
      </c>
      <c r="J561" s="58">
        <v>733</v>
      </c>
      <c r="K561" s="58">
        <v>704</v>
      </c>
      <c r="L561" s="53">
        <f t="shared" si="44"/>
        <v>144.92753623188406</v>
      </c>
      <c r="M561" s="54">
        <f t="shared" si="42"/>
        <v>2028.985507246377</v>
      </c>
      <c r="N561" s="55">
        <f t="shared" si="43"/>
        <v>2.0289855072463765</v>
      </c>
    </row>
    <row r="562" spans="1:14" ht="15" customHeight="1">
      <c r="A562" s="57">
        <v>11</v>
      </c>
      <c r="B562" s="52">
        <v>43446</v>
      </c>
      <c r="C562" s="57" t="s">
        <v>138</v>
      </c>
      <c r="D562" s="57" t="s">
        <v>21</v>
      </c>
      <c r="E562" s="57" t="s">
        <v>52</v>
      </c>
      <c r="F562" s="58">
        <v>187</v>
      </c>
      <c r="G562" s="58">
        <v>181</v>
      </c>
      <c r="H562" s="58">
        <v>190</v>
      </c>
      <c r="I562" s="58">
        <v>193</v>
      </c>
      <c r="J562" s="58">
        <v>196</v>
      </c>
      <c r="K562" s="58">
        <v>193</v>
      </c>
      <c r="L562" s="53">
        <f t="shared" si="44"/>
        <v>534.75935828877</v>
      </c>
      <c r="M562" s="54">
        <f t="shared" si="42"/>
        <v>3208.5561497326203</v>
      </c>
      <c r="N562" s="55">
        <f t="shared" si="43"/>
        <v>3.2085561497326203</v>
      </c>
    </row>
    <row r="563" spans="1:14" ht="15" customHeight="1">
      <c r="A563" s="57">
        <v>12</v>
      </c>
      <c r="B563" s="52">
        <v>43441</v>
      </c>
      <c r="C563" s="57" t="s">
        <v>138</v>
      </c>
      <c r="D563" s="57" t="s">
        <v>21</v>
      </c>
      <c r="E563" s="57" t="s">
        <v>201</v>
      </c>
      <c r="F563" s="58">
        <v>1077</v>
      </c>
      <c r="G563" s="58">
        <v>1049</v>
      </c>
      <c r="H563" s="58">
        <v>1077</v>
      </c>
      <c r="I563" s="58">
        <v>1087</v>
      </c>
      <c r="J563" s="58">
        <v>1097</v>
      </c>
      <c r="K563" s="58">
        <v>1049</v>
      </c>
      <c r="L563" s="53">
        <f>100000/F563</f>
        <v>92.85051067780873</v>
      </c>
      <c r="M563" s="54">
        <f t="shared" si="42"/>
        <v>-2599.8142989786443</v>
      </c>
      <c r="N563" s="55">
        <f t="shared" si="43"/>
        <v>-2.5998142989786444</v>
      </c>
    </row>
    <row r="564" spans="1:14" ht="15" customHeight="1">
      <c r="A564" s="57">
        <v>13</v>
      </c>
      <c r="B564" s="52">
        <v>43440</v>
      </c>
      <c r="C564" s="57" t="s">
        <v>138</v>
      </c>
      <c r="D564" s="57" t="s">
        <v>53</v>
      </c>
      <c r="E564" s="57" t="s">
        <v>129</v>
      </c>
      <c r="F564" s="58">
        <v>209</v>
      </c>
      <c r="G564" s="58">
        <v>215</v>
      </c>
      <c r="H564" s="58">
        <v>205</v>
      </c>
      <c r="I564" s="58">
        <v>201</v>
      </c>
      <c r="J564" s="58">
        <v>197</v>
      </c>
      <c r="K564" s="58">
        <v>207</v>
      </c>
      <c r="L564" s="53">
        <f>100000/F564</f>
        <v>478.4688995215311</v>
      </c>
      <c r="M564" s="54">
        <f t="shared" si="42"/>
        <v>956.9377990430622</v>
      </c>
      <c r="N564" s="55">
        <f t="shared" si="43"/>
        <v>0.9569377990430623</v>
      </c>
    </row>
    <row r="565" spans="1:14" ht="15" customHeight="1">
      <c r="A565" s="57">
        <v>14</v>
      </c>
      <c r="B565" s="52">
        <v>43439</v>
      </c>
      <c r="C565" s="57" t="s">
        <v>138</v>
      </c>
      <c r="D565" s="57" t="s">
        <v>53</v>
      </c>
      <c r="E565" s="57" t="s">
        <v>43</v>
      </c>
      <c r="F565" s="58">
        <v>429</v>
      </c>
      <c r="G565" s="58">
        <v>444</v>
      </c>
      <c r="H565" s="58">
        <v>423</v>
      </c>
      <c r="I565" s="58">
        <v>415</v>
      </c>
      <c r="J565" s="58">
        <v>407</v>
      </c>
      <c r="K565" s="58">
        <v>415</v>
      </c>
      <c r="L565" s="53">
        <f>100000/F565</f>
        <v>233.1002331002331</v>
      </c>
      <c r="M565" s="54">
        <f t="shared" si="42"/>
        <v>3263.4032634032637</v>
      </c>
      <c r="N565" s="55">
        <f t="shared" si="43"/>
        <v>3.2634032634032635</v>
      </c>
    </row>
    <row r="566" spans="1:14" ht="15" customHeight="1">
      <c r="A566" s="57">
        <v>15</v>
      </c>
      <c r="B566" s="52">
        <v>43438</v>
      </c>
      <c r="C566" s="57" t="s">
        <v>138</v>
      </c>
      <c r="D566" s="57" t="s">
        <v>21</v>
      </c>
      <c r="E566" s="57" t="s">
        <v>202</v>
      </c>
      <c r="F566" s="58">
        <v>815</v>
      </c>
      <c r="G566" s="58">
        <v>785</v>
      </c>
      <c r="H566" s="58">
        <v>830</v>
      </c>
      <c r="I566" s="58">
        <v>845</v>
      </c>
      <c r="J566" s="58">
        <v>860</v>
      </c>
      <c r="K566" s="58">
        <v>785</v>
      </c>
      <c r="L566" s="53">
        <f>100000/F566</f>
        <v>122.69938650306749</v>
      </c>
      <c r="M566" s="54">
        <f t="shared" si="42"/>
        <v>-3680.9815950920247</v>
      </c>
      <c r="N566" s="55">
        <f t="shared" si="43"/>
        <v>-3.680981595092024</v>
      </c>
    </row>
    <row r="567" spans="1:14" ht="15" customHeight="1">
      <c r="A567" s="57">
        <v>16</v>
      </c>
      <c r="B567" s="52">
        <v>43437</v>
      </c>
      <c r="C567" s="57" t="s">
        <v>138</v>
      </c>
      <c r="D567" s="57" t="s">
        <v>21</v>
      </c>
      <c r="E567" s="57" t="s">
        <v>199</v>
      </c>
      <c r="F567" s="58">
        <v>1330</v>
      </c>
      <c r="G567" s="58">
        <v>1295</v>
      </c>
      <c r="H567" s="58">
        <v>1350</v>
      </c>
      <c r="I567" s="58">
        <v>1370</v>
      </c>
      <c r="J567" s="58">
        <v>1390</v>
      </c>
      <c r="K567" s="58">
        <v>1350</v>
      </c>
      <c r="L567" s="53">
        <f>100000/F567</f>
        <v>75.18796992481202</v>
      </c>
      <c r="M567" s="54">
        <f t="shared" si="42"/>
        <v>1503.7593984962405</v>
      </c>
      <c r="N567" s="55">
        <f t="shared" si="43"/>
        <v>1.5037593984962405</v>
      </c>
    </row>
    <row r="568" spans="1:14" ht="15" customHeight="1">
      <c r="A568" s="9" t="s">
        <v>26</v>
      </c>
      <c r="B568" s="19"/>
      <c r="C568" s="11"/>
      <c r="D568" s="12"/>
      <c r="E568" s="13"/>
      <c r="F568" s="13"/>
      <c r="G568" s="14"/>
      <c r="H568" s="13"/>
      <c r="I568" s="13"/>
      <c r="J568" s="13"/>
      <c r="K568" s="16"/>
      <c r="L568" s="17"/>
      <c r="N568"/>
    </row>
    <row r="569" spans="1:14" ht="15" customHeight="1">
      <c r="A569" s="9" t="s">
        <v>26</v>
      </c>
      <c r="B569" s="19"/>
      <c r="C569" s="20"/>
      <c r="D569" s="21"/>
      <c r="E569" s="22"/>
      <c r="F569" s="22"/>
      <c r="G569" s="23"/>
      <c r="H569" s="22"/>
      <c r="I569" s="22"/>
      <c r="J569" s="22"/>
      <c r="K569" s="22"/>
      <c r="L569"/>
      <c r="M569"/>
      <c r="N569"/>
    </row>
    <row r="570" spans="1:14" ht="15" customHeight="1">
      <c r="A570"/>
      <c r="B570"/>
      <c r="C570"/>
      <c r="D570"/>
      <c r="E570"/>
      <c r="F570"/>
      <c r="G570"/>
      <c r="H570"/>
      <c r="I570"/>
      <c r="J570"/>
      <c r="K570"/>
      <c r="L570" s="17"/>
      <c r="M570"/>
      <c r="N570"/>
    </row>
    <row r="571" spans="1:14" ht="15" customHeight="1" thickBot="1">
      <c r="A571"/>
      <c r="B571"/>
      <c r="C571" s="22"/>
      <c r="D571" s="22"/>
      <c r="E571" s="22"/>
      <c r="F571" s="25"/>
      <c r="G571" s="26"/>
      <c r="H571" s="27" t="s">
        <v>27</v>
      </c>
      <c r="I571" s="27"/>
      <c r="J571"/>
      <c r="K571"/>
      <c r="L571"/>
      <c r="M571"/>
      <c r="N571"/>
    </row>
    <row r="572" spans="1:14" ht="15" customHeight="1">
      <c r="A572"/>
      <c r="B572"/>
      <c r="C572" s="221" t="s">
        <v>28</v>
      </c>
      <c r="D572" s="221"/>
      <c r="E572" s="29">
        <v>16</v>
      </c>
      <c r="F572" s="30">
        <f>F573+F574+F575+F576+F577+F578</f>
        <v>100</v>
      </c>
      <c r="G572" s="31">
        <v>16</v>
      </c>
      <c r="H572" s="32">
        <f>G573/G572%</f>
        <v>81.25</v>
      </c>
      <c r="I572" s="32"/>
      <c r="J572"/>
      <c r="K572"/>
      <c r="L572"/>
      <c r="M572"/>
      <c r="N572"/>
    </row>
    <row r="573" spans="1:14" ht="15" customHeight="1">
      <c r="A573"/>
      <c r="B573"/>
      <c r="C573" s="217" t="s">
        <v>29</v>
      </c>
      <c r="D573" s="217"/>
      <c r="E573" s="33">
        <v>13</v>
      </c>
      <c r="F573" s="34">
        <f>(E573/E572)*100</f>
        <v>81.25</v>
      </c>
      <c r="G573" s="31">
        <v>13</v>
      </c>
      <c r="H573" s="28"/>
      <c r="I573" s="28"/>
      <c r="J573"/>
      <c r="K573"/>
      <c r="L573"/>
      <c r="M573"/>
      <c r="N573"/>
    </row>
    <row r="574" spans="1:14" ht="15" customHeight="1">
      <c r="A574"/>
      <c r="B574"/>
      <c r="C574" s="217" t="s">
        <v>31</v>
      </c>
      <c r="D574" s="217"/>
      <c r="E574" s="33">
        <v>0</v>
      </c>
      <c r="F574" s="34">
        <f>(E574/E572)*100</f>
        <v>0</v>
      </c>
      <c r="G574" s="36"/>
      <c r="H574" s="31"/>
      <c r="I574" s="31"/>
      <c r="J574"/>
      <c r="K574"/>
      <c r="L574"/>
      <c r="M574"/>
      <c r="N574"/>
    </row>
    <row r="575" spans="1:14" ht="15" customHeight="1">
      <c r="A575"/>
      <c r="B575"/>
      <c r="C575" s="217" t="s">
        <v>32</v>
      </c>
      <c r="D575" s="217"/>
      <c r="E575" s="33">
        <v>0</v>
      </c>
      <c r="F575" s="34">
        <f>(E575/E572)*100</f>
        <v>0</v>
      </c>
      <c r="G575" s="36"/>
      <c r="H575" s="31"/>
      <c r="I575" s="31"/>
      <c r="J575"/>
      <c r="K575"/>
      <c r="L575"/>
      <c r="M575"/>
      <c r="N575"/>
    </row>
    <row r="576" spans="1:14" ht="15" customHeight="1">
      <c r="A576"/>
      <c r="B576"/>
      <c r="C576" s="217" t="s">
        <v>33</v>
      </c>
      <c r="D576" s="217"/>
      <c r="E576" s="33">
        <v>3</v>
      </c>
      <c r="F576" s="34">
        <f>(E576/E572)*100</f>
        <v>18.75</v>
      </c>
      <c r="G576" s="36"/>
      <c r="H576" s="22" t="s">
        <v>34</v>
      </c>
      <c r="I576" s="22"/>
      <c r="J576"/>
      <c r="K576"/>
      <c r="L576"/>
      <c r="M576"/>
      <c r="N576"/>
    </row>
    <row r="577" spans="1:16" ht="16.5" customHeight="1">
      <c r="A577"/>
      <c r="B577"/>
      <c r="C577" s="217" t="s">
        <v>35</v>
      </c>
      <c r="D577" s="217"/>
      <c r="E577" s="33">
        <v>0</v>
      </c>
      <c r="F577" s="34">
        <f>(E577/E572)*100</f>
        <v>0</v>
      </c>
      <c r="G577" s="36"/>
      <c r="H577" s="22"/>
      <c r="I577" s="22"/>
      <c r="J577"/>
      <c r="K577"/>
      <c r="L577"/>
      <c r="M577"/>
      <c r="N577"/>
      <c r="P577"/>
    </row>
    <row r="578" spans="1:14" ht="15" customHeight="1" thickBot="1">
      <c r="A578"/>
      <c r="B578"/>
      <c r="C578" s="218" t="s">
        <v>36</v>
      </c>
      <c r="D578" s="218"/>
      <c r="E578" s="38"/>
      <c r="F578" s="39">
        <f>(E578/E572)*100</f>
        <v>0</v>
      </c>
      <c r="G578" s="36"/>
      <c r="H578" s="22"/>
      <c r="I578" s="22"/>
      <c r="J578"/>
      <c r="K578"/>
      <c r="L578"/>
      <c r="M578"/>
      <c r="N578"/>
    </row>
    <row r="579" spans="1:14" ht="15" customHeight="1">
      <c r="A579" s="41" t="s">
        <v>37</v>
      </c>
      <c r="B579" s="10"/>
      <c r="C579" s="11"/>
      <c r="D579" s="11"/>
      <c r="E579" s="13"/>
      <c r="F579" s="13"/>
      <c r="G579" s="42"/>
      <c r="H579" s="43"/>
      <c r="I579" s="43"/>
      <c r="J579" s="43"/>
      <c r="K579" s="13"/>
      <c r="L579" s="17"/>
      <c r="M579"/>
      <c r="N579" s="40"/>
    </row>
    <row r="580" spans="1:14" ht="15" customHeight="1">
      <c r="A580" s="12" t="s">
        <v>38</v>
      </c>
      <c r="B580" s="10"/>
      <c r="C580" s="44"/>
      <c r="D580" s="45"/>
      <c r="E580" s="46"/>
      <c r="F580" s="43"/>
      <c r="G580" s="42"/>
      <c r="H580" s="43"/>
      <c r="I580" s="43"/>
      <c r="J580" s="43"/>
      <c r="K580" s="13"/>
      <c r="L580" s="17"/>
      <c r="M580" s="24"/>
      <c r="N580"/>
    </row>
    <row r="581" spans="1:14" ht="15" customHeight="1">
      <c r="A581" s="12" t="s">
        <v>39</v>
      </c>
      <c r="B581" s="10"/>
      <c r="C581" s="11"/>
      <c r="D581" s="45"/>
      <c r="E581" s="46"/>
      <c r="F581" s="43"/>
      <c r="G581" s="42"/>
      <c r="H581" s="47"/>
      <c r="I581" s="47"/>
      <c r="J581" s="47"/>
      <c r="K581" s="13"/>
      <c r="L581" s="17"/>
      <c r="M581"/>
      <c r="N581" s="24"/>
    </row>
    <row r="582" spans="1:14" ht="15" customHeight="1">
      <c r="A582" s="12" t="s">
        <v>40</v>
      </c>
      <c r="B582" s="44"/>
      <c r="C582" s="11"/>
      <c r="D582" s="45"/>
      <c r="E582" s="46"/>
      <c r="F582" s="43"/>
      <c r="G582" s="48"/>
      <c r="H582" s="47"/>
      <c r="I582" s="47"/>
      <c r="J582" s="47"/>
      <c r="K582" s="13"/>
      <c r="L582" s="17"/>
      <c r="M582"/>
      <c r="N582" s="17"/>
    </row>
    <row r="583" spans="1:14" ht="15" customHeight="1">
      <c r="A583" s="12" t="s">
        <v>41</v>
      </c>
      <c r="B583" s="35"/>
      <c r="C583" s="11"/>
      <c r="D583" s="49"/>
      <c r="E583" s="43"/>
      <c r="F583" s="43"/>
      <c r="G583" s="48"/>
      <c r="H583" s="47"/>
      <c r="I583" s="47"/>
      <c r="J583" s="47"/>
      <c r="K583" s="43"/>
      <c r="L583" s="17"/>
      <c r="M583" s="17"/>
      <c r="N583" s="17"/>
    </row>
    <row r="584" spans="1:14" ht="15" customHeight="1" thickBot="1">
      <c r="A584" s="12" t="s">
        <v>41</v>
      </c>
      <c r="B584" s="35"/>
      <c r="C584" s="11"/>
      <c r="D584" s="49"/>
      <c r="E584" s="43"/>
      <c r="F584" s="43"/>
      <c r="G584" s="48"/>
      <c r="H584" s="47"/>
      <c r="I584" s="47"/>
      <c r="J584" s="47"/>
      <c r="K584" s="43"/>
      <c r="L584" s="17"/>
      <c r="M584" s="17"/>
      <c r="N584" s="17"/>
    </row>
    <row r="585" spans="1:14" ht="15" customHeight="1" thickBot="1">
      <c r="A585" s="219" t="s">
        <v>0</v>
      </c>
      <c r="B585" s="219"/>
      <c r="C585" s="219"/>
      <c r="D585" s="219"/>
      <c r="E585" s="219"/>
      <c r="F585" s="219"/>
      <c r="G585" s="219"/>
      <c r="H585" s="219"/>
      <c r="I585" s="219"/>
      <c r="J585" s="219"/>
      <c r="K585" s="219"/>
      <c r="L585" s="219"/>
      <c r="M585" s="219"/>
      <c r="N585" s="219"/>
    </row>
    <row r="586" spans="1:14" ht="15" customHeight="1" thickBot="1">
      <c r="A586" s="219"/>
      <c r="B586" s="219"/>
      <c r="C586" s="219"/>
      <c r="D586" s="219"/>
      <c r="E586" s="219"/>
      <c r="F586" s="219"/>
      <c r="G586" s="219"/>
      <c r="H586" s="219"/>
      <c r="I586" s="219"/>
      <c r="J586" s="219"/>
      <c r="K586" s="219"/>
      <c r="L586" s="219"/>
      <c r="M586" s="219"/>
      <c r="N586" s="219"/>
    </row>
    <row r="587" spans="1:14" ht="15" customHeight="1">
      <c r="A587" s="219"/>
      <c r="B587" s="219"/>
      <c r="C587" s="219"/>
      <c r="D587" s="219"/>
      <c r="E587" s="219"/>
      <c r="F587" s="219"/>
      <c r="G587" s="219"/>
      <c r="H587" s="219"/>
      <c r="I587" s="219"/>
      <c r="J587" s="219"/>
      <c r="K587" s="219"/>
      <c r="L587" s="219"/>
      <c r="M587" s="219"/>
      <c r="N587" s="219"/>
    </row>
    <row r="588" spans="1:14" ht="15" customHeight="1">
      <c r="A588" s="220" t="s">
        <v>135</v>
      </c>
      <c r="B588" s="220"/>
      <c r="C588" s="220"/>
      <c r="D588" s="220"/>
      <c r="E588" s="220"/>
      <c r="F588" s="220"/>
      <c r="G588" s="220"/>
      <c r="H588" s="220"/>
      <c r="I588" s="220"/>
      <c r="J588" s="220"/>
      <c r="K588" s="220"/>
      <c r="L588" s="220"/>
      <c r="M588" s="220"/>
      <c r="N588" s="220"/>
    </row>
    <row r="589" spans="1:14" ht="15" customHeight="1">
      <c r="A589" s="220" t="s">
        <v>136</v>
      </c>
      <c r="B589" s="220"/>
      <c r="C589" s="220"/>
      <c r="D589" s="220"/>
      <c r="E589" s="220"/>
      <c r="F589" s="220"/>
      <c r="G589" s="220"/>
      <c r="H589" s="220"/>
      <c r="I589" s="220"/>
      <c r="J589" s="220"/>
      <c r="K589" s="220"/>
      <c r="L589" s="220"/>
      <c r="M589" s="220"/>
      <c r="N589" s="220"/>
    </row>
    <row r="590" spans="1:14" ht="15" customHeight="1" thickBot="1">
      <c r="A590" s="212" t="s">
        <v>3</v>
      </c>
      <c r="B590" s="212"/>
      <c r="C590" s="212"/>
      <c r="D590" s="212"/>
      <c r="E590" s="212"/>
      <c r="F590" s="212"/>
      <c r="G590" s="212"/>
      <c r="H590" s="212"/>
      <c r="I590" s="212"/>
      <c r="J590" s="212"/>
      <c r="K590" s="212"/>
      <c r="L590" s="212"/>
      <c r="M590" s="212"/>
      <c r="N590" s="212"/>
    </row>
    <row r="591" spans="1:14" ht="15" customHeight="1">
      <c r="A591" s="213" t="s">
        <v>137</v>
      </c>
      <c r="B591" s="213"/>
      <c r="C591" s="213"/>
      <c r="D591" s="213"/>
      <c r="E591" s="213"/>
      <c r="F591" s="213"/>
      <c r="G591" s="213"/>
      <c r="H591" s="213"/>
      <c r="I591" s="213"/>
      <c r="J591" s="213"/>
      <c r="K591" s="213"/>
      <c r="L591" s="213"/>
      <c r="M591" s="213"/>
      <c r="N591" s="213"/>
    </row>
    <row r="592" spans="1:14" ht="15" customHeight="1">
      <c r="A592" s="213" t="s">
        <v>5</v>
      </c>
      <c r="B592" s="213"/>
      <c r="C592" s="213"/>
      <c r="D592" s="213"/>
      <c r="E592" s="213"/>
      <c r="F592" s="213"/>
      <c r="G592" s="213"/>
      <c r="H592" s="213"/>
      <c r="I592" s="213"/>
      <c r="J592" s="213"/>
      <c r="K592" s="213"/>
      <c r="L592" s="213"/>
      <c r="M592" s="213"/>
      <c r="N592" s="213"/>
    </row>
    <row r="593" spans="1:14" ht="15" customHeight="1">
      <c r="A593" s="214" t="s">
        <v>6</v>
      </c>
      <c r="B593" s="215" t="s">
        <v>7</v>
      </c>
      <c r="C593" s="210" t="s">
        <v>8</v>
      </c>
      <c r="D593" s="214" t="s">
        <v>9</v>
      </c>
      <c r="E593" s="210" t="s">
        <v>10</v>
      </c>
      <c r="F593" s="210" t="s">
        <v>11</v>
      </c>
      <c r="G593" s="210" t="s">
        <v>12</v>
      </c>
      <c r="H593" s="210" t="s">
        <v>13</v>
      </c>
      <c r="I593" s="210" t="s">
        <v>14</v>
      </c>
      <c r="J593" s="210" t="s">
        <v>15</v>
      </c>
      <c r="K593" s="211" t="s">
        <v>16</v>
      </c>
      <c r="L593" s="210" t="s">
        <v>17</v>
      </c>
      <c r="M593" s="210" t="s">
        <v>18</v>
      </c>
      <c r="N593" s="210" t="s">
        <v>19</v>
      </c>
    </row>
    <row r="594" spans="1:14" ht="15" customHeight="1">
      <c r="A594" s="214"/>
      <c r="B594" s="216"/>
      <c r="C594" s="210"/>
      <c r="D594" s="214"/>
      <c r="E594" s="215"/>
      <c r="F594" s="210"/>
      <c r="G594" s="210"/>
      <c r="H594" s="210"/>
      <c r="I594" s="210"/>
      <c r="J594" s="210"/>
      <c r="K594" s="211"/>
      <c r="L594" s="210"/>
      <c r="M594" s="210"/>
      <c r="N594" s="210"/>
    </row>
    <row r="595" spans="1:14" ht="15" customHeight="1">
      <c r="A595" s="57">
        <v>1</v>
      </c>
      <c r="B595" s="52">
        <v>43434</v>
      </c>
      <c r="C595" s="57" t="s">
        <v>138</v>
      </c>
      <c r="D595" s="57" t="s">
        <v>21</v>
      </c>
      <c r="E595" s="57" t="s">
        <v>200</v>
      </c>
      <c r="F595" s="58">
        <v>405</v>
      </c>
      <c r="G595" s="58">
        <v>390</v>
      </c>
      <c r="H595" s="58">
        <v>415</v>
      </c>
      <c r="I595" s="58">
        <v>425</v>
      </c>
      <c r="J595" s="58">
        <v>435</v>
      </c>
      <c r="K595" s="58">
        <v>415</v>
      </c>
      <c r="L595" s="53">
        <f aca="true" t="shared" si="45" ref="L595:L613">100000/F595</f>
        <v>246.91358024691357</v>
      </c>
      <c r="M595" s="54">
        <f>IF(D595="BUY",(K595-F595)*(L595),(F595-K595)*(L595))</f>
        <v>2469.135802469136</v>
      </c>
      <c r="N595" s="55">
        <f>M595/(L595)/F595%</f>
        <v>2.469135802469136</v>
      </c>
    </row>
    <row r="596" spans="1:14" ht="15" customHeight="1">
      <c r="A596" s="57">
        <v>2</v>
      </c>
      <c r="B596" s="52">
        <v>43433</v>
      </c>
      <c r="C596" s="57" t="s">
        <v>138</v>
      </c>
      <c r="D596" s="57" t="s">
        <v>21</v>
      </c>
      <c r="E596" s="57" t="s">
        <v>192</v>
      </c>
      <c r="F596" s="58">
        <v>159</v>
      </c>
      <c r="G596" s="58">
        <v>153</v>
      </c>
      <c r="H596" s="58">
        <v>162</v>
      </c>
      <c r="I596" s="58">
        <v>165</v>
      </c>
      <c r="J596" s="58">
        <v>167</v>
      </c>
      <c r="K596" s="58">
        <v>153</v>
      </c>
      <c r="L596" s="53">
        <f>100000/F596</f>
        <v>628.930817610063</v>
      </c>
      <c r="M596" s="54">
        <f>IF(D596="BUY",(K596-F596)*(L596),(F596-K596)*(L596))</f>
        <v>-3773.5849056603774</v>
      </c>
      <c r="N596" s="55">
        <f>M596/(L596)/F596%</f>
        <v>-3.773584905660377</v>
      </c>
    </row>
    <row r="597" spans="1:14" ht="15" customHeight="1">
      <c r="A597" s="57">
        <v>3</v>
      </c>
      <c r="B597" s="52">
        <v>43433</v>
      </c>
      <c r="C597" s="57" t="s">
        <v>138</v>
      </c>
      <c r="D597" s="57" t="s">
        <v>21</v>
      </c>
      <c r="E597" s="57" t="s">
        <v>168</v>
      </c>
      <c r="F597" s="58">
        <v>170</v>
      </c>
      <c r="G597" s="58">
        <v>164</v>
      </c>
      <c r="H597" s="58">
        <v>173</v>
      </c>
      <c r="I597" s="58">
        <v>176</v>
      </c>
      <c r="J597" s="58">
        <v>179</v>
      </c>
      <c r="K597" s="58">
        <v>173</v>
      </c>
      <c r="L597" s="53">
        <f>100000/F597</f>
        <v>588.2352941176471</v>
      </c>
      <c r="M597" s="54">
        <f>IF(D597="BUY",(K597-F597)*(L597),(F597-K597)*(L597))</f>
        <v>1764.7058823529412</v>
      </c>
      <c r="N597" s="55">
        <f>M597/(L597)/F597%</f>
        <v>1.7647058823529411</v>
      </c>
    </row>
    <row r="598" spans="1:14" ht="15" customHeight="1">
      <c r="A598" s="57">
        <v>4</v>
      </c>
      <c r="B598" s="52">
        <v>43432</v>
      </c>
      <c r="C598" s="57" t="s">
        <v>138</v>
      </c>
      <c r="D598" s="57" t="s">
        <v>21</v>
      </c>
      <c r="E598" s="57" t="s">
        <v>169</v>
      </c>
      <c r="F598" s="58">
        <v>1120</v>
      </c>
      <c r="G598" s="58">
        <v>1085</v>
      </c>
      <c r="H598" s="58">
        <v>1140</v>
      </c>
      <c r="I598" s="58">
        <v>1160</v>
      </c>
      <c r="J598" s="58">
        <v>1180</v>
      </c>
      <c r="K598" s="58">
        <v>1085</v>
      </c>
      <c r="L598" s="53">
        <f t="shared" si="45"/>
        <v>89.28571428571429</v>
      </c>
      <c r="M598" s="54">
        <f>IF(D598="BUY",(K598-F598)*(L598),(F598-K598)*(L598))</f>
        <v>-3125</v>
      </c>
      <c r="N598" s="55">
        <f>M598/(L598)/F598%</f>
        <v>-3.125</v>
      </c>
    </row>
    <row r="599" spans="1:14" ht="15" customHeight="1">
      <c r="A599" s="57">
        <v>5</v>
      </c>
      <c r="B599" s="52">
        <v>43431</v>
      </c>
      <c r="C599" s="57" t="s">
        <v>138</v>
      </c>
      <c r="D599" s="57" t="s">
        <v>21</v>
      </c>
      <c r="E599" s="57" t="s">
        <v>193</v>
      </c>
      <c r="F599" s="58">
        <v>980</v>
      </c>
      <c r="G599" s="58">
        <v>950</v>
      </c>
      <c r="H599" s="58">
        <v>1000</v>
      </c>
      <c r="I599" s="58">
        <v>1020</v>
      </c>
      <c r="J599" s="58">
        <v>1040</v>
      </c>
      <c r="K599" s="58">
        <v>1000</v>
      </c>
      <c r="L599" s="53">
        <f t="shared" si="45"/>
        <v>102.04081632653062</v>
      </c>
      <c r="M599" s="54">
        <f>IF(D599="BUY",(K599-F599)*(L599),(F599-K599)*(L599))</f>
        <v>2040.8163265306123</v>
      </c>
      <c r="N599" s="55">
        <f>M599/(L599)/F599%</f>
        <v>2.0408163265306123</v>
      </c>
    </row>
    <row r="600" spans="1:14" ht="15" customHeight="1">
      <c r="A600" s="57">
        <v>6</v>
      </c>
      <c r="B600" s="52">
        <v>43430</v>
      </c>
      <c r="C600" s="57" t="s">
        <v>138</v>
      </c>
      <c r="D600" s="57" t="s">
        <v>21</v>
      </c>
      <c r="E600" s="57" t="s">
        <v>189</v>
      </c>
      <c r="F600" s="58">
        <v>413</v>
      </c>
      <c r="G600" s="58">
        <v>390</v>
      </c>
      <c r="H600" s="58">
        <v>420</v>
      </c>
      <c r="I600" s="58">
        <v>427</v>
      </c>
      <c r="J600" s="58">
        <v>434</v>
      </c>
      <c r="K600" s="58">
        <v>420</v>
      </c>
      <c r="L600" s="53">
        <f t="shared" si="45"/>
        <v>242.13075060532688</v>
      </c>
      <c r="M600" s="54">
        <f aca="true" t="shared" si="46" ref="M600:M613">IF(D600="BUY",(K600-F600)*(L600),(F600-K600)*(L600))</f>
        <v>1694.915254237288</v>
      </c>
      <c r="N600" s="55">
        <f aca="true" t="shared" si="47" ref="N600:N613">M600/(L600)/F600%</f>
        <v>1.6949152542372883</v>
      </c>
    </row>
    <row r="601" spans="1:14" ht="15" customHeight="1">
      <c r="A601" s="57">
        <v>7</v>
      </c>
      <c r="B601" s="52">
        <v>43426</v>
      </c>
      <c r="C601" s="57" t="s">
        <v>138</v>
      </c>
      <c r="D601" s="57" t="s">
        <v>21</v>
      </c>
      <c r="E601" s="57" t="s">
        <v>187</v>
      </c>
      <c r="F601" s="58">
        <v>533</v>
      </c>
      <c r="G601" s="58">
        <v>515</v>
      </c>
      <c r="H601" s="58">
        <v>543</v>
      </c>
      <c r="I601" s="58">
        <v>553</v>
      </c>
      <c r="J601" s="58">
        <v>563</v>
      </c>
      <c r="K601" s="58">
        <v>543</v>
      </c>
      <c r="L601" s="53">
        <f t="shared" si="45"/>
        <v>187.6172607879925</v>
      </c>
      <c r="M601" s="54">
        <f t="shared" si="46"/>
        <v>1876.1726078799252</v>
      </c>
      <c r="N601" s="55">
        <f t="shared" si="47"/>
        <v>1.876172607879925</v>
      </c>
    </row>
    <row r="602" spans="1:14" ht="15" customHeight="1">
      <c r="A602" s="57">
        <v>8</v>
      </c>
      <c r="B602" s="52">
        <v>43425</v>
      </c>
      <c r="C602" s="57" t="s">
        <v>138</v>
      </c>
      <c r="D602" s="57" t="s">
        <v>21</v>
      </c>
      <c r="E602" s="57" t="s">
        <v>121</v>
      </c>
      <c r="F602" s="58">
        <v>2415</v>
      </c>
      <c r="G602" s="58">
        <v>2365</v>
      </c>
      <c r="H602" s="58">
        <v>2445</v>
      </c>
      <c r="I602" s="58">
        <v>2475</v>
      </c>
      <c r="J602" s="58">
        <v>2505</v>
      </c>
      <c r="K602" s="58">
        <v>2445</v>
      </c>
      <c r="L602" s="53">
        <f t="shared" si="45"/>
        <v>41.40786749482402</v>
      </c>
      <c r="M602" s="54">
        <f t="shared" si="46"/>
        <v>1242.2360248447205</v>
      </c>
      <c r="N602" s="55">
        <f t="shared" si="47"/>
        <v>1.2422360248447206</v>
      </c>
    </row>
    <row r="603" spans="1:14" ht="15" customHeight="1">
      <c r="A603" s="57">
        <v>9</v>
      </c>
      <c r="B603" s="52">
        <v>43425</v>
      </c>
      <c r="C603" s="57" t="s">
        <v>138</v>
      </c>
      <c r="D603" s="57" t="s">
        <v>21</v>
      </c>
      <c r="E603" s="57" t="s">
        <v>186</v>
      </c>
      <c r="F603" s="58">
        <v>182</v>
      </c>
      <c r="G603" s="58">
        <v>175</v>
      </c>
      <c r="H603" s="58">
        <v>186</v>
      </c>
      <c r="I603" s="58">
        <v>190</v>
      </c>
      <c r="J603" s="58">
        <v>194</v>
      </c>
      <c r="K603" s="58">
        <v>175</v>
      </c>
      <c r="L603" s="53">
        <f t="shared" si="45"/>
        <v>549.4505494505495</v>
      </c>
      <c r="M603" s="54">
        <f t="shared" si="46"/>
        <v>-3846.1538461538466</v>
      </c>
      <c r="N603" s="55">
        <f t="shared" si="47"/>
        <v>-3.846153846153846</v>
      </c>
    </row>
    <row r="604" spans="1:14" ht="15" customHeight="1">
      <c r="A604" s="57">
        <v>10</v>
      </c>
      <c r="B604" s="52">
        <v>43424</v>
      </c>
      <c r="C604" s="57" t="s">
        <v>138</v>
      </c>
      <c r="D604" s="57" t="s">
        <v>21</v>
      </c>
      <c r="E604" s="57" t="s">
        <v>188</v>
      </c>
      <c r="F604" s="58">
        <v>339</v>
      </c>
      <c r="G604" s="58">
        <v>328</v>
      </c>
      <c r="H604" s="58">
        <v>345</v>
      </c>
      <c r="I604" s="58">
        <v>351</v>
      </c>
      <c r="J604" s="58">
        <v>357</v>
      </c>
      <c r="K604" s="58">
        <v>328</v>
      </c>
      <c r="L604" s="53">
        <f t="shared" si="45"/>
        <v>294.9852507374631</v>
      </c>
      <c r="M604" s="54">
        <f t="shared" si="46"/>
        <v>-3244.837758112094</v>
      </c>
      <c r="N604" s="55">
        <f t="shared" si="47"/>
        <v>-3.2448377581120944</v>
      </c>
    </row>
    <row r="605" spans="1:14" ht="15" customHeight="1">
      <c r="A605" s="57">
        <v>11</v>
      </c>
      <c r="B605" s="52">
        <v>43423</v>
      </c>
      <c r="C605" s="57" t="s">
        <v>138</v>
      </c>
      <c r="D605" s="57" t="s">
        <v>21</v>
      </c>
      <c r="E605" s="57" t="s">
        <v>189</v>
      </c>
      <c r="F605" s="58">
        <v>405</v>
      </c>
      <c r="G605" s="58">
        <v>391</v>
      </c>
      <c r="H605" s="58">
        <v>412</v>
      </c>
      <c r="I605" s="58">
        <v>420</v>
      </c>
      <c r="J605" s="58">
        <v>428</v>
      </c>
      <c r="K605" s="58">
        <v>412</v>
      </c>
      <c r="L605" s="53">
        <f t="shared" si="45"/>
        <v>246.91358024691357</v>
      </c>
      <c r="M605" s="54">
        <f t="shared" si="46"/>
        <v>1728.395061728395</v>
      </c>
      <c r="N605" s="55">
        <f t="shared" si="47"/>
        <v>1.7283950617283952</v>
      </c>
    </row>
    <row r="606" spans="1:14" ht="15" customHeight="1">
      <c r="A606" s="57">
        <v>12</v>
      </c>
      <c r="B606" s="52">
        <v>43420</v>
      </c>
      <c r="C606" s="57" t="s">
        <v>138</v>
      </c>
      <c r="D606" s="57" t="s">
        <v>21</v>
      </c>
      <c r="E606" s="57" t="s">
        <v>92</v>
      </c>
      <c r="F606" s="58">
        <v>289</v>
      </c>
      <c r="G606" s="58">
        <v>280</v>
      </c>
      <c r="H606" s="58">
        <v>294</v>
      </c>
      <c r="I606" s="58">
        <v>299</v>
      </c>
      <c r="J606" s="58">
        <v>302</v>
      </c>
      <c r="K606" s="58">
        <v>293.6</v>
      </c>
      <c r="L606" s="53">
        <f t="shared" si="45"/>
        <v>346.02076124567475</v>
      </c>
      <c r="M606" s="54">
        <f t="shared" si="46"/>
        <v>1591.6955017301118</v>
      </c>
      <c r="N606" s="55">
        <f t="shared" si="47"/>
        <v>1.5916955017301115</v>
      </c>
    </row>
    <row r="607" spans="1:14" ht="15" customHeight="1">
      <c r="A607" s="57">
        <v>13</v>
      </c>
      <c r="B607" s="52">
        <v>43419</v>
      </c>
      <c r="C607" s="57" t="s">
        <v>138</v>
      </c>
      <c r="D607" s="57" t="s">
        <v>21</v>
      </c>
      <c r="E607" s="57" t="s">
        <v>139</v>
      </c>
      <c r="F607" s="58">
        <v>220</v>
      </c>
      <c r="G607" s="58">
        <v>230</v>
      </c>
      <c r="H607" s="58">
        <v>225</v>
      </c>
      <c r="I607" s="58">
        <v>230</v>
      </c>
      <c r="J607" s="58">
        <v>235</v>
      </c>
      <c r="K607" s="58">
        <v>235</v>
      </c>
      <c r="L607" s="53">
        <f t="shared" si="45"/>
        <v>454.54545454545456</v>
      </c>
      <c r="M607" s="54">
        <f t="shared" si="46"/>
        <v>6818.181818181818</v>
      </c>
      <c r="N607" s="55">
        <f t="shared" si="47"/>
        <v>6.8181818181818175</v>
      </c>
    </row>
    <row r="608" spans="1:14" ht="15" customHeight="1">
      <c r="A608" s="57">
        <v>14</v>
      </c>
      <c r="B608" s="52">
        <v>43418</v>
      </c>
      <c r="C608" s="57" t="s">
        <v>138</v>
      </c>
      <c r="D608" s="57" t="s">
        <v>21</v>
      </c>
      <c r="E608" s="57" t="s">
        <v>140</v>
      </c>
      <c r="F608" s="58">
        <v>714</v>
      </c>
      <c r="G608" s="58">
        <v>690</v>
      </c>
      <c r="H608" s="58">
        <v>726</v>
      </c>
      <c r="I608" s="58">
        <v>738</v>
      </c>
      <c r="J608" s="58">
        <v>750</v>
      </c>
      <c r="K608" s="58">
        <v>725.5</v>
      </c>
      <c r="L608" s="53">
        <f t="shared" si="45"/>
        <v>140.0560224089636</v>
      </c>
      <c r="M608" s="54">
        <f t="shared" si="46"/>
        <v>1610.6442577030814</v>
      </c>
      <c r="N608" s="55">
        <f t="shared" si="47"/>
        <v>1.6106442577030813</v>
      </c>
    </row>
    <row r="609" spans="1:14" ht="15" customHeight="1">
      <c r="A609" s="57">
        <v>15</v>
      </c>
      <c r="B609" s="52">
        <v>43417</v>
      </c>
      <c r="C609" s="57" t="s">
        <v>138</v>
      </c>
      <c r="D609" s="57" t="s">
        <v>21</v>
      </c>
      <c r="E609" s="57" t="s">
        <v>131</v>
      </c>
      <c r="F609" s="58">
        <v>218.5</v>
      </c>
      <c r="G609" s="58">
        <v>211</v>
      </c>
      <c r="H609" s="58">
        <v>223</v>
      </c>
      <c r="I609" s="58">
        <v>227</v>
      </c>
      <c r="J609" s="58">
        <v>231</v>
      </c>
      <c r="K609" s="58">
        <v>222</v>
      </c>
      <c r="L609" s="53">
        <f t="shared" si="45"/>
        <v>457.66590389016017</v>
      </c>
      <c r="M609" s="54">
        <f t="shared" si="46"/>
        <v>1601.8306636155605</v>
      </c>
      <c r="N609" s="55">
        <f t="shared" si="47"/>
        <v>1.6018306636155606</v>
      </c>
    </row>
    <row r="610" spans="1:14" ht="15" customHeight="1">
      <c r="A610" s="57">
        <v>16</v>
      </c>
      <c r="B610" s="52">
        <v>43413</v>
      </c>
      <c r="C610" s="57" t="s">
        <v>138</v>
      </c>
      <c r="D610" s="57" t="s">
        <v>21</v>
      </c>
      <c r="E610" s="57" t="s">
        <v>141</v>
      </c>
      <c r="F610" s="58">
        <v>820</v>
      </c>
      <c r="G610" s="58">
        <v>795</v>
      </c>
      <c r="H610" s="58">
        <v>835</v>
      </c>
      <c r="I610" s="58">
        <v>850</v>
      </c>
      <c r="J610" s="58">
        <v>865</v>
      </c>
      <c r="K610" s="58">
        <v>865</v>
      </c>
      <c r="L610" s="53">
        <f t="shared" si="45"/>
        <v>121.95121951219512</v>
      </c>
      <c r="M610" s="54">
        <f t="shared" si="46"/>
        <v>5487.804878048781</v>
      </c>
      <c r="N610" s="55">
        <f t="shared" si="47"/>
        <v>5.487804878048781</v>
      </c>
    </row>
    <row r="611" spans="1:14" ht="15" customHeight="1">
      <c r="A611" s="57">
        <v>17</v>
      </c>
      <c r="B611" s="52">
        <v>43409</v>
      </c>
      <c r="C611" s="57" t="s">
        <v>138</v>
      </c>
      <c r="D611" s="57" t="s">
        <v>21</v>
      </c>
      <c r="E611" s="57" t="s">
        <v>142</v>
      </c>
      <c r="F611" s="58">
        <v>2206</v>
      </c>
      <c r="G611" s="58">
        <v>2140</v>
      </c>
      <c r="H611" s="58">
        <v>2246</v>
      </c>
      <c r="I611" s="58">
        <v>2286</v>
      </c>
      <c r="J611" s="58">
        <v>2326</v>
      </c>
      <c r="K611" s="58">
        <v>2245</v>
      </c>
      <c r="L611" s="53">
        <f t="shared" si="45"/>
        <v>45.33091568449683</v>
      </c>
      <c r="M611" s="54">
        <f t="shared" si="46"/>
        <v>1767.9057116953763</v>
      </c>
      <c r="N611" s="55">
        <f t="shared" si="47"/>
        <v>1.7679057116953762</v>
      </c>
    </row>
    <row r="612" spans="1:14" ht="15" customHeight="1">
      <c r="A612" s="57">
        <v>18</v>
      </c>
      <c r="B612" s="52">
        <v>43406</v>
      </c>
      <c r="C612" s="57" t="s">
        <v>138</v>
      </c>
      <c r="D612" s="57" t="s">
        <v>21</v>
      </c>
      <c r="E612" s="57" t="s">
        <v>194</v>
      </c>
      <c r="F612" s="58">
        <v>116</v>
      </c>
      <c r="G612" s="58">
        <v>112</v>
      </c>
      <c r="H612" s="58">
        <v>118.5</v>
      </c>
      <c r="I612" s="58">
        <v>121</v>
      </c>
      <c r="J612" s="58">
        <v>123</v>
      </c>
      <c r="K612" s="58">
        <v>118.5</v>
      </c>
      <c r="L612" s="53">
        <f t="shared" si="45"/>
        <v>862.0689655172414</v>
      </c>
      <c r="M612" s="54">
        <f t="shared" si="46"/>
        <v>2155.1724137931033</v>
      </c>
      <c r="N612" s="55">
        <f t="shared" si="47"/>
        <v>2.155172413793103</v>
      </c>
    </row>
    <row r="613" spans="1:14" ht="15" customHeight="1">
      <c r="A613" s="57">
        <v>19</v>
      </c>
      <c r="B613" s="52">
        <v>43405</v>
      </c>
      <c r="C613" s="57" t="s">
        <v>138</v>
      </c>
      <c r="D613" s="57" t="s">
        <v>21</v>
      </c>
      <c r="E613" s="57" t="s">
        <v>143</v>
      </c>
      <c r="F613" s="58">
        <v>688</v>
      </c>
      <c r="G613" s="58">
        <v>663</v>
      </c>
      <c r="H613" s="58">
        <v>703</v>
      </c>
      <c r="I613" s="58">
        <v>718</v>
      </c>
      <c r="J613" s="58">
        <v>733</v>
      </c>
      <c r="K613" s="58">
        <v>663</v>
      </c>
      <c r="L613" s="53">
        <f t="shared" si="45"/>
        <v>145.34883720930233</v>
      </c>
      <c r="M613" s="54">
        <f t="shared" si="46"/>
        <v>-3633.720930232558</v>
      </c>
      <c r="N613" s="55">
        <f t="shared" si="47"/>
        <v>-3.6337209302325584</v>
      </c>
    </row>
    <row r="614" spans="1:14" ht="15" customHeight="1">
      <c r="A614" s="9" t="s">
        <v>26</v>
      </c>
      <c r="B614" s="19"/>
      <c r="C614" s="11"/>
      <c r="D614" s="12"/>
      <c r="E614" s="13"/>
      <c r="F614" s="13"/>
      <c r="G614" s="14"/>
      <c r="H614" s="13"/>
      <c r="I614" s="13"/>
      <c r="J614" s="13"/>
      <c r="K614" s="16"/>
      <c r="L614" s="17"/>
      <c r="N614"/>
    </row>
    <row r="615" spans="1:14" ht="15" customHeight="1">
      <c r="A615" s="9" t="s">
        <v>26</v>
      </c>
      <c r="B615" s="19"/>
      <c r="C615" s="20"/>
      <c r="D615" s="21"/>
      <c r="E615" s="22"/>
      <c r="F615" s="22"/>
      <c r="G615" s="23"/>
      <c r="H615" s="22"/>
      <c r="I615" s="22"/>
      <c r="J615" s="22"/>
      <c r="K615" s="22"/>
      <c r="L615"/>
      <c r="M615"/>
      <c r="N615"/>
    </row>
    <row r="616" spans="1:14" ht="15" customHeight="1">
      <c r="A616"/>
      <c r="B616"/>
      <c r="C616"/>
      <c r="D616"/>
      <c r="E616"/>
      <c r="F616"/>
      <c r="G616"/>
      <c r="H616"/>
      <c r="I616"/>
      <c r="J616"/>
      <c r="K616"/>
      <c r="L616" s="17"/>
      <c r="M616"/>
      <c r="N616"/>
    </row>
    <row r="617" spans="1:14" ht="15" customHeight="1" thickBot="1">
      <c r="A617"/>
      <c r="B617"/>
      <c r="C617" s="22"/>
      <c r="D617" s="22"/>
      <c r="E617" s="22"/>
      <c r="F617" s="25"/>
      <c r="G617" s="26"/>
      <c r="H617" s="27" t="s">
        <v>27</v>
      </c>
      <c r="I617" s="27"/>
      <c r="J617"/>
      <c r="K617"/>
      <c r="L617"/>
      <c r="M617"/>
      <c r="N617"/>
    </row>
    <row r="618" spans="1:14" ht="15" customHeight="1">
      <c r="A618"/>
      <c r="B618"/>
      <c r="C618" s="221" t="s">
        <v>28</v>
      </c>
      <c r="D618" s="221"/>
      <c r="E618" s="29">
        <v>19</v>
      </c>
      <c r="F618" s="30">
        <f>F619+F620+F621+F622+F623+F624</f>
        <v>99.99999999999999</v>
      </c>
      <c r="G618" s="31">
        <v>19</v>
      </c>
      <c r="H618" s="32">
        <f>G619/G618%</f>
        <v>73.6842105263158</v>
      </c>
      <c r="I618" s="32"/>
      <c r="J618"/>
      <c r="K618"/>
      <c r="L618"/>
      <c r="M618"/>
      <c r="N618"/>
    </row>
    <row r="619" spans="1:14" ht="15" customHeight="1">
      <c r="A619"/>
      <c r="B619"/>
      <c r="C619" s="217" t="s">
        <v>29</v>
      </c>
      <c r="D619" s="217"/>
      <c r="E619" s="33">
        <v>14</v>
      </c>
      <c r="F619" s="34">
        <f>(E619/E618)*100</f>
        <v>73.68421052631578</v>
      </c>
      <c r="G619" s="31">
        <v>14</v>
      </c>
      <c r="H619" s="28"/>
      <c r="I619" s="28"/>
      <c r="J619"/>
      <c r="K619"/>
      <c r="L619"/>
      <c r="M619"/>
      <c r="N619"/>
    </row>
    <row r="620" spans="1:14" ht="15" customHeight="1">
      <c r="A620"/>
      <c r="B620"/>
      <c r="C620" s="217" t="s">
        <v>31</v>
      </c>
      <c r="D620" s="217"/>
      <c r="E620" s="33">
        <v>0</v>
      </c>
      <c r="F620" s="34">
        <f>(E620/E618)*100</f>
        <v>0</v>
      </c>
      <c r="G620" s="36"/>
      <c r="H620" s="31"/>
      <c r="I620" s="31"/>
      <c r="J620"/>
      <c r="K620"/>
      <c r="L620"/>
      <c r="M620"/>
      <c r="N620"/>
    </row>
    <row r="621" spans="1:14" ht="15" customHeight="1">
      <c r="A621"/>
      <c r="B621"/>
      <c r="C621" s="217" t="s">
        <v>32</v>
      </c>
      <c r="D621" s="217"/>
      <c r="E621" s="33">
        <v>0</v>
      </c>
      <c r="F621" s="34">
        <f>(E621/E618)*100</f>
        <v>0</v>
      </c>
      <c r="G621" s="36"/>
      <c r="H621" s="31"/>
      <c r="I621" s="31"/>
      <c r="J621"/>
      <c r="K621"/>
      <c r="L621"/>
      <c r="M621"/>
      <c r="N621"/>
    </row>
    <row r="622" spans="1:14" ht="15" customHeight="1">
      <c r="A622"/>
      <c r="B622"/>
      <c r="C622" s="217" t="s">
        <v>33</v>
      </c>
      <c r="D622" s="217"/>
      <c r="E622" s="33">
        <v>5</v>
      </c>
      <c r="F622" s="34">
        <f>(E622/E618)*100</f>
        <v>26.31578947368421</v>
      </c>
      <c r="G622" s="36"/>
      <c r="H622" s="22" t="s">
        <v>34</v>
      </c>
      <c r="I622" s="22"/>
      <c r="J622"/>
      <c r="K622"/>
      <c r="L622"/>
      <c r="M622"/>
      <c r="N622"/>
    </row>
    <row r="623" spans="1:14" ht="15" customHeight="1">
      <c r="A623"/>
      <c r="B623"/>
      <c r="C623" s="217" t="s">
        <v>35</v>
      </c>
      <c r="D623" s="217"/>
      <c r="E623" s="33">
        <v>0</v>
      </c>
      <c r="F623" s="34">
        <f>(E623/E618)*100</f>
        <v>0</v>
      </c>
      <c r="G623" s="36"/>
      <c r="H623" s="22"/>
      <c r="I623" s="22"/>
      <c r="J623"/>
      <c r="K623"/>
      <c r="L623"/>
      <c r="M623"/>
      <c r="N623"/>
    </row>
    <row r="624" spans="1:14" ht="15" customHeight="1" thickBot="1">
      <c r="A624"/>
      <c r="B624"/>
      <c r="C624" s="218" t="s">
        <v>36</v>
      </c>
      <c r="D624" s="218"/>
      <c r="E624" s="38"/>
      <c r="F624" s="39">
        <f>(E624/E618)*100</f>
        <v>0</v>
      </c>
      <c r="G624" s="36"/>
      <c r="H624" s="22"/>
      <c r="I624" s="22"/>
      <c r="J624"/>
      <c r="K624"/>
      <c r="L624"/>
      <c r="M624"/>
      <c r="N624"/>
    </row>
    <row r="625" spans="1:14" ht="15" customHeight="1">
      <c r="A625" s="41" t="s">
        <v>37</v>
      </c>
      <c r="B625" s="10"/>
      <c r="C625" s="11"/>
      <c r="D625" s="11"/>
      <c r="E625" s="13"/>
      <c r="F625" s="13"/>
      <c r="G625" s="42"/>
      <c r="H625" s="43"/>
      <c r="I625" s="43"/>
      <c r="J625" s="43"/>
      <c r="K625" s="13"/>
      <c r="L625" s="17"/>
      <c r="M625"/>
      <c r="N625" s="40"/>
    </row>
    <row r="626" spans="1:14" ht="15" customHeight="1">
      <c r="A626" s="12" t="s">
        <v>38</v>
      </c>
      <c r="B626" s="10"/>
      <c r="C626" s="44"/>
      <c r="D626" s="45"/>
      <c r="E626" s="46"/>
      <c r="F626" s="43"/>
      <c r="G626" s="42"/>
      <c r="H626" s="43"/>
      <c r="I626" s="43"/>
      <c r="J626" s="43"/>
      <c r="K626" s="13"/>
      <c r="L626" s="17"/>
      <c r="M626" s="24"/>
      <c r="N626" s="24"/>
    </row>
    <row r="627" spans="1:14" ht="15" customHeight="1">
      <c r="A627" s="12" t="s">
        <v>39</v>
      </c>
      <c r="B627" s="10"/>
      <c r="C627" s="11"/>
      <c r="D627" s="45"/>
      <c r="E627" s="46"/>
      <c r="F627" s="43"/>
      <c r="G627" s="42"/>
      <c r="H627" s="47"/>
      <c r="I627" s="47"/>
      <c r="J627" s="47"/>
      <c r="K627" s="13"/>
      <c r="L627" s="17"/>
      <c r="M627"/>
      <c r="N627" s="17"/>
    </row>
    <row r="628" spans="1:14" ht="15" customHeight="1">
      <c r="A628" s="12" t="s">
        <v>40</v>
      </c>
      <c r="B628" s="44"/>
      <c r="C628" s="11"/>
      <c r="D628" s="45"/>
      <c r="E628" s="46"/>
      <c r="F628" s="43"/>
      <c r="G628" s="48"/>
      <c r="H628" s="47"/>
      <c r="I628" s="47"/>
      <c r="J628" s="47"/>
      <c r="K628" s="13"/>
      <c r="L628" s="17"/>
      <c r="M628"/>
      <c r="N628" s="17"/>
    </row>
    <row r="629" spans="1:14" ht="15" customHeight="1">
      <c r="A629" s="12" t="s">
        <v>41</v>
      </c>
      <c r="B629" s="35"/>
      <c r="C629" s="11"/>
      <c r="D629" s="49"/>
      <c r="E629" s="43"/>
      <c r="F629" s="43"/>
      <c r="G629" s="48"/>
      <c r="H629" s="47"/>
      <c r="I629" s="47"/>
      <c r="J629" s="47"/>
      <c r="K629" s="43"/>
      <c r="L629" s="17"/>
      <c r="M629" s="17"/>
      <c r="N629" s="17"/>
    </row>
    <row r="630" spans="1:14" ht="15" customHeight="1" thickBot="1">
      <c r="A630" s="12" t="s">
        <v>41</v>
      </c>
      <c r="B630" s="35"/>
      <c r="C630" s="11"/>
      <c r="D630" s="49"/>
      <c r="E630" s="43"/>
      <c r="F630" s="43"/>
      <c r="G630" s="48"/>
      <c r="H630" s="47"/>
      <c r="I630" s="47"/>
      <c r="J630" s="47"/>
      <c r="K630" s="43"/>
      <c r="L630" s="17"/>
      <c r="M630" s="17"/>
      <c r="N630" s="17"/>
    </row>
    <row r="631" spans="1:14" ht="15" customHeight="1" thickBot="1">
      <c r="A631" s="219" t="s">
        <v>0</v>
      </c>
      <c r="B631" s="219"/>
      <c r="C631" s="219"/>
      <c r="D631" s="219"/>
      <c r="E631" s="219"/>
      <c r="F631" s="219"/>
      <c r="G631" s="219"/>
      <c r="H631" s="219"/>
      <c r="I631" s="219"/>
      <c r="J631" s="219"/>
      <c r="K631" s="219"/>
      <c r="L631" s="219"/>
      <c r="M631" s="219"/>
      <c r="N631" s="219"/>
    </row>
    <row r="632" spans="1:14" ht="15" customHeight="1" thickBot="1">
      <c r="A632" s="219"/>
      <c r="B632" s="219"/>
      <c r="C632" s="219"/>
      <c r="D632" s="219"/>
      <c r="E632" s="219"/>
      <c r="F632" s="219"/>
      <c r="G632" s="219"/>
      <c r="H632" s="219"/>
      <c r="I632" s="219"/>
      <c r="J632" s="219"/>
      <c r="K632" s="219"/>
      <c r="L632" s="219"/>
      <c r="M632" s="219"/>
      <c r="N632" s="219"/>
    </row>
    <row r="633" spans="1:14" ht="15" customHeight="1">
      <c r="A633" s="219"/>
      <c r="B633" s="219"/>
      <c r="C633" s="219"/>
      <c r="D633" s="219"/>
      <c r="E633" s="219"/>
      <c r="F633" s="219"/>
      <c r="G633" s="219"/>
      <c r="H633" s="219"/>
      <c r="I633" s="219"/>
      <c r="J633" s="219"/>
      <c r="K633" s="219"/>
      <c r="L633" s="219"/>
      <c r="M633" s="219"/>
      <c r="N633" s="219"/>
    </row>
    <row r="634" spans="1:14" ht="15" customHeight="1">
      <c r="A634" s="220" t="s">
        <v>135</v>
      </c>
      <c r="B634" s="220"/>
      <c r="C634" s="220"/>
      <c r="D634" s="220"/>
      <c r="E634" s="220"/>
      <c r="F634" s="220"/>
      <c r="G634" s="220"/>
      <c r="H634" s="220"/>
      <c r="I634" s="220"/>
      <c r="J634" s="220"/>
      <c r="K634" s="220"/>
      <c r="L634" s="220"/>
      <c r="M634" s="220"/>
      <c r="N634" s="220"/>
    </row>
    <row r="635" spans="1:14" ht="15" customHeight="1">
      <c r="A635" s="220" t="s">
        <v>136</v>
      </c>
      <c r="B635" s="220"/>
      <c r="C635" s="220"/>
      <c r="D635" s="220"/>
      <c r="E635" s="220"/>
      <c r="F635" s="220"/>
      <c r="G635" s="220"/>
      <c r="H635" s="220"/>
      <c r="I635" s="220"/>
      <c r="J635" s="220"/>
      <c r="K635" s="220"/>
      <c r="L635" s="220"/>
      <c r="M635" s="220"/>
      <c r="N635" s="220"/>
    </row>
    <row r="636" spans="1:14" ht="15" customHeight="1" thickBot="1">
      <c r="A636" s="212" t="s">
        <v>3</v>
      </c>
      <c r="B636" s="212"/>
      <c r="C636" s="212"/>
      <c r="D636" s="212"/>
      <c r="E636" s="212"/>
      <c r="F636" s="212"/>
      <c r="G636" s="212"/>
      <c r="H636" s="212"/>
      <c r="I636" s="212"/>
      <c r="J636" s="212"/>
      <c r="K636" s="212"/>
      <c r="L636" s="212"/>
      <c r="M636" s="212"/>
      <c r="N636" s="212"/>
    </row>
    <row r="637" spans="1:14" ht="15" customHeight="1">
      <c r="A637" s="213" t="s">
        <v>144</v>
      </c>
      <c r="B637" s="213"/>
      <c r="C637" s="213"/>
      <c r="D637" s="213"/>
      <c r="E637" s="213"/>
      <c r="F637" s="213"/>
      <c r="G637" s="213"/>
      <c r="H637" s="213"/>
      <c r="I637" s="213"/>
      <c r="J637" s="213"/>
      <c r="K637" s="213"/>
      <c r="L637" s="213"/>
      <c r="M637" s="213"/>
      <c r="N637" s="213"/>
    </row>
    <row r="638" spans="1:14" ht="15" customHeight="1">
      <c r="A638" s="213" t="s">
        <v>5</v>
      </c>
      <c r="B638" s="213"/>
      <c r="C638" s="213"/>
      <c r="D638" s="213"/>
      <c r="E638" s="213"/>
      <c r="F638" s="213"/>
      <c r="G638" s="213"/>
      <c r="H638" s="213"/>
      <c r="I638" s="213"/>
      <c r="J638" s="213"/>
      <c r="K638" s="213"/>
      <c r="L638" s="213"/>
      <c r="M638" s="213"/>
      <c r="N638" s="213"/>
    </row>
    <row r="639" spans="1:14" ht="15" customHeight="1">
      <c r="A639" s="214" t="s">
        <v>6</v>
      </c>
      <c r="B639" s="215" t="s">
        <v>7</v>
      </c>
      <c r="C639" s="210" t="s">
        <v>8</v>
      </c>
      <c r="D639" s="214" t="s">
        <v>9</v>
      </c>
      <c r="E639" s="210" t="s">
        <v>10</v>
      </c>
      <c r="F639" s="210" t="s">
        <v>11</v>
      </c>
      <c r="G639" s="210" t="s">
        <v>12</v>
      </c>
      <c r="H639" s="210" t="s">
        <v>13</v>
      </c>
      <c r="I639" s="210" t="s">
        <v>14</v>
      </c>
      <c r="J639" s="210" t="s">
        <v>15</v>
      </c>
      <c r="K639" s="211" t="s">
        <v>16</v>
      </c>
      <c r="L639" s="210" t="s">
        <v>17</v>
      </c>
      <c r="M639" s="210" t="s">
        <v>18</v>
      </c>
      <c r="N639" s="210" t="s">
        <v>19</v>
      </c>
    </row>
    <row r="640" spans="1:14" ht="15" customHeight="1">
      <c r="A640" s="214"/>
      <c r="B640" s="216"/>
      <c r="C640" s="210"/>
      <c r="D640" s="214"/>
      <c r="E640" s="215"/>
      <c r="F640" s="210"/>
      <c r="G640" s="210"/>
      <c r="H640" s="210"/>
      <c r="I640" s="210"/>
      <c r="J640" s="210"/>
      <c r="K640" s="211"/>
      <c r="L640" s="210"/>
      <c r="M640" s="210"/>
      <c r="N640" s="210"/>
    </row>
    <row r="641" spans="1:14" ht="15" customHeight="1">
      <c r="A641" s="57">
        <v>1</v>
      </c>
      <c r="B641" s="52">
        <v>43404</v>
      </c>
      <c r="C641" s="57" t="s">
        <v>138</v>
      </c>
      <c r="D641" s="57" t="s">
        <v>21</v>
      </c>
      <c r="E641" s="57" t="s">
        <v>145</v>
      </c>
      <c r="F641" s="58">
        <v>1030</v>
      </c>
      <c r="G641" s="58">
        <v>995</v>
      </c>
      <c r="H641" s="58">
        <v>1050</v>
      </c>
      <c r="I641" s="58">
        <v>1070</v>
      </c>
      <c r="J641" s="58">
        <v>1090</v>
      </c>
      <c r="K641" s="58">
        <v>1050</v>
      </c>
      <c r="L641" s="53">
        <f>100000/F641</f>
        <v>97.0873786407767</v>
      </c>
      <c r="M641" s="54">
        <f>IF(D641="BUY",(K641-F641)*(L641),(F641-K641)*(L641))</f>
        <v>1941.747572815534</v>
      </c>
      <c r="N641" s="55">
        <f>M641/(L641)/F641%</f>
        <v>1.9417475728155338</v>
      </c>
    </row>
    <row r="642" spans="1:14" ht="15" customHeight="1">
      <c r="A642" s="57">
        <v>2</v>
      </c>
      <c r="B642" s="52">
        <v>43403</v>
      </c>
      <c r="C642" s="57" t="s">
        <v>138</v>
      </c>
      <c r="D642" s="57" t="s">
        <v>21</v>
      </c>
      <c r="E642" s="57" t="s">
        <v>146</v>
      </c>
      <c r="F642" s="58">
        <v>1480</v>
      </c>
      <c r="G642" s="58">
        <v>1440</v>
      </c>
      <c r="H642" s="58">
        <v>1505</v>
      </c>
      <c r="I642" s="58">
        <v>1530</v>
      </c>
      <c r="J642" s="58">
        <v>1555</v>
      </c>
      <c r="K642" s="58">
        <v>1505</v>
      </c>
      <c r="L642" s="53">
        <f>100000/F642</f>
        <v>67.56756756756756</v>
      </c>
      <c r="M642" s="54">
        <f>IF(D642="BUY",(K642-F642)*(L642),(F642-K642)*(L642))</f>
        <v>1689.1891891891892</v>
      </c>
      <c r="N642" s="55">
        <f>M642/(L642)/F642%</f>
        <v>1.689189189189189</v>
      </c>
    </row>
    <row r="643" spans="1:14" ht="15" customHeight="1">
      <c r="A643" s="57">
        <v>3</v>
      </c>
      <c r="B643" s="52">
        <v>43403</v>
      </c>
      <c r="C643" s="57" t="s">
        <v>138</v>
      </c>
      <c r="D643" s="57" t="s">
        <v>21</v>
      </c>
      <c r="E643" s="57" t="s">
        <v>147</v>
      </c>
      <c r="F643" s="58">
        <v>553</v>
      </c>
      <c r="G643" s="58">
        <v>536</v>
      </c>
      <c r="H643" s="58">
        <v>563</v>
      </c>
      <c r="I643" s="58">
        <v>573</v>
      </c>
      <c r="J643" s="58">
        <v>583</v>
      </c>
      <c r="K643" s="58">
        <v>563</v>
      </c>
      <c r="L643" s="53">
        <f>100000/F643</f>
        <v>180.83182640144665</v>
      </c>
      <c r="M643" s="54">
        <f>IF(D643="BUY",(K643-F643)*(L643),(F643-K643)*(L643))</f>
        <v>1808.3182640144664</v>
      </c>
      <c r="N643" s="55">
        <f>M643/(L643)/F643%</f>
        <v>1.8083182640144664</v>
      </c>
    </row>
    <row r="644" spans="1:14" ht="15" customHeight="1">
      <c r="A644" s="57">
        <v>4</v>
      </c>
      <c r="B644" s="52">
        <v>43402</v>
      </c>
      <c r="C644" s="57" t="s">
        <v>138</v>
      </c>
      <c r="D644" s="57" t="s">
        <v>21</v>
      </c>
      <c r="E644" s="57" t="s">
        <v>133</v>
      </c>
      <c r="F644" s="58">
        <v>230</v>
      </c>
      <c r="G644" s="58">
        <v>221</v>
      </c>
      <c r="H644" s="58">
        <v>235</v>
      </c>
      <c r="I644" s="58">
        <v>340</v>
      </c>
      <c r="J644" s="58">
        <v>245</v>
      </c>
      <c r="K644" s="58">
        <v>240</v>
      </c>
      <c r="L644" s="53">
        <f>100000/F644</f>
        <v>434.7826086956522</v>
      </c>
      <c r="M644" s="54">
        <f>IF(D644="BUY",(K644-F644)*(L644),(F644-K644)*(L644))</f>
        <v>4347.826086956522</v>
      </c>
      <c r="N644" s="55">
        <f>M644/(L644)/F644%</f>
        <v>4.347826086956522</v>
      </c>
    </row>
    <row r="645" spans="1:14" ht="15" customHeight="1">
      <c r="A645" s="57">
        <v>5</v>
      </c>
      <c r="B645" s="52">
        <v>43399</v>
      </c>
      <c r="C645" s="57" t="s">
        <v>138</v>
      </c>
      <c r="D645" s="57" t="s">
        <v>21</v>
      </c>
      <c r="E645" s="57" t="s">
        <v>108</v>
      </c>
      <c r="F645" s="58">
        <v>101</v>
      </c>
      <c r="G645" s="58">
        <v>96</v>
      </c>
      <c r="H645" s="58">
        <v>103.5</v>
      </c>
      <c r="I645" s="58">
        <v>106</v>
      </c>
      <c r="J645" s="58">
        <v>108.5</v>
      </c>
      <c r="K645" s="58">
        <v>108</v>
      </c>
      <c r="L645" s="53">
        <f aca="true" t="shared" si="48" ref="L645:L650">100000/F645</f>
        <v>990.0990099009902</v>
      </c>
      <c r="M645" s="54">
        <f>IF(D645="BUY",(K645-F645)*(L645),(F645-K645)*(L645))</f>
        <v>6930.693069306931</v>
      </c>
      <c r="N645" s="55">
        <f>M645/(L645)/F645%</f>
        <v>6.930693069306931</v>
      </c>
    </row>
    <row r="646" spans="1:14" ht="15" customHeight="1">
      <c r="A646" s="57">
        <v>6</v>
      </c>
      <c r="B646" s="52">
        <v>43398</v>
      </c>
      <c r="C646" s="57" t="s">
        <v>138</v>
      </c>
      <c r="D646" s="57" t="s">
        <v>21</v>
      </c>
      <c r="E646" s="57" t="s">
        <v>148</v>
      </c>
      <c r="F646" s="58">
        <v>278</v>
      </c>
      <c r="G646" s="58">
        <v>267</v>
      </c>
      <c r="H646" s="58">
        <v>284</v>
      </c>
      <c r="I646" s="58">
        <v>290</v>
      </c>
      <c r="J646" s="58">
        <v>296</v>
      </c>
      <c r="K646" s="58">
        <v>267</v>
      </c>
      <c r="L646" s="53">
        <f t="shared" si="48"/>
        <v>359.71223021582733</v>
      </c>
      <c r="M646" s="54">
        <f aca="true" t="shared" si="49" ref="M646:M655">IF(D646="BUY",(K646-F646)*(L646),(F646-K646)*(L646))</f>
        <v>-3956.8345323741005</v>
      </c>
      <c r="N646" s="55">
        <f aca="true" t="shared" si="50" ref="N646:N655">M646/(L646)/F646%</f>
        <v>-3.956834532374101</v>
      </c>
    </row>
    <row r="647" spans="1:14" ht="15" customHeight="1">
      <c r="A647" s="57">
        <v>7</v>
      </c>
      <c r="B647" s="52">
        <v>43397</v>
      </c>
      <c r="C647" s="57" t="s">
        <v>138</v>
      </c>
      <c r="D647" s="57" t="s">
        <v>21</v>
      </c>
      <c r="E647" s="57" t="s">
        <v>121</v>
      </c>
      <c r="F647" s="58">
        <v>2310</v>
      </c>
      <c r="G647" s="58">
        <v>2265</v>
      </c>
      <c r="H647" s="58">
        <v>2340</v>
      </c>
      <c r="I647" s="58">
        <v>2370</v>
      </c>
      <c r="J647" s="58">
        <v>2400</v>
      </c>
      <c r="K647" s="58">
        <v>2339</v>
      </c>
      <c r="L647" s="53">
        <f t="shared" si="48"/>
        <v>43.29004329004329</v>
      </c>
      <c r="M647" s="54">
        <f t="shared" si="49"/>
        <v>1255.4112554112555</v>
      </c>
      <c r="N647" s="55">
        <f t="shared" si="50"/>
        <v>1.2554112554112553</v>
      </c>
    </row>
    <row r="648" spans="1:14" ht="15" customHeight="1">
      <c r="A648" s="57">
        <v>8</v>
      </c>
      <c r="B648" s="52">
        <v>43397</v>
      </c>
      <c r="C648" s="57" t="s">
        <v>138</v>
      </c>
      <c r="D648" s="57" t="s">
        <v>53</v>
      </c>
      <c r="E648" s="57" t="s">
        <v>149</v>
      </c>
      <c r="F648" s="58">
        <v>450</v>
      </c>
      <c r="G648" s="58">
        <v>464</v>
      </c>
      <c r="H648" s="58">
        <v>442</v>
      </c>
      <c r="I648" s="58">
        <v>434</v>
      </c>
      <c r="J648" s="58">
        <v>426</v>
      </c>
      <c r="K648" s="58">
        <v>464</v>
      </c>
      <c r="L648" s="53">
        <f t="shared" si="48"/>
        <v>222.22222222222223</v>
      </c>
      <c r="M648" s="54">
        <f t="shared" si="49"/>
        <v>-3111.1111111111113</v>
      </c>
      <c r="N648" s="55">
        <f t="shared" si="50"/>
        <v>-3.111111111111111</v>
      </c>
    </row>
    <row r="649" spans="1:14" ht="15" customHeight="1">
      <c r="A649" s="57">
        <v>9</v>
      </c>
      <c r="B649" s="52">
        <v>43396</v>
      </c>
      <c r="C649" s="57" t="s">
        <v>138</v>
      </c>
      <c r="D649" s="57" t="s">
        <v>53</v>
      </c>
      <c r="E649" s="57" t="s">
        <v>149</v>
      </c>
      <c r="F649" s="58">
        <v>461</v>
      </c>
      <c r="G649" s="58">
        <v>474</v>
      </c>
      <c r="H649" s="58">
        <v>453</v>
      </c>
      <c r="I649" s="58">
        <v>445</v>
      </c>
      <c r="J649" s="58">
        <v>437</v>
      </c>
      <c r="K649" s="58">
        <v>453</v>
      </c>
      <c r="L649" s="53">
        <f t="shared" si="48"/>
        <v>216.91973969631238</v>
      </c>
      <c r="M649" s="54">
        <f t="shared" si="49"/>
        <v>1735.357917570499</v>
      </c>
      <c r="N649" s="55">
        <f t="shared" si="50"/>
        <v>1.7353579175704987</v>
      </c>
    </row>
    <row r="650" spans="1:14" ht="15" customHeight="1">
      <c r="A650" s="57">
        <v>10</v>
      </c>
      <c r="B650" s="52">
        <v>43392</v>
      </c>
      <c r="C650" s="57" t="s">
        <v>138</v>
      </c>
      <c r="D650" s="57" t="s">
        <v>53</v>
      </c>
      <c r="E650" s="57" t="s">
        <v>150</v>
      </c>
      <c r="F650" s="58">
        <v>685</v>
      </c>
      <c r="G650" s="58">
        <v>705</v>
      </c>
      <c r="H650" s="58">
        <v>673</v>
      </c>
      <c r="I650" s="58">
        <v>660</v>
      </c>
      <c r="J650" s="58">
        <v>648</v>
      </c>
      <c r="K650" s="58">
        <v>648</v>
      </c>
      <c r="L650" s="53">
        <f t="shared" si="48"/>
        <v>145.98540145985402</v>
      </c>
      <c r="M650" s="54">
        <f t="shared" si="49"/>
        <v>5401.459854014599</v>
      </c>
      <c r="N650" s="55">
        <f t="shared" si="50"/>
        <v>5.401459854014599</v>
      </c>
    </row>
    <row r="651" spans="1:14" ht="15" customHeight="1">
      <c r="A651" s="57">
        <v>11</v>
      </c>
      <c r="B651" s="52">
        <v>43389</v>
      </c>
      <c r="C651" s="57" t="s">
        <v>138</v>
      </c>
      <c r="D651" s="57" t="s">
        <v>21</v>
      </c>
      <c r="E651" s="57" t="s">
        <v>151</v>
      </c>
      <c r="F651" s="58">
        <v>170</v>
      </c>
      <c r="G651" s="58">
        <v>165</v>
      </c>
      <c r="H651" s="58">
        <v>173</v>
      </c>
      <c r="I651" s="58">
        <v>176</v>
      </c>
      <c r="J651" s="58">
        <v>179</v>
      </c>
      <c r="K651" s="58">
        <v>173</v>
      </c>
      <c r="L651" s="53">
        <f>100000/F651</f>
        <v>588.2352941176471</v>
      </c>
      <c r="M651" s="54">
        <f t="shared" si="49"/>
        <v>1764.7058823529412</v>
      </c>
      <c r="N651" s="55">
        <f t="shared" si="50"/>
        <v>1.7647058823529411</v>
      </c>
    </row>
    <row r="652" spans="1:14" ht="15" customHeight="1">
      <c r="A652" s="57">
        <v>12</v>
      </c>
      <c r="B652" s="52">
        <v>43385</v>
      </c>
      <c r="C652" s="57" t="s">
        <v>138</v>
      </c>
      <c r="D652" s="57" t="s">
        <v>21</v>
      </c>
      <c r="E652" s="57" t="s">
        <v>152</v>
      </c>
      <c r="F652" s="58">
        <v>81.5</v>
      </c>
      <c r="G652" s="58">
        <v>75</v>
      </c>
      <c r="H652" s="58">
        <v>84</v>
      </c>
      <c r="I652" s="58">
        <v>86.5</v>
      </c>
      <c r="J652" s="58">
        <v>89</v>
      </c>
      <c r="K652" s="58">
        <v>84</v>
      </c>
      <c r="L652" s="53">
        <f>100000/F652</f>
        <v>1226.993865030675</v>
      </c>
      <c r="M652" s="54">
        <f t="shared" si="49"/>
        <v>3067.4846625766872</v>
      </c>
      <c r="N652" s="55">
        <f t="shared" si="50"/>
        <v>3.067484662576687</v>
      </c>
    </row>
    <row r="653" spans="1:14" ht="15" customHeight="1">
      <c r="A653" s="57">
        <v>13</v>
      </c>
      <c r="B653" s="52">
        <v>43384</v>
      </c>
      <c r="C653" s="57" t="s">
        <v>138</v>
      </c>
      <c r="D653" s="57" t="s">
        <v>21</v>
      </c>
      <c r="E653" s="57" t="s">
        <v>153</v>
      </c>
      <c r="F653" s="58">
        <v>332</v>
      </c>
      <c r="G653" s="58">
        <v>317</v>
      </c>
      <c r="H653" s="58">
        <v>338</v>
      </c>
      <c r="I653" s="58">
        <v>344</v>
      </c>
      <c r="J653" s="58">
        <v>350</v>
      </c>
      <c r="K653" s="58">
        <v>344</v>
      </c>
      <c r="L653" s="53">
        <f>100000/F653</f>
        <v>301.2048192771084</v>
      </c>
      <c r="M653" s="54">
        <f t="shared" si="49"/>
        <v>3614.457831325301</v>
      </c>
      <c r="N653" s="55">
        <f t="shared" si="50"/>
        <v>3.6144578313253013</v>
      </c>
    </row>
    <row r="654" spans="1:14" ht="15" customHeight="1">
      <c r="A654" s="57">
        <v>14</v>
      </c>
      <c r="B654" s="52">
        <v>43377</v>
      </c>
      <c r="C654" s="57" t="s">
        <v>138</v>
      </c>
      <c r="D654" s="57" t="s">
        <v>53</v>
      </c>
      <c r="E654" s="57" t="s">
        <v>63</v>
      </c>
      <c r="F654" s="58">
        <v>1130</v>
      </c>
      <c r="G654" s="58">
        <v>1162</v>
      </c>
      <c r="H654" s="58">
        <v>1110</v>
      </c>
      <c r="I654" s="58">
        <v>1090</v>
      </c>
      <c r="J654" s="58">
        <v>1070</v>
      </c>
      <c r="K654" s="58">
        <v>1070</v>
      </c>
      <c r="L654" s="53">
        <f>100000/F654</f>
        <v>88.49557522123894</v>
      </c>
      <c r="M654" s="54">
        <f t="shared" si="49"/>
        <v>5309.734513274336</v>
      </c>
      <c r="N654" s="55">
        <f t="shared" si="50"/>
        <v>5.309734513274336</v>
      </c>
    </row>
    <row r="655" spans="1:14" ht="15" customHeight="1">
      <c r="A655" s="57">
        <v>15</v>
      </c>
      <c r="B655" s="52">
        <v>43376</v>
      </c>
      <c r="C655" s="57" t="s">
        <v>138</v>
      </c>
      <c r="D655" s="57" t="s">
        <v>21</v>
      </c>
      <c r="E655" s="57" t="s">
        <v>134</v>
      </c>
      <c r="F655" s="58">
        <v>77</v>
      </c>
      <c r="G655" s="58">
        <v>73.5</v>
      </c>
      <c r="H655" s="58">
        <v>79</v>
      </c>
      <c r="I655" s="58">
        <v>81</v>
      </c>
      <c r="J655" s="58">
        <v>83</v>
      </c>
      <c r="K655" s="58">
        <v>73.5</v>
      </c>
      <c r="L655" s="53">
        <f>100000/F655</f>
        <v>1298.7012987012988</v>
      </c>
      <c r="M655" s="54">
        <f t="shared" si="49"/>
        <v>-4545.454545454546</v>
      </c>
      <c r="N655" s="55">
        <f t="shared" si="50"/>
        <v>-4.545454545454545</v>
      </c>
    </row>
    <row r="656" spans="1:14" ht="15" customHeight="1">
      <c r="A656" s="9" t="s">
        <v>26</v>
      </c>
      <c r="B656" s="19"/>
      <c r="C656" s="11"/>
      <c r="D656" s="12"/>
      <c r="E656" s="13"/>
      <c r="F656" s="13"/>
      <c r="G656" s="14"/>
      <c r="H656" s="13"/>
      <c r="I656" s="13"/>
      <c r="J656" s="13"/>
      <c r="K656" s="16"/>
      <c r="L656" s="17"/>
      <c r="N656"/>
    </row>
    <row r="657" spans="1:14" ht="15" customHeight="1">
      <c r="A657" s="9" t="s">
        <v>26</v>
      </c>
      <c r="B657" s="19"/>
      <c r="C657" s="20"/>
      <c r="D657" s="21"/>
      <c r="E657" s="22"/>
      <c r="F657" s="22"/>
      <c r="G657" s="23"/>
      <c r="H657" s="22"/>
      <c r="I657" s="22"/>
      <c r="J657" s="22"/>
      <c r="K657" s="22"/>
      <c r="L657"/>
      <c r="M657"/>
      <c r="N657"/>
    </row>
    <row r="658" spans="1:14" ht="15" customHeight="1">
      <c r="A658"/>
      <c r="B658"/>
      <c r="C658"/>
      <c r="D658"/>
      <c r="E658"/>
      <c r="F658"/>
      <c r="G658"/>
      <c r="H658"/>
      <c r="I658"/>
      <c r="J658"/>
      <c r="K658"/>
      <c r="L658" s="17"/>
      <c r="M658"/>
      <c r="N658"/>
    </row>
    <row r="659" spans="1:14" ht="15" customHeight="1" thickBot="1">
      <c r="A659"/>
      <c r="B659"/>
      <c r="C659" s="22"/>
      <c r="D659" s="22"/>
      <c r="E659" s="22"/>
      <c r="F659" s="25"/>
      <c r="G659" s="26"/>
      <c r="H659" s="27" t="s">
        <v>27</v>
      </c>
      <c r="I659" s="27"/>
      <c r="J659"/>
      <c r="K659"/>
      <c r="L659"/>
      <c r="M659"/>
      <c r="N659"/>
    </row>
    <row r="660" spans="1:14" ht="15" customHeight="1">
      <c r="A660"/>
      <c r="B660"/>
      <c r="C660" s="221" t="s">
        <v>28</v>
      </c>
      <c r="D660" s="221"/>
      <c r="E660" s="29">
        <v>15</v>
      </c>
      <c r="F660" s="30">
        <f>F661+F662+F663+F664+F665+F666</f>
        <v>100</v>
      </c>
      <c r="G660" s="31">
        <v>15</v>
      </c>
      <c r="H660" s="32">
        <f>G661/G660%</f>
        <v>80</v>
      </c>
      <c r="I660" s="32"/>
      <c r="J660"/>
      <c r="K660"/>
      <c r="L660"/>
      <c r="M660"/>
      <c r="N660"/>
    </row>
    <row r="661" spans="1:14" ht="15" customHeight="1">
      <c r="A661"/>
      <c r="B661"/>
      <c r="C661" s="217" t="s">
        <v>29</v>
      </c>
      <c r="D661" s="217"/>
      <c r="E661" s="33">
        <v>12</v>
      </c>
      <c r="F661" s="34">
        <f>(E661/E660)*100</f>
        <v>80</v>
      </c>
      <c r="G661" s="31">
        <v>12</v>
      </c>
      <c r="H661" s="28"/>
      <c r="I661" s="28"/>
      <c r="J661"/>
      <c r="K661"/>
      <c r="L661"/>
      <c r="M661"/>
      <c r="N661"/>
    </row>
    <row r="662" spans="1:14" ht="15" customHeight="1">
      <c r="A662"/>
      <c r="B662"/>
      <c r="C662" s="217" t="s">
        <v>31</v>
      </c>
      <c r="D662" s="217"/>
      <c r="E662" s="33">
        <v>0</v>
      </c>
      <c r="F662" s="34">
        <f>(E662/E660)*100</f>
        <v>0</v>
      </c>
      <c r="G662" s="36"/>
      <c r="H662" s="31"/>
      <c r="I662" s="31"/>
      <c r="J662"/>
      <c r="K662"/>
      <c r="L662"/>
      <c r="M662"/>
      <c r="N662"/>
    </row>
    <row r="663" spans="1:14" ht="15" customHeight="1">
      <c r="A663"/>
      <c r="B663"/>
      <c r="C663" s="217" t="s">
        <v>32</v>
      </c>
      <c r="D663" s="217"/>
      <c r="E663" s="33">
        <v>0</v>
      </c>
      <c r="F663" s="34">
        <f>(E663/E660)*100</f>
        <v>0</v>
      </c>
      <c r="G663" s="36"/>
      <c r="H663" s="31"/>
      <c r="I663" s="31"/>
      <c r="J663"/>
      <c r="K663"/>
      <c r="L663"/>
      <c r="M663"/>
      <c r="N663"/>
    </row>
    <row r="664" spans="1:14" ht="15" customHeight="1">
      <c r="A664"/>
      <c r="B664"/>
      <c r="C664" s="217" t="s">
        <v>33</v>
      </c>
      <c r="D664" s="217"/>
      <c r="E664" s="33">
        <v>3</v>
      </c>
      <c r="F664" s="34">
        <f>(E664/E660)*100</f>
        <v>20</v>
      </c>
      <c r="G664" s="36"/>
      <c r="H664" s="22" t="s">
        <v>34</v>
      </c>
      <c r="I664" s="22"/>
      <c r="J664"/>
      <c r="K664"/>
      <c r="L664"/>
      <c r="M664"/>
      <c r="N664"/>
    </row>
    <row r="665" spans="1:14" ht="15" customHeight="1">
      <c r="A665"/>
      <c r="B665"/>
      <c r="C665" s="217" t="s">
        <v>35</v>
      </c>
      <c r="D665" s="217"/>
      <c r="E665" s="33">
        <v>0</v>
      </c>
      <c r="F665" s="34">
        <f>(E665/E660)*100</f>
        <v>0</v>
      </c>
      <c r="G665" s="36"/>
      <c r="H665" s="22"/>
      <c r="I665" s="22"/>
      <c r="J665"/>
      <c r="K665"/>
      <c r="L665"/>
      <c r="M665"/>
      <c r="N665"/>
    </row>
    <row r="666" spans="1:14" ht="15" customHeight="1" thickBot="1">
      <c r="A666"/>
      <c r="B666"/>
      <c r="C666" s="218" t="s">
        <v>36</v>
      </c>
      <c r="D666" s="218"/>
      <c r="E666" s="38"/>
      <c r="F666" s="39">
        <f>(E666/E660)*100</f>
        <v>0</v>
      </c>
      <c r="G666" s="36"/>
      <c r="H666" s="22"/>
      <c r="I666" s="22"/>
      <c r="J666"/>
      <c r="K666"/>
      <c r="L666"/>
      <c r="M666"/>
      <c r="N666"/>
    </row>
    <row r="667" spans="1:14" ht="15" customHeight="1">
      <c r="A667" s="41" t="s">
        <v>37</v>
      </c>
      <c r="B667" s="10"/>
      <c r="C667" s="11"/>
      <c r="D667" s="11"/>
      <c r="E667" s="13"/>
      <c r="F667" s="13"/>
      <c r="G667" s="42"/>
      <c r="H667" s="43"/>
      <c r="I667" s="43"/>
      <c r="J667" s="43"/>
      <c r="K667" s="13"/>
      <c r="L667" s="17"/>
      <c r="M667"/>
      <c r="N667" s="40"/>
    </row>
    <row r="668" spans="1:14" ht="15" customHeight="1">
      <c r="A668" s="12" t="s">
        <v>38</v>
      </c>
      <c r="B668" s="10"/>
      <c r="C668" s="44"/>
      <c r="D668" s="45"/>
      <c r="E668" s="46"/>
      <c r="F668" s="43"/>
      <c r="G668" s="42"/>
      <c r="H668" s="43"/>
      <c r="I668" s="43"/>
      <c r="J668" s="43"/>
      <c r="K668" s="13"/>
      <c r="L668" s="17"/>
      <c r="M668" s="24"/>
      <c r="N668" s="24"/>
    </row>
    <row r="669" spans="1:14" ht="15" customHeight="1">
      <c r="A669" s="12" t="s">
        <v>39</v>
      </c>
      <c r="B669" s="10"/>
      <c r="C669" s="11"/>
      <c r="D669" s="45"/>
      <c r="E669" s="46"/>
      <c r="F669" s="43"/>
      <c r="G669" s="42"/>
      <c r="H669" s="47"/>
      <c r="I669" s="47"/>
      <c r="J669" s="47"/>
      <c r="K669" s="13"/>
      <c r="L669" s="17"/>
      <c r="M669"/>
      <c r="N669" s="17"/>
    </row>
    <row r="670" spans="1:14" ht="15" customHeight="1">
      <c r="A670" s="12" t="s">
        <v>40</v>
      </c>
      <c r="B670" s="44"/>
      <c r="C670" s="11"/>
      <c r="D670" s="45"/>
      <c r="E670" s="46"/>
      <c r="F670" s="43"/>
      <c r="G670" s="48"/>
      <c r="H670" s="47"/>
      <c r="I670" s="47"/>
      <c r="J670" s="47"/>
      <c r="K670" s="13"/>
      <c r="L670" s="17"/>
      <c r="M670"/>
      <c r="N670" s="17"/>
    </row>
    <row r="671" spans="1:14" ht="15" customHeight="1">
      <c r="A671" s="12" t="s">
        <v>41</v>
      </c>
      <c r="B671" s="35"/>
      <c r="C671" s="11"/>
      <c r="D671" s="49"/>
      <c r="E671" s="43"/>
      <c r="F671" s="43"/>
      <c r="G671" s="48"/>
      <c r="H671" s="47"/>
      <c r="I671" s="47"/>
      <c r="J671" s="47"/>
      <c r="K671" s="43"/>
      <c r="L671" s="17"/>
      <c r="M671" s="17"/>
      <c r="N671" s="17"/>
    </row>
    <row r="672" spans="1:14" ht="15" customHeight="1">
      <c r="A672" s="12" t="s">
        <v>41</v>
      </c>
      <c r="B672" s="35"/>
      <c r="C672" s="11"/>
      <c r="D672" s="49"/>
      <c r="E672" s="43"/>
      <c r="F672" s="43"/>
      <c r="G672" s="48"/>
      <c r="H672" s="47"/>
      <c r="I672" s="47"/>
      <c r="J672" s="47"/>
      <c r="K672" s="43"/>
      <c r="L672" s="17"/>
      <c r="M672" s="17"/>
      <c r="N672" s="17"/>
    </row>
    <row r="673" spans="1:14" ht="15" customHeight="1" thickBot="1">
      <c r="A673"/>
      <c r="B673"/>
      <c r="C673"/>
      <c r="D673"/>
      <c r="E673"/>
      <c r="F673"/>
      <c r="G673"/>
      <c r="H673"/>
      <c r="I673"/>
      <c r="J673"/>
      <c r="K673"/>
      <c r="L673"/>
      <c r="M673"/>
      <c r="N673"/>
    </row>
    <row r="674" spans="1:14" ht="15" customHeight="1" thickBot="1">
      <c r="A674" s="219" t="s">
        <v>0</v>
      </c>
      <c r="B674" s="219"/>
      <c r="C674" s="219"/>
      <c r="D674" s="219"/>
      <c r="E674" s="219"/>
      <c r="F674" s="219"/>
      <c r="G674" s="219"/>
      <c r="H674" s="219"/>
      <c r="I674" s="219"/>
      <c r="J674" s="219"/>
      <c r="K674" s="219"/>
      <c r="L674" s="219"/>
      <c r="M674" s="219"/>
      <c r="N674" s="219"/>
    </row>
    <row r="675" spans="1:14" ht="15" customHeight="1" thickBot="1">
      <c r="A675" s="219"/>
      <c r="B675" s="219"/>
      <c r="C675" s="219"/>
      <c r="D675" s="219"/>
      <c r="E675" s="219"/>
      <c r="F675" s="219"/>
      <c r="G675" s="219"/>
      <c r="H675" s="219"/>
      <c r="I675" s="219"/>
      <c r="J675" s="219"/>
      <c r="K675" s="219"/>
      <c r="L675" s="219"/>
      <c r="M675" s="219"/>
      <c r="N675" s="219"/>
    </row>
    <row r="676" spans="1:14" ht="15" customHeight="1">
      <c r="A676" s="219"/>
      <c r="B676" s="219"/>
      <c r="C676" s="219"/>
      <c r="D676" s="219"/>
      <c r="E676" s="219"/>
      <c r="F676" s="219"/>
      <c r="G676" s="219"/>
      <c r="H676" s="219"/>
      <c r="I676" s="219"/>
      <c r="J676" s="219"/>
      <c r="K676" s="219"/>
      <c r="L676" s="219"/>
      <c r="M676" s="219"/>
      <c r="N676" s="219"/>
    </row>
    <row r="677" spans="1:14" ht="15" customHeight="1">
      <c r="A677" s="220" t="s">
        <v>135</v>
      </c>
      <c r="B677" s="220"/>
      <c r="C677" s="220"/>
      <c r="D677" s="220"/>
      <c r="E677" s="220"/>
      <c r="F677" s="220"/>
      <c r="G677" s="220"/>
      <c r="H677" s="220"/>
      <c r="I677" s="220"/>
      <c r="J677" s="220"/>
      <c r="K677" s="220"/>
      <c r="L677" s="220"/>
      <c r="M677" s="220"/>
      <c r="N677" s="220"/>
    </row>
    <row r="678" spans="1:14" ht="15" customHeight="1">
      <c r="A678" s="220" t="s">
        <v>136</v>
      </c>
      <c r="B678" s="220"/>
      <c r="C678" s="220"/>
      <c r="D678" s="220"/>
      <c r="E678" s="220"/>
      <c r="F678" s="220"/>
      <c r="G678" s="220"/>
      <c r="H678" s="220"/>
      <c r="I678" s="220"/>
      <c r="J678" s="220"/>
      <c r="K678" s="220"/>
      <c r="L678" s="220"/>
      <c r="M678" s="220"/>
      <c r="N678" s="220"/>
    </row>
    <row r="679" spans="1:14" ht="15" customHeight="1" thickBot="1">
      <c r="A679" s="212" t="s">
        <v>3</v>
      </c>
      <c r="B679" s="212"/>
      <c r="C679" s="212"/>
      <c r="D679" s="212"/>
      <c r="E679" s="212"/>
      <c r="F679" s="212"/>
      <c r="G679" s="212"/>
      <c r="H679" s="212"/>
      <c r="I679" s="212"/>
      <c r="J679" s="212"/>
      <c r="K679" s="212"/>
      <c r="L679" s="212"/>
      <c r="M679" s="212"/>
      <c r="N679" s="212"/>
    </row>
    <row r="680" spans="1:14" ht="15" customHeight="1">
      <c r="A680" s="213" t="s">
        <v>154</v>
      </c>
      <c r="B680" s="213"/>
      <c r="C680" s="213"/>
      <c r="D680" s="213"/>
      <c r="E680" s="213"/>
      <c r="F680" s="213"/>
      <c r="G680" s="213"/>
      <c r="H680" s="213"/>
      <c r="I680" s="213"/>
      <c r="J680" s="213"/>
      <c r="K680" s="213"/>
      <c r="L680" s="213"/>
      <c r="M680" s="213"/>
      <c r="N680" s="213"/>
    </row>
    <row r="681" spans="1:14" ht="15" customHeight="1">
      <c r="A681" s="213" t="s">
        <v>5</v>
      </c>
      <c r="B681" s="213"/>
      <c r="C681" s="213"/>
      <c r="D681" s="213"/>
      <c r="E681" s="213"/>
      <c r="F681" s="213"/>
      <c r="G681" s="213"/>
      <c r="H681" s="213"/>
      <c r="I681" s="213"/>
      <c r="J681" s="213"/>
      <c r="K681" s="213"/>
      <c r="L681" s="213"/>
      <c r="M681" s="213"/>
      <c r="N681" s="213"/>
    </row>
    <row r="682" spans="1:14" ht="15" customHeight="1">
      <c r="A682" s="214" t="s">
        <v>6</v>
      </c>
      <c r="B682" s="215" t="s">
        <v>7</v>
      </c>
      <c r="C682" s="210" t="s">
        <v>8</v>
      </c>
      <c r="D682" s="214" t="s">
        <v>9</v>
      </c>
      <c r="E682" s="210" t="s">
        <v>10</v>
      </c>
      <c r="F682" s="210" t="s">
        <v>11</v>
      </c>
      <c r="G682" s="210" t="s">
        <v>12</v>
      </c>
      <c r="H682" s="210" t="s">
        <v>13</v>
      </c>
      <c r="I682" s="210" t="s">
        <v>14</v>
      </c>
      <c r="J682" s="210" t="s">
        <v>15</v>
      </c>
      <c r="K682" s="211" t="s">
        <v>16</v>
      </c>
      <c r="L682" s="210" t="s">
        <v>17</v>
      </c>
      <c r="M682" s="210" t="s">
        <v>18</v>
      </c>
      <c r="N682" s="210" t="s">
        <v>19</v>
      </c>
    </row>
    <row r="683" spans="1:14" ht="15" customHeight="1">
      <c r="A683" s="214"/>
      <c r="B683" s="216"/>
      <c r="C683" s="210"/>
      <c r="D683" s="214"/>
      <c r="E683" s="215"/>
      <c r="F683" s="210"/>
      <c r="G683" s="210"/>
      <c r="H683" s="210"/>
      <c r="I683" s="210"/>
      <c r="J683" s="210"/>
      <c r="K683" s="211"/>
      <c r="L683" s="210"/>
      <c r="M683" s="210"/>
      <c r="N683" s="210"/>
    </row>
    <row r="684" spans="1:14" ht="15" customHeight="1">
      <c r="A684" s="57">
        <v>1</v>
      </c>
      <c r="B684" s="52">
        <v>43371</v>
      </c>
      <c r="C684" s="57" t="s">
        <v>138</v>
      </c>
      <c r="D684" s="57" t="s">
        <v>53</v>
      </c>
      <c r="E684" s="57" t="s">
        <v>52</v>
      </c>
      <c r="F684" s="58">
        <v>178</v>
      </c>
      <c r="G684" s="58">
        <v>185</v>
      </c>
      <c r="H684" s="58">
        <v>174</v>
      </c>
      <c r="I684" s="58">
        <v>170</v>
      </c>
      <c r="J684" s="58">
        <v>166</v>
      </c>
      <c r="K684" s="58">
        <v>166</v>
      </c>
      <c r="L684" s="53">
        <f aca="true" t="shared" si="51" ref="L684:L690">100000/F684</f>
        <v>561.7977528089888</v>
      </c>
      <c r="M684" s="54">
        <f aca="true" t="shared" si="52" ref="M684:M690">IF(D684="BUY",(K684-F684)*(L684),(F684-K684)*(L684))</f>
        <v>6741.573033707866</v>
      </c>
      <c r="N684" s="55">
        <f aca="true" t="shared" si="53" ref="N684:N690">M684/(L684)/F684%</f>
        <v>6.741573033707865</v>
      </c>
    </row>
    <row r="685" spans="1:14" ht="15" customHeight="1">
      <c r="A685" s="57">
        <v>2</v>
      </c>
      <c r="B685" s="52">
        <v>43369</v>
      </c>
      <c r="C685" s="57" t="s">
        <v>138</v>
      </c>
      <c r="D685" s="57" t="s">
        <v>21</v>
      </c>
      <c r="E685" s="57" t="s">
        <v>155</v>
      </c>
      <c r="F685" s="58">
        <v>690</v>
      </c>
      <c r="G685" s="58">
        <v>673</v>
      </c>
      <c r="H685" s="58">
        <v>700</v>
      </c>
      <c r="I685" s="58">
        <v>710</v>
      </c>
      <c r="J685" s="58">
        <v>720</v>
      </c>
      <c r="K685" s="58">
        <v>700</v>
      </c>
      <c r="L685" s="53">
        <f>100000/F685</f>
        <v>144.92753623188406</v>
      </c>
      <c r="M685" s="54">
        <f>IF(D685="BUY",(K685-F685)*(L685),(F685-K685)*(L685))</f>
        <v>1449.2753623188405</v>
      </c>
      <c r="N685" s="55">
        <f>M685/(L685)/F685%</f>
        <v>1.4492753623188406</v>
      </c>
    </row>
    <row r="686" spans="1:14" ht="15" customHeight="1">
      <c r="A686" s="57">
        <v>3</v>
      </c>
      <c r="B686" s="52">
        <v>43364</v>
      </c>
      <c r="C686" s="57" t="s">
        <v>138</v>
      </c>
      <c r="D686" s="57" t="s">
        <v>53</v>
      </c>
      <c r="E686" s="57" t="s">
        <v>156</v>
      </c>
      <c r="F686" s="58">
        <v>446</v>
      </c>
      <c r="G686" s="58">
        <v>458</v>
      </c>
      <c r="H686" s="58">
        <v>440</v>
      </c>
      <c r="I686" s="58">
        <v>432</v>
      </c>
      <c r="J686" s="58">
        <v>426</v>
      </c>
      <c r="K686" s="58">
        <v>432</v>
      </c>
      <c r="L686" s="53">
        <f t="shared" si="51"/>
        <v>224.2152466367713</v>
      </c>
      <c r="M686" s="54">
        <f t="shared" si="52"/>
        <v>3139.013452914798</v>
      </c>
      <c r="N686" s="55">
        <f t="shared" si="53"/>
        <v>3.1390134529147984</v>
      </c>
    </row>
    <row r="687" spans="1:14" ht="15" customHeight="1">
      <c r="A687" s="57">
        <v>4</v>
      </c>
      <c r="B687" s="52">
        <v>43357</v>
      </c>
      <c r="C687" s="57" t="s">
        <v>138</v>
      </c>
      <c r="D687" s="57" t="s">
        <v>21</v>
      </c>
      <c r="E687" s="57" t="s">
        <v>64</v>
      </c>
      <c r="F687" s="58">
        <v>1220</v>
      </c>
      <c r="G687" s="58">
        <v>1190</v>
      </c>
      <c r="H687" s="58">
        <v>1240</v>
      </c>
      <c r="I687" s="58">
        <v>1260</v>
      </c>
      <c r="J687" s="58">
        <v>1280</v>
      </c>
      <c r="K687" s="58">
        <v>1190</v>
      </c>
      <c r="L687" s="53">
        <f t="shared" si="51"/>
        <v>81.9672131147541</v>
      </c>
      <c r="M687" s="54">
        <f t="shared" si="52"/>
        <v>-2459.016393442623</v>
      </c>
      <c r="N687" s="55">
        <f t="shared" si="53"/>
        <v>-2.459016393442623</v>
      </c>
    </row>
    <row r="688" spans="1:14" ht="15" customHeight="1">
      <c r="A688" s="57">
        <v>5</v>
      </c>
      <c r="B688" s="52">
        <v>43350</v>
      </c>
      <c r="C688" s="57" t="s">
        <v>138</v>
      </c>
      <c r="D688" s="57" t="s">
        <v>21</v>
      </c>
      <c r="E688" s="57" t="s">
        <v>157</v>
      </c>
      <c r="F688" s="58">
        <v>530</v>
      </c>
      <c r="G688" s="58">
        <v>514</v>
      </c>
      <c r="H688" s="58">
        <v>540</v>
      </c>
      <c r="I688" s="58">
        <v>550</v>
      </c>
      <c r="J688" s="58">
        <v>560</v>
      </c>
      <c r="K688" s="58">
        <v>540</v>
      </c>
      <c r="L688" s="53">
        <f t="shared" si="51"/>
        <v>188.67924528301887</v>
      </c>
      <c r="M688" s="54">
        <f t="shared" si="52"/>
        <v>1886.7924528301887</v>
      </c>
      <c r="N688" s="55">
        <f t="shared" si="53"/>
        <v>1.8867924528301887</v>
      </c>
    </row>
    <row r="689" spans="1:14" ht="15" customHeight="1">
      <c r="A689" s="57">
        <v>6</v>
      </c>
      <c r="B689" s="52">
        <v>43349</v>
      </c>
      <c r="C689" s="57" t="s">
        <v>138</v>
      </c>
      <c r="D689" s="57" t="s">
        <v>21</v>
      </c>
      <c r="E689" s="57" t="s">
        <v>69</v>
      </c>
      <c r="F689" s="58">
        <v>640</v>
      </c>
      <c r="G689" s="58">
        <v>624</v>
      </c>
      <c r="H689" s="58">
        <v>650</v>
      </c>
      <c r="I689" s="58">
        <v>660</v>
      </c>
      <c r="J689" s="58">
        <v>670</v>
      </c>
      <c r="K689" s="58">
        <v>670</v>
      </c>
      <c r="L689" s="53">
        <f t="shared" si="51"/>
        <v>156.25</v>
      </c>
      <c r="M689" s="54">
        <f t="shared" si="52"/>
        <v>4687.5</v>
      </c>
      <c r="N689" s="55">
        <f t="shared" si="53"/>
        <v>4.6875</v>
      </c>
    </row>
    <row r="690" spans="1:14" ht="15" customHeight="1">
      <c r="A690" s="57">
        <v>7</v>
      </c>
      <c r="B690" s="52">
        <v>43349</v>
      </c>
      <c r="C690" s="57" t="s">
        <v>138</v>
      </c>
      <c r="D690" s="57" t="s">
        <v>21</v>
      </c>
      <c r="E690" s="57" t="s">
        <v>158</v>
      </c>
      <c r="F690" s="58">
        <v>1164</v>
      </c>
      <c r="G690" s="58">
        <v>1130</v>
      </c>
      <c r="H690" s="58">
        <v>1184</v>
      </c>
      <c r="I690" s="58">
        <v>1204</v>
      </c>
      <c r="J690" s="58">
        <v>1224</v>
      </c>
      <c r="K690" s="58">
        <v>1183</v>
      </c>
      <c r="L690" s="53">
        <f t="shared" si="51"/>
        <v>85.91065292096219</v>
      </c>
      <c r="M690" s="54">
        <f t="shared" si="52"/>
        <v>1632.3024054982816</v>
      </c>
      <c r="N690" s="55">
        <f t="shared" si="53"/>
        <v>1.6323024054982818</v>
      </c>
    </row>
    <row r="691" spans="1:14" ht="15" customHeight="1">
      <c r="A691" s="9" t="s">
        <v>26</v>
      </c>
      <c r="B691" s="19"/>
      <c r="C691" s="11"/>
      <c r="D691" s="12"/>
      <c r="E691" s="13"/>
      <c r="F691" s="13"/>
      <c r="G691" s="14"/>
      <c r="H691" s="13"/>
      <c r="I691" s="13"/>
      <c r="J691" s="13"/>
      <c r="K691" s="16"/>
      <c r="L691" s="17"/>
      <c r="N691"/>
    </row>
    <row r="692" spans="1:14" ht="15" customHeight="1">
      <c r="A692" s="9" t="s">
        <v>26</v>
      </c>
      <c r="B692" s="19"/>
      <c r="C692" s="20"/>
      <c r="D692" s="21"/>
      <c r="E692" s="22"/>
      <c r="F692" s="22"/>
      <c r="G692" s="23"/>
      <c r="H692" s="22"/>
      <c r="I692" s="22"/>
      <c r="J692" s="22"/>
      <c r="K692" s="22"/>
      <c r="L692"/>
      <c r="M692"/>
      <c r="N692"/>
    </row>
    <row r="693" spans="1:14" ht="15" customHeight="1">
      <c r="A693"/>
      <c r="B693"/>
      <c r="C693"/>
      <c r="D693"/>
      <c r="E693"/>
      <c r="F693"/>
      <c r="G693"/>
      <c r="H693"/>
      <c r="I693"/>
      <c r="J693"/>
      <c r="K693"/>
      <c r="L693" s="17"/>
      <c r="M693"/>
      <c r="N693"/>
    </row>
    <row r="694" spans="1:14" ht="15" customHeight="1" thickBot="1">
      <c r="A694"/>
      <c r="B694"/>
      <c r="C694" s="22"/>
      <c r="D694" s="22"/>
      <c r="E694" s="22"/>
      <c r="F694" s="25"/>
      <c r="G694" s="26"/>
      <c r="H694" s="27" t="s">
        <v>27</v>
      </c>
      <c r="I694" s="27"/>
      <c r="J694"/>
      <c r="K694"/>
      <c r="L694"/>
      <c r="M694"/>
      <c r="N694"/>
    </row>
    <row r="695" spans="1:14" ht="15" customHeight="1">
      <c r="A695"/>
      <c r="B695"/>
      <c r="C695" s="221" t="s">
        <v>28</v>
      </c>
      <c r="D695" s="221"/>
      <c r="E695" s="29">
        <v>7</v>
      </c>
      <c r="F695" s="30">
        <f>F696+F697+F698+F699+F700+F701</f>
        <v>100</v>
      </c>
      <c r="G695" s="31">
        <v>7</v>
      </c>
      <c r="H695" s="32">
        <f>G696/G695%</f>
        <v>85.71428571428571</v>
      </c>
      <c r="I695" s="32"/>
      <c r="J695"/>
      <c r="K695"/>
      <c r="L695"/>
      <c r="M695"/>
      <c r="N695"/>
    </row>
    <row r="696" spans="1:14" ht="15" customHeight="1">
      <c r="A696"/>
      <c r="B696"/>
      <c r="C696" s="217" t="s">
        <v>29</v>
      </c>
      <c r="D696" s="217"/>
      <c r="E696" s="33">
        <v>6</v>
      </c>
      <c r="F696" s="34">
        <f>(E696/E695)*100</f>
        <v>85.71428571428571</v>
      </c>
      <c r="G696" s="31">
        <v>6</v>
      </c>
      <c r="H696" s="28"/>
      <c r="I696" s="28"/>
      <c r="J696"/>
      <c r="K696"/>
      <c r="L696"/>
      <c r="M696"/>
      <c r="N696"/>
    </row>
    <row r="697" spans="1:14" ht="15" customHeight="1">
      <c r="A697"/>
      <c r="B697"/>
      <c r="C697" s="217" t="s">
        <v>31</v>
      </c>
      <c r="D697" s="217"/>
      <c r="E697" s="33">
        <v>0</v>
      </c>
      <c r="F697" s="34">
        <f>(E697/E695)*100</f>
        <v>0</v>
      </c>
      <c r="G697" s="36"/>
      <c r="H697" s="31"/>
      <c r="I697" s="31"/>
      <c r="J697"/>
      <c r="K697"/>
      <c r="L697"/>
      <c r="M697"/>
      <c r="N697"/>
    </row>
    <row r="698" spans="1:14" ht="15" customHeight="1">
      <c r="A698"/>
      <c r="B698"/>
      <c r="C698" s="217" t="s">
        <v>32</v>
      </c>
      <c r="D698" s="217"/>
      <c r="E698" s="33">
        <v>0</v>
      </c>
      <c r="F698" s="34">
        <f>(E698/E695)*100</f>
        <v>0</v>
      </c>
      <c r="G698" s="36"/>
      <c r="H698" s="31"/>
      <c r="I698" s="31"/>
      <c r="J698"/>
      <c r="K698"/>
      <c r="L698"/>
      <c r="M698"/>
      <c r="N698"/>
    </row>
    <row r="699" spans="1:14" ht="15" customHeight="1">
      <c r="A699"/>
      <c r="B699"/>
      <c r="C699" s="217" t="s">
        <v>33</v>
      </c>
      <c r="D699" s="217"/>
      <c r="E699" s="33">
        <v>1</v>
      </c>
      <c r="F699" s="34">
        <f>(E699/E695)*100</f>
        <v>14.285714285714285</v>
      </c>
      <c r="G699" s="36"/>
      <c r="H699" s="22" t="s">
        <v>34</v>
      </c>
      <c r="I699" s="22"/>
      <c r="J699"/>
      <c r="K699"/>
      <c r="L699"/>
      <c r="M699"/>
      <c r="N699"/>
    </row>
    <row r="700" spans="1:14" ht="15" customHeight="1">
      <c r="A700"/>
      <c r="B700"/>
      <c r="C700" s="217" t="s">
        <v>35</v>
      </c>
      <c r="D700" s="217"/>
      <c r="E700" s="33">
        <v>0</v>
      </c>
      <c r="F700" s="34">
        <f>(E700/E695)*100</f>
        <v>0</v>
      </c>
      <c r="G700" s="36"/>
      <c r="H700" s="22"/>
      <c r="I700" s="22"/>
      <c r="J700"/>
      <c r="K700"/>
      <c r="L700"/>
      <c r="M700"/>
      <c r="N700"/>
    </row>
    <row r="701" spans="1:14" ht="15" customHeight="1" thickBot="1">
      <c r="A701"/>
      <c r="B701"/>
      <c r="C701" s="218" t="s">
        <v>36</v>
      </c>
      <c r="D701" s="218"/>
      <c r="E701" s="38"/>
      <c r="F701" s="39">
        <f>(E701/E695)*100</f>
        <v>0</v>
      </c>
      <c r="G701" s="36"/>
      <c r="H701" s="22"/>
      <c r="I701" s="22"/>
      <c r="J701"/>
      <c r="K701"/>
      <c r="L701"/>
      <c r="M701"/>
      <c r="N701"/>
    </row>
    <row r="702" spans="1:14" ht="15" customHeight="1">
      <c r="A702" s="41" t="s">
        <v>37</v>
      </c>
      <c r="B702" s="10"/>
      <c r="C702" s="11"/>
      <c r="D702" s="11"/>
      <c r="E702" s="13"/>
      <c r="F702" s="13"/>
      <c r="G702" s="42"/>
      <c r="H702" s="43"/>
      <c r="I702" s="43"/>
      <c r="J702" s="43"/>
      <c r="K702" s="13"/>
      <c r="L702" s="17"/>
      <c r="M702"/>
      <c r="N702" s="40"/>
    </row>
    <row r="703" spans="1:14" ht="15" customHeight="1">
      <c r="A703" s="12" t="s">
        <v>38</v>
      </c>
      <c r="B703" s="10"/>
      <c r="C703" s="44"/>
      <c r="D703" s="45"/>
      <c r="E703" s="46"/>
      <c r="F703" s="43"/>
      <c r="G703" s="42"/>
      <c r="H703" s="43"/>
      <c r="I703" s="43"/>
      <c r="J703" s="43"/>
      <c r="K703" s="13"/>
      <c r="L703" s="17"/>
      <c r="M703" s="24"/>
      <c r="N703" s="24"/>
    </row>
    <row r="704" spans="1:14" ht="15" customHeight="1">
      <c r="A704" s="12" t="s">
        <v>39</v>
      </c>
      <c r="B704" s="10"/>
      <c r="C704" s="11"/>
      <c r="D704" s="45"/>
      <c r="E704" s="46"/>
      <c r="F704" s="43"/>
      <c r="G704" s="42"/>
      <c r="H704" s="47"/>
      <c r="I704" s="47"/>
      <c r="J704" s="47"/>
      <c r="K704" s="13"/>
      <c r="L704" s="17"/>
      <c r="M704"/>
      <c r="N704" s="17"/>
    </row>
    <row r="705" spans="1:14" ht="15" customHeight="1">
      <c r="A705" s="12" t="s">
        <v>40</v>
      </c>
      <c r="B705" s="44"/>
      <c r="C705" s="11"/>
      <c r="D705" s="45"/>
      <c r="E705" s="46"/>
      <c r="F705" s="43"/>
      <c r="G705" s="48"/>
      <c r="H705" s="47"/>
      <c r="I705" s="47"/>
      <c r="J705" s="47"/>
      <c r="K705" s="13"/>
      <c r="L705" s="17"/>
      <c r="M705"/>
      <c r="N705" s="17"/>
    </row>
    <row r="706" spans="1:14" ht="15" customHeight="1">
      <c r="A706" s="12" t="s">
        <v>41</v>
      </c>
      <c r="B706" s="35"/>
      <c r="C706" s="11"/>
      <c r="D706" s="49"/>
      <c r="E706" s="43"/>
      <c r="F706" s="43"/>
      <c r="G706" s="48"/>
      <c r="H706" s="47"/>
      <c r="I706" s="47"/>
      <c r="J706" s="47"/>
      <c r="K706" s="43"/>
      <c r="L706" s="17"/>
      <c r="M706" s="17"/>
      <c r="N706" s="17"/>
    </row>
    <row r="707" spans="1:14" ht="15" customHeight="1" thickBot="1">
      <c r="A707" s="12" t="s">
        <v>41</v>
      </c>
      <c r="B707" s="35"/>
      <c r="C707" s="11"/>
      <c r="D707" s="49"/>
      <c r="E707" s="43"/>
      <c r="F707" s="43"/>
      <c r="G707" s="48"/>
      <c r="H707" s="47"/>
      <c r="I707" s="47"/>
      <c r="J707" s="47"/>
      <c r="K707" s="43"/>
      <c r="L707" s="17"/>
      <c r="M707" s="17"/>
      <c r="N707" s="17"/>
    </row>
    <row r="708" spans="1:14" ht="15" customHeight="1" thickBot="1">
      <c r="A708" s="219" t="s">
        <v>0</v>
      </c>
      <c r="B708" s="219"/>
      <c r="C708" s="219"/>
      <c r="D708" s="219"/>
      <c r="E708" s="219"/>
      <c r="F708" s="219"/>
      <c r="G708" s="219"/>
      <c r="H708" s="219"/>
      <c r="I708" s="219"/>
      <c r="J708" s="219"/>
      <c r="K708" s="219"/>
      <c r="L708" s="219"/>
      <c r="M708" s="219"/>
      <c r="N708" s="219"/>
    </row>
    <row r="709" spans="1:14" ht="15" customHeight="1" thickBot="1">
      <c r="A709" s="219"/>
      <c r="B709" s="219"/>
      <c r="C709" s="219"/>
      <c r="D709" s="219"/>
      <c r="E709" s="219"/>
      <c r="F709" s="219"/>
      <c r="G709" s="219"/>
      <c r="H709" s="219"/>
      <c r="I709" s="219"/>
      <c r="J709" s="219"/>
      <c r="K709" s="219"/>
      <c r="L709" s="219"/>
      <c r="M709" s="219"/>
      <c r="N709" s="219"/>
    </row>
    <row r="710" spans="1:14" ht="15" customHeight="1">
      <c r="A710" s="219"/>
      <c r="B710" s="219"/>
      <c r="C710" s="219"/>
      <c r="D710" s="219"/>
      <c r="E710" s="219"/>
      <c r="F710" s="219"/>
      <c r="G710" s="219"/>
      <c r="H710" s="219"/>
      <c r="I710" s="219"/>
      <c r="J710" s="219"/>
      <c r="K710" s="219"/>
      <c r="L710" s="219"/>
      <c r="M710" s="219"/>
      <c r="N710" s="219"/>
    </row>
    <row r="711" spans="1:14" ht="15" customHeight="1">
      <c r="A711" s="220" t="s">
        <v>1</v>
      </c>
      <c r="B711" s="220"/>
      <c r="C711" s="220"/>
      <c r="D711" s="220"/>
      <c r="E711" s="220"/>
      <c r="F711" s="220"/>
      <c r="G711" s="220"/>
      <c r="H711" s="220"/>
      <c r="I711" s="220"/>
      <c r="J711" s="220"/>
      <c r="K711" s="220"/>
      <c r="L711" s="220"/>
      <c r="M711" s="220"/>
      <c r="N711" s="220"/>
    </row>
    <row r="712" spans="1:14" ht="15" customHeight="1">
      <c r="A712" s="220" t="s">
        <v>2</v>
      </c>
      <c r="B712" s="220"/>
      <c r="C712" s="220"/>
      <c r="D712" s="220"/>
      <c r="E712" s="220"/>
      <c r="F712" s="220"/>
      <c r="G712" s="220"/>
      <c r="H712" s="220"/>
      <c r="I712" s="220"/>
      <c r="J712" s="220"/>
      <c r="K712" s="220"/>
      <c r="L712" s="220"/>
      <c r="M712" s="220"/>
      <c r="N712" s="220"/>
    </row>
    <row r="713" spans="1:14" ht="15" customHeight="1" thickBot="1">
      <c r="A713" s="212" t="s">
        <v>3</v>
      </c>
      <c r="B713" s="212"/>
      <c r="C713" s="212"/>
      <c r="D713" s="212"/>
      <c r="E713" s="212"/>
      <c r="F713" s="212"/>
      <c r="G713" s="212"/>
      <c r="H713" s="212"/>
      <c r="I713" s="212"/>
      <c r="J713" s="212"/>
      <c r="K713" s="212"/>
      <c r="L713" s="212"/>
      <c r="M713" s="212"/>
      <c r="N713" s="212"/>
    </row>
    <row r="714" spans="1:14" ht="15" customHeight="1">
      <c r="A714" s="213" t="s">
        <v>352</v>
      </c>
      <c r="B714" s="213"/>
      <c r="C714" s="213"/>
      <c r="D714" s="213"/>
      <c r="E714" s="213"/>
      <c r="F714" s="213"/>
      <c r="G714" s="213"/>
      <c r="H714" s="213"/>
      <c r="I714" s="213"/>
      <c r="J714" s="213"/>
      <c r="K714" s="213"/>
      <c r="L714" s="213"/>
      <c r="M714" s="213"/>
      <c r="N714" s="213"/>
    </row>
    <row r="715" spans="1:14" ht="15" customHeight="1">
      <c r="A715" s="213" t="s">
        <v>5</v>
      </c>
      <c r="B715" s="213"/>
      <c r="C715" s="213"/>
      <c r="D715" s="213"/>
      <c r="E715" s="213"/>
      <c r="F715" s="213"/>
      <c r="G715" s="213"/>
      <c r="H715" s="213"/>
      <c r="I715" s="213"/>
      <c r="J715" s="213"/>
      <c r="K715" s="213"/>
      <c r="L715" s="213"/>
      <c r="M715" s="213"/>
      <c r="N715" s="213"/>
    </row>
    <row r="716" spans="1:14" ht="15" customHeight="1">
      <c r="A716" s="214" t="s">
        <v>6</v>
      </c>
      <c r="B716" s="215" t="s">
        <v>7</v>
      </c>
      <c r="C716" s="210" t="s">
        <v>8</v>
      </c>
      <c r="D716" s="214" t="s">
        <v>9</v>
      </c>
      <c r="E716" s="210" t="s">
        <v>10</v>
      </c>
      <c r="F716" s="210" t="s">
        <v>11</v>
      </c>
      <c r="G716" s="210" t="s">
        <v>12</v>
      </c>
      <c r="H716" s="210" t="s">
        <v>13</v>
      </c>
      <c r="I716" s="210" t="s">
        <v>14</v>
      </c>
      <c r="J716" s="210" t="s">
        <v>15</v>
      </c>
      <c r="K716" s="211" t="s">
        <v>16</v>
      </c>
      <c r="L716" s="210" t="s">
        <v>17</v>
      </c>
      <c r="M716" s="210" t="s">
        <v>18</v>
      </c>
      <c r="N716" s="210" t="s">
        <v>19</v>
      </c>
    </row>
    <row r="717" spans="1:14" ht="15" customHeight="1">
      <c r="A717" s="214"/>
      <c r="B717" s="216"/>
      <c r="C717" s="210"/>
      <c r="D717" s="214"/>
      <c r="E717" s="215"/>
      <c r="F717" s="210"/>
      <c r="G717" s="210"/>
      <c r="H717" s="210"/>
      <c r="I717" s="210"/>
      <c r="J717" s="210"/>
      <c r="K717" s="211"/>
      <c r="L717" s="210"/>
      <c r="M717" s="210"/>
      <c r="N717" s="210"/>
    </row>
    <row r="718" spans="1:14" ht="15" customHeight="1">
      <c r="A718" s="57">
        <v>1</v>
      </c>
      <c r="B718" s="52">
        <v>43341</v>
      </c>
      <c r="C718" s="57" t="s">
        <v>138</v>
      </c>
      <c r="D718" s="57" t="s">
        <v>21</v>
      </c>
      <c r="E718" s="57" t="s">
        <v>105</v>
      </c>
      <c r="F718" s="58">
        <v>400</v>
      </c>
      <c r="G718" s="58">
        <v>389</v>
      </c>
      <c r="H718" s="58">
        <v>406</v>
      </c>
      <c r="I718" s="58">
        <v>412</v>
      </c>
      <c r="J718" s="58">
        <v>418</v>
      </c>
      <c r="K718" s="58">
        <v>406</v>
      </c>
      <c r="L718" s="53">
        <f aca="true" t="shared" si="54" ref="L718:L729">100000/F718</f>
        <v>250</v>
      </c>
      <c r="M718" s="54">
        <f aca="true" t="shared" si="55" ref="M718:M729">IF(D718="BUY",(K718-F718)*(L718),(F718-K718)*(L718))</f>
        <v>1500</v>
      </c>
      <c r="N718" s="55">
        <f aca="true" t="shared" si="56" ref="N718:N729">M718/(L718)/F718%</f>
        <v>1.5</v>
      </c>
    </row>
    <row r="719" spans="1:14" ht="15" customHeight="1">
      <c r="A719" s="57">
        <v>2</v>
      </c>
      <c r="B719" s="52">
        <v>43340</v>
      </c>
      <c r="C719" s="57" t="s">
        <v>138</v>
      </c>
      <c r="D719" s="57" t="s">
        <v>21</v>
      </c>
      <c r="E719" s="57" t="s">
        <v>286</v>
      </c>
      <c r="F719" s="58">
        <v>332</v>
      </c>
      <c r="G719" s="58">
        <v>323</v>
      </c>
      <c r="H719" s="58">
        <v>337</v>
      </c>
      <c r="I719" s="58">
        <v>343</v>
      </c>
      <c r="J719" s="58">
        <v>347</v>
      </c>
      <c r="K719" s="58">
        <v>337</v>
      </c>
      <c r="L719" s="53">
        <f>100000/F719</f>
        <v>301.2048192771084</v>
      </c>
      <c r="M719" s="54">
        <f t="shared" si="55"/>
        <v>1506.0240963855422</v>
      </c>
      <c r="N719" s="55">
        <f t="shared" si="56"/>
        <v>1.5060240963855422</v>
      </c>
    </row>
    <row r="720" spans="1:14" ht="15" customHeight="1">
      <c r="A720" s="57">
        <v>3</v>
      </c>
      <c r="B720" s="52">
        <v>43340</v>
      </c>
      <c r="C720" s="57" t="s">
        <v>138</v>
      </c>
      <c r="D720" s="57" t="s">
        <v>21</v>
      </c>
      <c r="E720" s="57" t="s">
        <v>353</v>
      </c>
      <c r="F720" s="58">
        <v>338</v>
      </c>
      <c r="G720" s="58">
        <v>325</v>
      </c>
      <c r="H720" s="58">
        <v>346</v>
      </c>
      <c r="I720" s="58">
        <v>354</v>
      </c>
      <c r="J720" s="58">
        <v>362</v>
      </c>
      <c r="K720" s="58">
        <v>346</v>
      </c>
      <c r="L720" s="53">
        <f>100000/F720</f>
        <v>295.85798816568047</v>
      </c>
      <c r="M720" s="54">
        <f t="shared" si="55"/>
        <v>2366.8639053254437</v>
      </c>
      <c r="N720" s="55">
        <f t="shared" si="56"/>
        <v>2.366863905325444</v>
      </c>
    </row>
    <row r="721" spans="1:14" ht="15" customHeight="1">
      <c r="A721" s="57">
        <v>4</v>
      </c>
      <c r="B721" s="52">
        <v>43339</v>
      </c>
      <c r="C721" s="57" t="s">
        <v>138</v>
      </c>
      <c r="D721" s="57" t="s">
        <v>21</v>
      </c>
      <c r="E721" s="57" t="s">
        <v>237</v>
      </c>
      <c r="F721" s="58">
        <v>627</v>
      </c>
      <c r="G721" s="58">
        <v>609</v>
      </c>
      <c r="H721" s="58">
        <v>637</v>
      </c>
      <c r="I721" s="58">
        <v>647</v>
      </c>
      <c r="J721" s="58">
        <v>657</v>
      </c>
      <c r="K721" s="58">
        <v>637</v>
      </c>
      <c r="L721" s="53">
        <f>100000/F721</f>
        <v>159.4896331738437</v>
      </c>
      <c r="M721" s="54">
        <f t="shared" si="55"/>
        <v>1594.896331738437</v>
      </c>
      <c r="N721" s="55">
        <f t="shared" si="56"/>
        <v>1.594896331738437</v>
      </c>
    </row>
    <row r="722" spans="1:14" ht="15" customHeight="1">
      <c r="A722" s="57">
        <v>5</v>
      </c>
      <c r="B722" s="52">
        <v>43336</v>
      </c>
      <c r="C722" s="57" t="s">
        <v>138</v>
      </c>
      <c r="D722" s="57" t="s">
        <v>21</v>
      </c>
      <c r="E722" s="57" t="s">
        <v>286</v>
      </c>
      <c r="F722" s="58">
        <v>220</v>
      </c>
      <c r="G722" s="58">
        <v>212</v>
      </c>
      <c r="H722" s="58">
        <v>225</v>
      </c>
      <c r="I722" s="58">
        <v>230</v>
      </c>
      <c r="J722" s="58">
        <v>235</v>
      </c>
      <c r="K722" s="58">
        <v>235</v>
      </c>
      <c r="L722" s="53">
        <f>100000/F722</f>
        <v>454.54545454545456</v>
      </c>
      <c r="M722" s="54">
        <f t="shared" si="55"/>
        <v>6818.181818181818</v>
      </c>
      <c r="N722" s="55">
        <f t="shared" si="56"/>
        <v>6.8181818181818175</v>
      </c>
    </row>
    <row r="723" spans="1:14" ht="15" customHeight="1">
      <c r="A723" s="57">
        <v>6</v>
      </c>
      <c r="B723" s="52">
        <v>43335</v>
      </c>
      <c r="C723" s="57" t="s">
        <v>138</v>
      </c>
      <c r="D723" s="57" t="s">
        <v>21</v>
      </c>
      <c r="E723" s="57" t="s">
        <v>146</v>
      </c>
      <c r="F723" s="58">
        <v>1311</v>
      </c>
      <c r="G723" s="58">
        <v>1280</v>
      </c>
      <c r="H723" s="58">
        <v>1331</v>
      </c>
      <c r="I723" s="58">
        <v>1351</v>
      </c>
      <c r="J723" s="58">
        <v>1371</v>
      </c>
      <c r="K723" s="58">
        <v>1280</v>
      </c>
      <c r="L723" s="53">
        <f>100000/F723</f>
        <v>76.27765064836004</v>
      </c>
      <c r="M723" s="54">
        <f t="shared" si="55"/>
        <v>-2364.607170099161</v>
      </c>
      <c r="N723" s="55">
        <f t="shared" si="56"/>
        <v>-2.364607170099161</v>
      </c>
    </row>
    <row r="724" spans="1:14" ht="15" customHeight="1">
      <c r="A724" s="57">
        <v>7</v>
      </c>
      <c r="B724" s="52">
        <v>43335</v>
      </c>
      <c r="C724" s="57" t="s">
        <v>138</v>
      </c>
      <c r="D724" s="57" t="s">
        <v>21</v>
      </c>
      <c r="E724" s="57" t="s">
        <v>156</v>
      </c>
      <c r="F724" s="58">
        <v>484</v>
      </c>
      <c r="G724" s="58">
        <v>470</v>
      </c>
      <c r="H724" s="58">
        <v>494</v>
      </c>
      <c r="I724" s="58">
        <v>504</v>
      </c>
      <c r="J724" s="58">
        <v>514</v>
      </c>
      <c r="K724" s="58">
        <v>484</v>
      </c>
      <c r="L724" s="53">
        <f t="shared" si="54"/>
        <v>206.61157024793388</v>
      </c>
      <c r="M724" s="54">
        <f t="shared" si="55"/>
        <v>0</v>
      </c>
      <c r="N724" s="55">
        <f t="shared" si="56"/>
        <v>0</v>
      </c>
    </row>
    <row r="725" spans="1:14" ht="15" customHeight="1">
      <c r="A725" s="57">
        <v>8</v>
      </c>
      <c r="B725" s="52">
        <v>43333</v>
      </c>
      <c r="C725" s="57" t="s">
        <v>138</v>
      </c>
      <c r="D725" s="57" t="s">
        <v>21</v>
      </c>
      <c r="E725" s="57" t="s">
        <v>234</v>
      </c>
      <c r="F725" s="58">
        <v>465</v>
      </c>
      <c r="G725" s="58">
        <v>448</v>
      </c>
      <c r="H725" s="58">
        <v>473</v>
      </c>
      <c r="I725" s="58">
        <v>481</v>
      </c>
      <c r="J725" s="58">
        <v>489</v>
      </c>
      <c r="K725" s="58">
        <v>471.9</v>
      </c>
      <c r="L725" s="53">
        <f t="shared" si="54"/>
        <v>215.05376344086022</v>
      </c>
      <c r="M725" s="54">
        <f t="shared" si="55"/>
        <v>1483.8709677419306</v>
      </c>
      <c r="N725" s="55">
        <f t="shared" si="56"/>
        <v>1.4838709677419304</v>
      </c>
    </row>
    <row r="726" spans="1:14" ht="15" customHeight="1">
      <c r="A726" s="57">
        <v>9</v>
      </c>
      <c r="B726" s="52">
        <v>43326</v>
      </c>
      <c r="C726" s="57" t="s">
        <v>138</v>
      </c>
      <c r="D726" s="57" t="s">
        <v>21</v>
      </c>
      <c r="E726" s="57" t="s">
        <v>354</v>
      </c>
      <c r="F726" s="58">
        <v>706</v>
      </c>
      <c r="G726" s="58">
        <v>685</v>
      </c>
      <c r="H726" s="58">
        <v>720</v>
      </c>
      <c r="I726" s="58">
        <v>734</v>
      </c>
      <c r="J726" s="58">
        <v>748</v>
      </c>
      <c r="K726" s="58">
        <v>685</v>
      </c>
      <c r="L726" s="53">
        <f t="shared" si="54"/>
        <v>141.643059490085</v>
      </c>
      <c r="M726" s="54">
        <f t="shared" si="55"/>
        <v>-2974.504249291785</v>
      </c>
      <c r="N726" s="55">
        <f t="shared" si="56"/>
        <v>-2.974504249291785</v>
      </c>
    </row>
    <row r="727" spans="1:14" ht="15" customHeight="1">
      <c r="A727" s="57">
        <v>10</v>
      </c>
      <c r="B727" s="52">
        <v>43320</v>
      </c>
      <c r="C727" s="57" t="s">
        <v>138</v>
      </c>
      <c r="D727" s="57" t="s">
        <v>21</v>
      </c>
      <c r="E727" s="57" t="s">
        <v>271</v>
      </c>
      <c r="F727" s="58">
        <v>1710</v>
      </c>
      <c r="G727" s="58">
        <v>1658</v>
      </c>
      <c r="H727" s="58">
        <v>1740</v>
      </c>
      <c r="I727" s="58">
        <v>1770</v>
      </c>
      <c r="J727" s="58">
        <v>1800</v>
      </c>
      <c r="K727" s="58">
        <v>1770</v>
      </c>
      <c r="L727" s="53">
        <f t="shared" si="54"/>
        <v>58.47953216374269</v>
      </c>
      <c r="M727" s="54">
        <f t="shared" si="55"/>
        <v>3508.7719298245615</v>
      </c>
      <c r="N727" s="55">
        <f t="shared" si="56"/>
        <v>3.508771929824561</v>
      </c>
    </row>
    <row r="728" spans="1:14" ht="15" customHeight="1">
      <c r="A728" s="57">
        <v>11</v>
      </c>
      <c r="B728" s="52">
        <v>43315</v>
      </c>
      <c r="C728" s="57" t="s">
        <v>138</v>
      </c>
      <c r="D728" s="57" t="s">
        <v>21</v>
      </c>
      <c r="E728" s="57" t="s">
        <v>355</v>
      </c>
      <c r="F728" s="58">
        <v>535</v>
      </c>
      <c r="G728" s="58">
        <v>519</v>
      </c>
      <c r="H728" s="58">
        <v>545</v>
      </c>
      <c r="I728" s="58">
        <v>555</v>
      </c>
      <c r="J728" s="58">
        <v>565</v>
      </c>
      <c r="K728" s="58">
        <v>545</v>
      </c>
      <c r="L728" s="53">
        <f t="shared" si="54"/>
        <v>186.9158878504673</v>
      </c>
      <c r="M728" s="54">
        <f t="shared" si="55"/>
        <v>1869.1588785046729</v>
      </c>
      <c r="N728" s="55">
        <f t="shared" si="56"/>
        <v>1.869158878504673</v>
      </c>
    </row>
    <row r="729" spans="1:14" ht="15" customHeight="1">
      <c r="A729" s="57">
        <v>12</v>
      </c>
      <c r="B729" s="52">
        <v>43313</v>
      </c>
      <c r="C729" s="57" t="s">
        <v>138</v>
      </c>
      <c r="D729" s="57" t="s">
        <v>21</v>
      </c>
      <c r="E729" s="57" t="s">
        <v>356</v>
      </c>
      <c r="F729" s="58">
        <v>116</v>
      </c>
      <c r="G729" s="58">
        <v>111</v>
      </c>
      <c r="H729" s="58">
        <v>119</v>
      </c>
      <c r="I729" s="58">
        <v>122</v>
      </c>
      <c r="J729" s="58">
        <v>125</v>
      </c>
      <c r="K729" s="58">
        <v>119</v>
      </c>
      <c r="L729" s="53">
        <f t="shared" si="54"/>
        <v>862.0689655172414</v>
      </c>
      <c r="M729" s="54">
        <f t="shared" si="55"/>
        <v>2586.206896551724</v>
      </c>
      <c r="N729" s="55">
        <f t="shared" si="56"/>
        <v>2.586206896551724</v>
      </c>
    </row>
    <row r="730" spans="1:14" ht="15" customHeight="1">
      <c r="A730" s="9" t="s">
        <v>26</v>
      </c>
      <c r="B730" s="19"/>
      <c r="C730" s="11"/>
      <c r="D730" s="12"/>
      <c r="E730" s="13"/>
      <c r="F730" s="13"/>
      <c r="G730" s="14"/>
      <c r="H730" s="13"/>
      <c r="I730" s="13"/>
      <c r="J730" s="13"/>
      <c r="K730" s="16"/>
      <c r="L730" s="17"/>
      <c r="N730"/>
    </row>
    <row r="731" spans="1:14" ht="15" customHeight="1">
      <c r="A731" s="9" t="s">
        <v>26</v>
      </c>
      <c r="B731" s="19"/>
      <c r="C731" s="20"/>
      <c r="D731" s="21"/>
      <c r="E731" s="22"/>
      <c r="F731" s="22"/>
      <c r="G731" s="23"/>
      <c r="H731" s="22"/>
      <c r="I731" s="22"/>
      <c r="J731" s="22"/>
      <c r="K731" s="22"/>
      <c r="L731"/>
      <c r="M731"/>
      <c r="N731"/>
    </row>
    <row r="732" spans="1:14" ht="15" customHeight="1">
      <c r="A732"/>
      <c r="B732"/>
      <c r="C732"/>
      <c r="D732"/>
      <c r="E732"/>
      <c r="F732"/>
      <c r="G732"/>
      <c r="H732"/>
      <c r="I732"/>
      <c r="J732"/>
      <c r="K732"/>
      <c r="L732" s="17"/>
      <c r="M732"/>
      <c r="N732"/>
    </row>
    <row r="733" spans="1:14" ht="15" customHeight="1" thickBot="1">
      <c r="A733"/>
      <c r="B733"/>
      <c r="C733" s="22"/>
      <c r="D733" s="22"/>
      <c r="E733" s="22"/>
      <c r="F733" s="25"/>
      <c r="G733" s="26"/>
      <c r="H733" s="27" t="s">
        <v>27</v>
      </c>
      <c r="I733" s="27"/>
      <c r="J733"/>
      <c r="K733"/>
      <c r="L733"/>
      <c r="M733"/>
      <c r="N733"/>
    </row>
    <row r="734" spans="1:14" ht="15" customHeight="1">
      <c r="A734"/>
      <c r="B734"/>
      <c r="C734" s="221" t="s">
        <v>28</v>
      </c>
      <c r="D734" s="221"/>
      <c r="E734" s="29">
        <v>11</v>
      </c>
      <c r="F734" s="30">
        <f>F735+F736+F737+F738+F739+F740</f>
        <v>100.00000000000001</v>
      </c>
      <c r="G734" s="31">
        <v>11</v>
      </c>
      <c r="H734" s="32">
        <f>G735/G734%</f>
        <v>81.81818181818181</v>
      </c>
      <c r="I734" s="32"/>
      <c r="J734"/>
      <c r="K734"/>
      <c r="L734"/>
      <c r="M734"/>
      <c r="N734"/>
    </row>
    <row r="735" spans="1:14" ht="15" customHeight="1">
      <c r="A735"/>
      <c r="B735"/>
      <c r="C735" s="217" t="s">
        <v>29</v>
      </c>
      <c r="D735" s="217"/>
      <c r="E735" s="33">
        <v>9</v>
      </c>
      <c r="F735" s="34">
        <f>(E735/E734)*100</f>
        <v>81.81818181818183</v>
      </c>
      <c r="G735" s="31">
        <v>9</v>
      </c>
      <c r="H735" s="28"/>
      <c r="I735" s="28"/>
      <c r="J735"/>
      <c r="K735"/>
      <c r="L735"/>
      <c r="M735"/>
      <c r="N735"/>
    </row>
    <row r="736" spans="1:14" ht="15" customHeight="1">
      <c r="A736"/>
      <c r="B736"/>
      <c r="C736" s="217" t="s">
        <v>31</v>
      </c>
      <c r="D736" s="217"/>
      <c r="E736" s="33">
        <v>0</v>
      </c>
      <c r="F736" s="34">
        <f>(E736/E734)*100</f>
        <v>0</v>
      </c>
      <c r="G736" s="36"/>
      <c r="H736" s="31"/>
      <c r="I736" s="31"/>
      <c r="J736"/>
      <c r="K736"/>
      <c r="L736"/>
      <c r="M736"/>
      <c r="N736"/>
    </row>
    <row r="737" spans="1:14" ht="15" customHeight="1">
      <c r="A737"/>
      <c r="B737"/>
      <c r="C737" s="217" t="s">
        <v>32</v>
      </c>
      <c r="D737" s="217"/>
      <c r="E737" s="33">
        <v>0</v>
      </c>
      <c r="F737" s="34">
        <f>(E737/E734)*100</f>
        <v>0</v>
      </c>
      <c r="G737" s="36"/>
      <c r="H737" s="31"/>
      <c r="I737" s="31"/>
      <c r="J737"/>
      <c r="K737"/>
      <c r="L737"/>
      <c r="M737"/>
      <c r="N737"/>
    </row>
    <row r="738" spans="1:14" ht="15" customHeight="1">
      <c r="A738"/>
      <c r="B738"/>
      <c r="C738" s="217" t="s">
        <v>33</v>
      </c>
      <c r="D738" s="217"/>
      <c r="E738" s="33">
        <v>2</v>
      </c>
      <c r="F738" s="34">
        <f>(E738/E734)*100</f>
        <v>18.181818181818183</v>
      </c>
      <c r="G738" s="36"/>
      <c r="H738" s="22" t="s">
        <v>34</v>
      </c>
      <c r="I738" s="22"/>
      <c r="J738"/>
      <c r="K738"/>
      <c r="L738"/>
      <c r="M738"/>
      <c r="N738"/>
    </row>
    <row r="739" spans="1:14" ht="15" customHeight="1">
      <c r="A739"/>
      <c r="B739"/>
      <c r="C739" s="217" t="s">
        <v>35</v>
      </c>
      <c r="D739" s="217"/>
      <c r="E739" s="33">
        <v>0</v>
      </c>
      <c r="F739" s="34">
        <f>(E739/E734)*100</f>
        <v>0</v>
      </c>
      <c r="G739" s="36"/>
      <c r="H739" s="22"/>
      <c r="I739" s="22"/>
      <c r="J739"/>
      <c r="K739"/>
      <c r="L739"/>
      <c r="M739"/>
      <c r="N739"/>
    </row>
    <row r="740" spans="1:14" ht="15" customHeight="1" thickBot="1">
      <c r="A740"/>
      <c r="B740"/>
      <c r="C740" s="218" t="s">
        <v>36</v>
      </c>
      <c r="D740" s="218"/>
      <c r="E740" s="38"/>
      <c r="F740" s="39">
        <f>(E740/E734)*100</f>
        <v>0</v>
      </c>
      <c r="G740" s="36"/>
      <c r="H740" s="22"/>
      <c r="I740" s="22"/>
      <c r="J740"/>
      <c r="K740"/>
      <c r="L740"/>
      <c r="M740"/>
      <c r="N740"/>
    </row>
    <row r="741" spans="1:14" ht="15" customHeight="1">
      <c r="A741" s="41" t="s">
        <v>37</v>
      </c>
      <c r="B741" s="10"/>
      <c r="C741" s="11"/>
      <c r="D741" s="11"/>
      <c r="E741" s="13"/>
      <c r="F741" s="13"/>
      <c r="G741" s="42"/>
      <c r="H741" s="43"/>
      <c r="I741" s="43"/>
      <c r="J741" s="43"/>
      <c r="K741" s="13"/>
      <c r="L741" s="17"/>
      <c r="M741" s="40"/>
      <c r="N741" s="40"/>
    </row>
    <row r="742" spans="1:14" ht="15" customHeight="1">
      <c r="A742" s="12" t="s">
        <v>38</v>
      </c>
      <c r="B742" s="10"/>
      <c r="C742" s="44"/>
      <c r="D742" s="45"/>
      <c r="E742" s="46"/>
      <c r="F742" s="43"/>
      <c r="G742" s="42"/>
      <c r="H742" s="43"/>
      <c r="I742" s="43"/>
      <c r="J742" s="43"/>
      <c r="K742" s="13"/>
      <c r="L742" s="17"/>
      <c r="M742" s="24"/>
      <c r="N742" s="24"/>
    </row>
    <row r="743" spans="1:14" ht="15" customHeight="1">
      <c r="A743" s="12" t="s">
        <v>39</v>
      </c>
      <c r="B743" s="10"/>
      <c r="C743" s="11"/>
      <c r="D743" s="45"/>
      <c r="E743" s="46"/>
      <c r="F743" s="43"/>
      <c r="G743" s="42"/>
      <c r="H743" s="47"/>
      <c r="I743" s="47"/>
      <c r="J743" s="47"/>
      <c r="K743" s="13"/>
      <c r="L743" s="17"/>
      <c r="M743"/>
      <c r="N743" s="17"/>
    </row>
    <row r="744" spans="1:14" ht="15" customHeight="1">
      <c r="A744" s="12" t="s">
        <v>40</v>
      </c>
      <c r="B744" s="44"/>
      <c r="C744" s="11"/>
      <c r="D744" s="45"/>
      <c r="E744" s="46"/>
      <c r="F744" s="43"/>
      <c r="G744" s="48"/>
      <c r="H744" s="47"/>
      <c r="I744" s="47"/>
      <c r="J744" s="47"/>
      <c r="K744" s="13"/>
      <c r="L744" s="17"/>
      <c r="M744"/>
      <c r="N744" s="17"/>
    </row>
    <row r="745" spans="1:14" ht="15" customHeight="1">
      <c r="A745" s="12" t="s">
        <v>41</v>
      </c>
      <c r="B745" s="35"/>
      <c r="C745" s="11"/>
      <c r="D745" s="49"/>
      <c r="E745" s="43"/>
      <c r="F745" s="43"/>
      <c r="G745" s="48"/>
      <c r="H745" s="47"/>
      <c r="I745" s="47"/>
      <c r="J745" s="47"/>
      <c r="K745" s="43"/>
      <c r="L745" s="17"/>
      <c r="M745" s="17"/>
      <c r="N745" s="17"/>
    </row>
    <row r="746" spans="1:14" ht="15" customHeight="1">
      <c r="A746" s="12" t="s">
        <v>41</v>
      </c>
      <c r="B746" s="35"/>
      <c r="C746" s="11"/>
      <c r="D746" s="49"/>
      <c r="E746" s="43"/>
      <c r="F746" s="43"/>
      <c r="G746" s="48"/>
      <c r="H746" s="47"/>
      <c r="I746" s="47"/>
      <c r="J746" s="47"/>
      <c r="K746" s="43"/>
      <c r="L746" s="17"/>
      <c r="M746" s="17"/>
      <c r="N746" s="17"/>
    </row>
    <row r="747" spans="1:14" ht="15" customHeight="1">
      <c r="A747" s="68">
        <v>12</v>
      </c>
      <c r="B747" s="69">
        <v>43284</v>
      </c>
      <c r="C747" s="68" t="s">
        <v>23</v>
      </c>
      <c r="D747" s="51" t="s">
        <v>21</v>
      </c>
      <c r="E747" s="51" t="s">
        <v>128</v>
      </c>
      <c r="F747" s="70">
        <v>579</v>
      </c>
      <c r="G747" s="68">
        <v>565</v>
      </c>
      <c r="H747" s="70">
        <v>587</v>
      </c>
      <c r="I747" s="70">
        <v>595</v>
      </c>
      <c r="J747" s="70">
        <v>603</v>
      </c>
      <c r="K747" s="74">
        <v>587</v>
      </c>
      <c r="L747" s="68">
        <v>1100</v>
      </c>
      <c r="M747" s="71">
        <f>IF(D747="BUY",(K747-F747)*(L747),(F747-K747)*(L747))</f>
        <v>8800</v>
      </c>
      <c r="N747" s="72">
        <f>M747/(L747)/F747%</f>
        <v>1.381692573402418</v>
      </c>
    </row>
    <row r="748" spans="1:14" ht="15" customHeight="1">
      <c r="A748" s="9" t="s">
        <v>25</v>
      </c>
      <c r="B748" s="10"/>
      <c r="C748" s="11"/>
      <c r="D748" s="12"/>
      <c r="E748" s="13"/>
      <c r="F748" s="13"/>
      <c r="G748" s="14"/>
      <c r="H748" s="15"/>
      <c r="I748" s="15"/>
      <c r="J748" s="15"/>
      <c r="K748" s="16"/>
      <c r="L748" s="17"/>
      <c r="M748" s="40"/>
      <c r="N748" s="67"/>
    </row>
    <row r="749" spans="1:12" ht="15" customHeight="1">
      <c r="A749" s="9" t="s">
        <v>26</v>
      </c>
      <c r="B749" s="19"/>
      <c r="C749" s="11"/>
      <c r="D749" s="12"/>
      <c r="E749" s="13"/>
      <c r="F749" s="13"/>
      <c r="G749" s="14"/>
      <c r="H749" s="13"/>
      <c r="I749" s="13"/>
      <c r="J749" s="13"/>
      <c r="K749" s="16"/>
      <c r="L749" s="17"/>
    </row>
    <row r="750" spans="1:15" ht="15" customHeight="1">
      <c r="A750" s="9" t="s">
        <v>26</v>
      </c>
      <c r="B750" s="19"/>
      <c r="C750" s="20"/>
      <c r="D750" s="21"/>
      <c r="E750" s="22"/>
      <c r="F750" s="22"/>
      <c r="G750" s="23"/>
      <c r="H750" s="22"/>
      <c r="I750" s="22"/>
      <c r="J750" s="22"/>
      <c r="K750" s="22"/>
      <c r="L750" s="17"/>
      <c r="M750" s="17"/>
      <c r="O750" s="17"/>
    </row>
    <row r="751" spans="1:14" ht="15" customHeight="1" thickBot="1">
      <c r="A751" s="24"/>
      <c r="B751" s="19"/>
      <c r="C751" s="22"/>
      <c r="D751" s="22"/>
      <c r="E751" s="22"/>
      <c r="F751" s="25"/>
      <c r="G751" s="26"/>
      <c r="H751" s="27" t="s">
        <v>27</v>
      </c>
      <c r="I751" s="27"/>
      <c r="J751" s="28"/>
      <c r="K751" s="28"/>
      <c r="L751" s="17"/>
      <c r="M751" s="63" t="s">
        <v>72</v>
      </c>
      <c r="N751" s="64" t="s">
        <v>68</v>
      </c>
    </row>
    <row r="752" spans="1:12" ht="15" customHeight="1">
      <c r="A752" s="24"/>
      <c r="B752" s="19"/>
      <c r="C752" s="246" t="s">
        <v>28</v>
      </c>
      <c r="D752" s="247"/>
      <c r="E752" s="29">
        <v>12</v>
      </c>
      <c r="F752" s="30">
        <f>F753+F754+F755+F756+F757+F758</f>
        <v>91.66666666666666</v>
      </c>
      <c r="G752" s="31">
        <v>12</v>
      </c>
      <c r="H752" s="32">
        <f>G753/G752%</f>
        <v>66.66666666666667</v>
      </c>
      <c r="I752" s="32"/>
      <c r="J752" s="32"/>
      <c r="L752" s="17"/>
    </row>
    <row r="753" spans="1:14" ht="15" customHeight="1">
      <c r="A753" s="24"/>
      <c r="B753" s="19"/>
      <c r="C753" s="224" t="s">
        <v>29</v>
      </c>
      <c r="D753" s="225"/>
      <c r="E753" s="33">
        <v>8</v>
      </c>
      <c r="F753" s="34">
        <f>(E753/E752)*100</f>
        <v>66.66666666666666</v>
      </c>
      <c r="G753" s="31">
        <v>8</v>
      </c>
      <c r="H753" s="28"/>
      <c r="I753" s="28"/>
      <c r="J753" s="22"/>
      <c r="K753" s="28"/>
      <c r="N753" s="22"/>
    </row>
    <row r="754" spans="1:14" ht="15" customHeight="1">
      <c r="A754" s="35"/>
      <c r="B754" s="19"/>
      <c r="C754" s="224" t="s">
        <v>31</v>
      </c>
      <c r="D754" s="225"/>
      <c r="E754" s="33">
        <v>0</v>
      </c>
      <c r="F754" s="34">
        <f>(E754/E752)*100</f>
        <v>0</v>
      </c>
      <c r="G754" s="36"/>
      <c r="H754" s="31"/>
      <c r="I754" s="31"/>
      <c r="J754" s="22"/>
      <c r="K754" s="28"/>
      <c r="L754" s="17"/>
      <c r="M754" s="22"/>
      <c r="N754" s="20"/>
    </row>
    <row r="755" spans="1:12" ht="15" customHeight="1">
      <c r="A755" s="35"/>
      <c r="B755" s="19"/>
      <c r="C755" s="224" t="s">
        <v>32</v>
      </c>
      <c r="D755" s="225"/>
      <c r="E755" s="33">
        <v>0</v>
      </c>
      <c r="F755" s="34">
        <f>(E755/E752)*100</f>
        <v>0</v>
      </c>
      <c r="G755" s="36"/>
      <c r="H755" s="31"/>
      <c r="I755" s="31"/>
      <c r="J755" s="22"/>
      <c r="K755" s="28"/>
      <c r="L755" s="17"/>
    </row>
    <row r="756" spans="1:12" ht="15" customHeight="1">
      <c r="A756" s="35"/>
      <c r="B756" s="19"/>
      <c r="C756" s="224" t="s">
        <v>33</v>
      </c>
      <c r="D756" s="225"/>
      <c r="E756" s="33">
        <v>3</v>
      </c>
      <c r="F756" s="34">
        <f>(E756/E752)*100</f>
        <v>25</v>
      </c>
      <c r="G756" s="36"/>
      <c r="H756" s="22" t="s">
        <v>34</v>
      </c>
      <c r="I756" s="22"/>
      <c r="J756" s="37"/>
      <c r="K756" s="28"/>
      <c r="L756" s="17"/>
    </row>
    <row r="757" spans="1:14" ht="15" customHeight="1">
      <c r="A757" s="35"/>
      <c r="B757" s="19"/>
      <c r="C757" s="224" t="s">
        <v>35</v>
      </c>
      <c r="D757" s="225"/>
      <c r="E757" s="33">
        <v>0</v>
      </c>
      <c r="F757" s="34">
        <v>0</v>
      </c>
      <c r="G757" s="36"/>
      <c r="H757" s="22"/>
      <c r="I757" s="22"/>
      <c r="J757" s="37"/>
      <c r="K757" s="28"/>
      <c r="L757" s="17"/>
      <c r="M757" s="17"/>
      <c r="N757" s="17"/>
    </row>
    <row r="758" spans="1:14" ht="15" customHeight="1" thickBot="1">
      <c r="A758" s="35"/>
      <c r="B758" s="19"/>
      <c r="C758" s="222" t="s">
        <v>36</v>
      </c>
      <c r="D758" s="223"/>
      <c r="E758" s="38"/>
      <c r="F758" s="39">
        <f>(E758/E752)*100</f>
        <v>0</v>
      </c>
      <c r="G758" s="36"/>
      <c r="H758" s="22"/>
      <c r="I758" s="22"/>
      <c r="N758" s="17"/>
    </row>
    <row r="759" spans="1:14" ht="15" customHeight="1">
      <c r="A759" s="41" t="s">
        <v>37</v>
      </c>
      <c r="B759" s="10"/>
      <c r="C759" s="11"/>
      <c r="D759" s="11"/>
      <c r="E759" s="13"/>
      <c r="F759" s="13"/>
      <c r="G759" s="42"/>
      <c r="H759" s="22"/>
      <c r="I759" s="43"/>
      <c r="J759" s="43"/>
      <c r="K759" s="13"/>
      <c r="L759" s="17"/>
      <c r="M759" s="40"/>
      <c r="N759" s="40"/>
    </row>
    <row r="760" spans="1:14" ht="15" customHeight="1">
      <c r="A760" s="12" t="s">
        <v>38</v>
      </c>
      <c r="B760" s="10"/>
      <c r="C760" s="44"/>
      <c r="D760" s="45"/>
      <c r="E760" s="46"/>
      <c r="F760" s="43"/>
      <c r="G760" s="42"/>
      <c r="H760" s="43"/>
      <c r="I760" s="43"/>
      <c r="J760" s="43"/>
      <c r="K760" s="13"/>
      <c r="L760" s="17"/>
      <c r="M760" s="24"/>
      <c r="N760" s="24"/>
    </row>
    <row r="761" spans="1:14" ht="15" customHeight="1">
      <c r="A761" s="12" t="s">
        <v>39</v>
      </c>
      <c r="B761" s="10"/>
      <c r="C761" s="11"/>
      <c r="D761" s="45"/>
      <c r="E761" s="46"/>
      <c r="F761" s="43"/>
      <c r="G761" s="42"/>
      <c r="H761" s="47"/>
      <c r="I761" s="47"/>
      <c r="J761" s="47"/>
      <c r="L761" s="17"/>
      <c r="M761" s="17"/>
      <c r="N761" s="17"/>
    </row>
    <row r="762" spans="1:14" ht="15" customHeight="1">
      <c r="A762" s="12" t="s">
        <v>40</v>
      </c>
      <c r="B762" s="44"/>
      <c r="C762" s="11"/>
      <c r="D762" s="45"/>
      <c r="E762" s="46"/>
      <c r="F762" s="43"/>
      <c r="G762" s="48"/>
      <c r="H762" s="47"/>
      <c r="I762" s="47"/>
      <c r="J762" s="47"/>
      <c r="K762" s="13"/>
      <c r="L762" s="17"/>
      <c r="M762" s="17"/>
      <c r="N762" s="17"/>
    </row>
    <row r="763" spans="1:14" ht="15" customHeight="1">
      <c r="A763" s="12" t="s">
        <v>41</v>
      </c>
      <c r="B763" s="35"/>
      <c r="C763" s="11"/>
      <c r="D763" s="49"/>
      <c r="E763" s="43"/>
      <c r="F763" s="43"/>
      <c r="G763" s="48"/>
      <c r="H763" s="47"/>
      <c r="I763" s="47"/>
      <c r="J763" s="47"/>
      <c r="K763" s="43"/>
      <c r="L763" s="17"/>
      <c r="N763" s="17"/>
    </row>
    <row r="764" ht="15" customHeight="1" thickBot="1"/>
    <row r="765" spans="1:14" ht="15" customHeight="1">
      <c r="A765" s="227" t="s">
        <v>0</v>
      </c>
      <c r="B765" s="228"/>
      <c r="C765" s="228"/>
      <c r="D765" s="228"/>
      <c r="E765" s="228"/>
      <c r="F765" s="228"/>
      <c r="G765" s="228"/>
      <c r="H765" s="228"/>
      <c r="I765" s="228"/>
      <c r="J765" s="228"/>
      <c r="K765" s="228"/>
      <c r="L765" s="228"/>
      <c r="M765" s="228"/>
      <c r="N765" s="229"/>
    </row>
    <row r="766" spans="1:14" ht="15" customHeight="1">
      <c r="A766" s="230"/>
      <c r="B766" s="231"/>
      <c r="C766" s="231"/>
      <c r="D766" s="231"/>
      <c r="E766" s="231"/>
      <c r="F766" s="231"/>
      <c r="G766" s="231"/>
      <c r="H766" s="231"/>
      <c r="I766" s="231"/>
      <c r="J766" s="231"/>
      <c r="K766" s="231"/>
      <c r="L766" s="231"/>
      <c r="M766" s="231"/>
      <c r="N766" s="232"/>
    </row>
    <row r="767" spans="1:14" ht="15" customHeight="1">
      <c r="A767" s="230"/>
      <c r="B767" s="231"/>
      <c r="C767" s="231"/>
      <c r="D767" s="231"/>
      <c r="E767" s="231"/>
      <c r="F767" s="231"/>
      <c r="G767" s="231"/>
      <c r="H767" s="231"/>
      <c r="I767" s="231"/>
      <c r="J767" s="231"/>
      <c r="K767" s="231"/>
      <c r="L767" s="231"/>
      <c r="M767" s="231"/>
      <c r="N767" s="232"/>
    </row>
    <row r="768" spans="1:14" ht="15" customHeight="1">
      <c r="A768" s="233" t="s">
        <v>1</v>
      </c>
      <c r="B768" s="234"/>
      <c r="C768" s="234"/>
      <c r="D768" s="234"/>
      <c r="E768" s="234"/>
      <c r="F768" s="234"/>
      <c r="G768" s="234"/>
      <c r="H768" s="234"/>
      <c r="I768" s="234"/>
      <c r="J768" s="234"/>
      <c r="K768" s="234"/>
      <c r="L768" s="234"/>
      <c r="M768" s="234"/>
      <c r="N768" s="235"/>
    </row>
    <row r="769" spans="1:14" ht="15" customHeight="1">
      <c r="A769" s="233" t="s">
        <v>2</v>
      </c>
      <c r="B769" s="234"/>
      <c r="C769" s="234"/>
      <c r="D769" s="234"/>
      <c r="E769" s="234"/>
      <c r="F769" s="234"/>
      <c r="G769" s="234"/>
      <c r="H769" s="234"/>
      <c r="I769" s="234"/>
      <c r="J769" s="234"/>
      <c r="K769" s="234"/>
      <c r="L769" s="234"/>
      <c r="M769" s="234"/>
      <c r="N769" s="235"/>
    </row>
    <row r="770" spans="1:14" ht="15" customHeight="1" thickBot="1">
      <c r="A770" s="236" t="s">
        <v>3</v>
      </c>
      <c r="B770" s="237"/>
      <c r="C770" s="237"/>
      <c r="D770" s="237"/>
      <c r="E770" s="237"/>
      <c r="F770" s="237"/>
      <c r="G770" s="237"/>
      <c r="H770" s="237"/>
      <c r="I770" s="237"/>
      <c r="J770" s="237"/>
      <c r="K770" s="237"/>
      <c r="L770" s="237"/>
      <c r="M770" s="237"/>
      <c r="N770" s="238"/>
    </row>
    <row r="771" spans="1:14" ht="15" customHeight="1">
      <c r="A771" s="239" t="s">
        <v>125</v>
      </c>
      <c r="B771" s="240"/>
      <c r="C771" s="240"/>
      <c r="D771" s="240"/>
      <c r="E771" s="240"/>
      <c r="F771" s="240"/>
      <c r="G771" s="240"/>
      <c r="H771" s="240"/>
      <c r="I771" s="240"/>
      <c r="J771" s="240"/>
      <c r="K771" s="240"/>
      <c r="L771" s="240"/>
      <c r="M771" s="240"/>
      <c r="N771" s="241"/>
    </row>
    <row r="772" spans="1:14" ht="15" customHeight="1">
      <c r="A772" s="242" t="s">
        <v>5</v>
      </c>
      <c r="B772" s="243"/>
      <c r="C772" s="243"/>
      <c r="D772" s="243"/>
      <c r="E772" s="243"/>
      <c r="F772" s="243"/>
      <c r="G772" s="243"/>
      <c r="H772" s="243"/>
      <c r="I772" s="243"/>
      <c r="J772" s="243"/>
      <c r="K772" s="243"/>
      <c r="L772" s="243"/>
      <c r="M772" s="243"/>
      <c r="N772" s="244"/>
    </row>
    <row r="773" spans="1:14" ht="15" customHeight="1">
      <c r="A773" s="214" t="s">
        <v>6</v>
      </c>
      <c r="B773" s="210" t="s">
        <v>7</v>
      </c>
      <c r="C773" s="210" t="s">
        <v>8</v>
      </c>
      <c r="D773" s="214" t="s">
        <v>9</v>
      </c>
      <c r="E773" s="210" t="s">
        <v>10</v>
      </c>
      <c r="F773" s="210" t="s">
        <v>11</v>
      </c>
      <c r="G773" s="210" t="s">
        <v>12</v>
      </c>
      <c r="H773" s="210" t="s">
        <v>13</v>
      </c>
      <c r="I773" s="210" t="s">
        <v>14</v>
      </c>
      <c r="J773" s="210" t="s">
        <v>15</v>
      </c>
      <c r="K773" s="211" t="s">
        <v>16</v>
      </c>
      <c r="L773" s="210" t="s">
        <v>17</v>
      </c>
      <c r="M773" s="210" t="s">
        <v>18</v>
      </c>
      <c r="N773" s="210" t="s">
        <v>19</v>
      </c>
    </row>
    <row r="774" spans="1:14" ht="15" customHeight="1">
      <c r="A774" s="226"/>
      <c r="B774" s="215"/>
      <c r="C774" s="215"/>
      <c r="D774" s="226"/>
      <c r="E774" s="215"/>
      <c r="F774" s="215"/>
      <c r="G774" s="215"/>
      <c r="H774" s="215"/>
      <c r="I774" s="215"/>
      <c r="J774" s="215"/>
      <c r="K774" s="245"/>
      <c r="L774" s="215"/>
      <c r="M774" s="215"/>
      <c r="N774" s="215"/>
    </row>
    <row r="775" spans="1:14" ht="15" customHeight="1">
      <c r="A775" s="68">
        <v>1</v>
      </c>
      <c r="B775" s="69">
        <v>43278</v>
      </c>
      <c r="C775" s="68" t="s">
        <v>23</v>
      </c>
      <c r="D775" s="51" t="s">
        <v>21</v>
      </c>
      <c r="E775" s="51" t="s">
        <v>71</v>
      </c>
      <c r="F775" s="70">
        <v>128</v>
      </c>
      <c r="G775" s="68">
        <v>125</v>
      </c>
      <c r="H775" s="70">
        <v>129.5</v>
      </c>
      <c r="I775" s="70">
        <v>131</v>
      </c>
      <c r="J775" s="70">
        <v>132.5</v>
      </c>
      <c r="K775" s="74">
        <v>125</v>
      </c>
      <c r="L775" s="68">
        <v>7000</v>
      </c>
      <c r="M775" s="71">
        <f aca="true" t="shared" si="57" ref="M775:M780">IF(D775="BUY",(K775-F775)*(L775),(F775-K775)*(L775))</f>
        <v>-21000</v>
      </c>
      <c r="N775" s="72">
        <f aca="true" t="shared" si="58" ref="N775:N780">M775/(L775)/F775%</f>
        <v>-2.34375</v>
      </c>
    </row>
    <row r="776" spans="1:14" ht="15" customHeight="1">
      <c r="A776" s="68">
        <v>2</v>
      </c>
      <c r="B776" s="69">
        <v>43277</v>
      </c>
      <c r="C776" s="68" t="s">
        <v>23</v>
      </c>
      <c r="D776" s="51" t="s">
        <v>21</v>
      </c>
      <c r="E776" s="51" t="s">
        <v>129</v>
      </c>
      <c r="F776" s="70">
        <v>214</v>
      </c>
      <c r="G776" s="68">
        <v>207</v>
      </c>
      <c r="H776" s="70">
        <v>221</v>
      </c>
      <c r="I776" s="70">
        <v>226</v>
      </c>
      <c r="J776" s="70">
        <v>231</v>
      </c>
      <c r="K776" s="74">
        <v>207</v>
      </c>
      <c r="L776" s="68">
        <v>2500</v>
      </c>
      <c r="M776" s="71">
        <f t="shared" si="57"/>
        <v>-17500</v>
      </c>
      <c r="N776" s="72">
        <f t="shared" si="58"/>
        <v>-3.2710280373831773</v>
      </c>
    </row>
    <row r="777" spans="1:14" ht="15" customHeight="1">
      <c r="A777" s="68">
        <v>3</v>
      </c>
      <c r="B777" s="69">
        <v>43273</v>
      </c>
      <c r="C777" s="68" t="s">
        <v>23</v>
      </c>
      <c r="D777" s="51" t="s">
        <v>21</v>
      </c>
      <c r="E777" s="51" t="s">
        <v>128</v>
      </c>
      <c r="F777" s="70">
        <v>564</v>
      </c>
      <c r="G777" s="68">
        <v>550</v>
      </c>
      <c r="H777" s="70">
        <v>572</v>
      </c>
      <c r="I777" s="70">
        <v>580</v>
      </c>
      <c r="J777" s="70">
        <v>588</v>
      </c>
      <c r="K777" s="74">
        <v>572</v>
      </c>
      <c r="L777" s="68">
        <v>1100</v>
      </c>
      <c r="M777" s="71">
        <f t="shared" si="57"/>
        <v>8800</v>
      </c>
      <c r="N777" s="72">
        <f t="shared" si="58"/>
        <v>1.4184397163120568</v>
      </c>
    </row>
    <row r="778" spans="1:14" ht="15" customHeight="1">
      <c r="A778" s="68">
        <v>4</v>
      </c>
      <c r="B778" s="69">
        <v>43269</v>
      </c>
      <c r="C778" s="68" t="s">
        <v>23</v>
      </c>
      <c r="D778" s="51" t="s">
        <v>21</v>
      </c>
      <c r="E778" s="51" t="s">
        <v>57</v>
      </c>
      <c r="F778" s="70">
        <v>629</v>
      </c>
      <c r="G778" s="68">
        <v>615</v>
      </c>
      <c r="H778" s="70">
        <v>636</v>
      </c>
      <c r="I778" s="70">
        <v>643</v>
      </c>
      <c r="J778" s="70">
        <v>650</v>
      </c>
      <c r="K778" s="74">
        <v>612</v>
      </c>
      <c r="L778" s="68">
        <v>1500</v>
      </c>
      <c r="M778" s="71">
        <f t="shared" si="57"/>
        <v>-25500</v>
      </c>
      <c r="N778" s="72">
        <f t="shared" si="58"/>
        <v>-2.7027027027027026</v>
      </c>
    </row>
    <row r="779" spans="1:14" ht="15" customHeight="1">
      <c r="A779" s="68">
        <v>5</v>
      </c>
      <c r="B779" s="69">
        <v>43265</v>
      </c>
      <c r="C779" s="68" t="s">
        <v>23</v>
      </c>
      <c r="D779" s="51" t="s">
        <v>21</v>
      </c>
      <c r="E779" s="51" t="s">
        <v>127</v>
      </c>
      <c r="F779" s="70">
        <v>625</v>
      </c>
      <c r="G779" s="68">
        <v>608</v>
      </c>
      <c r="H779" s="70">
        <v>635</v>
      </c>
      <c r="I779" s="70">
        <v>645</v>
      </c>
      <c r="J779" s="70">
        <v>655</v>
      </c>
      <c r="K779" s="74">
        <v>608</v>
      </c>
      <c r="L779" s="68">
        <v>800</v>
      </c>
      <c r="M779" s="71">
        <f t="shared" si="57"/>
        <v>-13600</v>
      </c>
      <c r="N779" s="72">
        <f t="shared" si="58"/>
        <v>-2.72</v>
      </c>
    </row>
    <row r="780" spans="1:14" ht="15" customHeight="1">
      <c r="A780" s="68">
        <v>6</v>
      </c>
      <c r="B780" s="69">
        <v>43264</v>
      </c>
      <c r="C780" s="68" t="s">
        <v>23</v>
      </c>
      <c r="D780" s="51" t="s">
        <v>21</v>
      </c>
      <c r="E780" s="51" t="s">
        <v>98</v>
      </c>
      <c r="F780" s="70">
        <v>160</v>
      </c>
      <c r="G780" s="68">
        <v>150</v>
      </c>
      <c r="H780" s="70">
        <v>166</v>
      </c>
      <c r="I780" s="70">
        <v>172</v>
      </c>
      <c r="J780" s="70">
        <v>178</v>
      </c>
      <c r="K780" s="74">
        <v>165.7</v>
      </c>
      <c r="L780" s="68">
        <v>1500</v>
      </c>
      <c r="M780" s="71">
        <f t="shared" si="57"/>
        <v>8549.999999999984</v>
      </c>
      <c r="N780" s="72">
        <f t="shared" si="58"/>
        <v>3.5624999999999933</v>
      </c>
    </row>
    <row r="781" spans="1:14" ht="15" customHeight="1">
      <c r="A781" s="68">
        <v>7</v>
      </c>
      <c r="B781" s="69">
        <v>43263</v>
      </c>
      <c r="C781" s="68" t="s">
        <v>23</v>
      </c>
      <c r="D781" s="51" t="s">
        <v>21</v>
      </c>
      <c r="E781" s="51" t="s">
        <v>109</v>
      </c>
      <c r="F781" s="70">
        <v>78</v>
      </c>
      <c r="G781" s="68">
        <v>75</v>
      </c>
      <c r="H781" s="70">
        <v>79.5</v>
      </c>
      <c r="I781" s="70">
        <v>81</v>
      </c>
      <c r="J781" s="70">
        <v>82.5</v>
      </c>
      <c r="K781" s="74">
        <v>79.5</v>
      </c>
      <c r="L781" s="68">
        <v>7500</v>
      </c>
      <c r="M781" s="71">
        <f aca="true" t="shared" si="59" ref="M781:M786">IF(D781="BUY",(K781-F781)*(L781),(F781-K781)*(L781))</f>
        <v>11250</v>
      </c>
      <c r="N781" s="72">
        <f aca="true" t="shared" si="60" ref="N781:N786">M781/(L781)/F781%</f>
        <v>1.923076923076923</v>
      </c>
    </row>
    <row r="782" spans="1:14" ht="15" customHeight="1">
      <c r="A782" s="68">
        <v>8</v>
      </c>
      <c r="B782" s="69">
        <v>43263</v>
      </c>
      <c r="C782" s="68" t="s">
        <v>23</v>
      </c>
      <c r="D782" s="51" t="s">
        <v>21</v>
      </c>
      <c r="E782" s="51" t="s">
        <v>126</v>
      </c>
      <c r="F782" s="70">
        <v>88.5</v>
      </c>
      <c r="G782" s="68">
        <v>86.5</v>
      </c>
      <c r="H782" s="70">
        <v>89.5</v>
      </c>
      <c r="I782" s="70">
        <v>90.5</v>
      </c>
      <c r="J782" s="70">
        <v>91.5</v>
      </c>
      <c r="K782" s="74">
        <v>89.5</v>
      </c>
      <c r="L782" s="68">
        <v>12000</v>
      </c>
      <c r="M782" s="71">
        <f t="shared" si="59"/>
        <v>12000</v>
      </c>
      <c r="N782" s="72">
        <f t="shared" si="60"/>
        <v>1.1299435028248588</v>
      </c>
    </row>
    <row r="783" spans="1:14" ht="15" customHeight="1">
      <c r="A783" s="68">
        <v>9</v>
      </c>
      <c r="B783" s="69">
        <v>43258</v>
      </c>
      <c r="C783" s="68" t="s">
        <v>23</v>
      </c>
      <c r="D783" s="51" t="s">
        <v>21</v>
      </c>
      <c r="E783" s="51" t="s">
        <v>107</v>
      </c>
      <c r="F783" s="70">
        <v>60.5</v>
      </c>
      <c r="G783" s="68">
        <v>58.5</v>
      </c>
      <c r="H783" s="70">
        <v>61.5</v>
      </c>
      <c r="I783" s="70">
        <v>62.5</v>
      </c>
      <c r="J783" s="70">
        <v>63.5</v>
      </c>
      <c r="K783" s="74">
        <v>61.5</v>
      </c>
      <c r="L783" s="68">
        <v>10000</v>
      </c>
      <c r="M783" s="71">
        <f t="shared" si="59"/>
        <v>10000</v>
      </c>
      <c r="N783" s="72">
        <f t="shared" si="60"/>
        <v>1.6528925619834711</v>
      </c>
    </row>
    <row r="784" spans="1:14" ht="15" customHeight="1">
      <c r="A784" s="68">
        <v>10</v>
      </c>
      <c r="B784" s="69">
        <v>43257</v>
      </c>
      <c r="C784" s="68" t="s">
        <v>23</v>
      </c>
      <c r="D784" s="51" t="s">
        <v>21</v>
      </c>
      <c r="E784" s="51" t="s">
        <v>80</v>
      </c>
      <c r="F784" s="70">
        <v>583</v>
      </c>
      <c r="G784" s="68">
        <v>565</v>
      </c>
      <c r="H784" s="70">
        <v>593</v>
      </c>
      <c r="I784" s="70">
        <v>603</v>
      </c>
      <c r="J784" s="70">
        <v>613</v>
      </c>
      <c r="K784" s="74">
        <v>603</v>
      </c>
      <c r="L784" s="68">
        <v>1061</v>
      </c>
      <c r="M784" s="71">
        <f t="shared" si="59"/>
        <v>21220</v>
      </c>
      <c r="N784" s="72">
        <f t="shared" si="60"/>
        <v>3.4305317324185247</v>
      </c>
    </row>
    <row r="785" spans="1:14" ht="15" customHeight="1">
      <c r="A785" s="68">
        <v>11</v>
      </c>
      <c r="B785" s="69">
        <v>43256</v>
      </c>
      <c r="C785" s="68" t="s">
        <v>23</v>
      </c>
      <c r="D785" s="51" t="s">
        <v>21</v>
      </c>
      <c r="E785" s="51" t="s">
        <v>71</v>
      </c>
      <c r="F785" s="70">
        <v>145</v>
      </c>
      <c r="G785" s="68">
        <v>142</v>
      </c>
      <c r="H785" s="70">
        <v>146.5</v>
      </c>
      <c r="I785" s="70">
        <v>148</v>
      </c>
      <c r="J785" s="70">
        <v>149.5</v>
      </c>
      <c r="K785" s="74">
        <v>146.5</v>
      </c>
      <c r="L785" s="68">
        <v>7000</v>
      </c>
      <c r="M785" s="71">
        <f t="shared" si="59"/>
        <v>10500</v>
      </c>
      <c r="N785" s="72">
        <f t="shared" si="60"/>
        <v>1.0344827586206897</v>
      </c>
    </row>
    <row r="786" spans="1:14" ht="15" customHeight="1">
      <c r="A786" s="68">
        <v>12</v>
      </c>
      <c r="B786" s="69">
        <v>43255</v>
      </c>
      <c r="C786" s="68" t="s">
        <v>23</v>
      </c>
      <c r="D786" s="51" t="s">
        <v>21</v>
      </c>
      <c r="E786" s="51" t="s">
        <v>126</v>
      </c>
      <c r="F786" s="70">
        <v>75</v>
      </c>
      <c r="G786" s="68">
        <v>73</v>
      </c>
      <c r="H786" s="70">
        <v>76</v>
      </c>
      <c r="I786" s="70">
        <v>77</v>
      </c>
      <c r="J786" s="70">
        <v>78</v>
      </c>
      <c r="K786" s="74">
        <v>76</v>
      </c>
      <c r="L786" s="68">
        <v>10000</v>
      </c>
      <c r="M786" s="71">
        <f t="shared" si="59"/>
        <v>10000</v>
      </c>
      <c r="N786" s="72">
        <f t="shared" si="60"/>
        <v>1.3333333333333333</v>
      </c>
    </row>
    <row r="787" spans="1:14" ht="15" customHeight="1">
      <c r="A787" s="9" t="s">
        <v>25</v>
      </c>
      <c r="B787" s="10"/>
      <c r="C787" s="11"/>
      <c r="D787" s="12"/>
      <c r="E787" s="13"/>
      <c r="F787" s="13"/>
      <c r="G787" s="14"/>
      <c r="H787" s="15"/>
      <c r="I787" s="15"/>
      <c r="J787" s="15"/>
      <c r="K787" s="16"/>
      <c r="L787" s="17"/>
      <c r="M787" s="40"/>
      <c r="N787" s="67"/>
    </row>
    <row r="788" spans="1:12" ht="15" customHeight="1">
      <c r="A788" s="9" t="s">
        <v>26</v>
      </c>
      <c r="B788" s="19"/>
      <c r="C788" s="11"/>
      <c r="D788" s="12"/>
      <c r="E788" s="13"/>
      <c r="F788" s="13"/>
      <c r="G788" s="14"/>
      <c r="H788" s="13"/>
      <c r="I788" s="13"/>
      <c r="J788" s="13"/>
      <c r="K788" s="16"/>
      <c r="L788" s="17"/>
    </row>
    <row r="789" spans="1:14" ht="15" customHeight="1">
      <c r="A789" s="9" t="s">
        <v>26</v>
      </c>
      <c r="B789" s="19"/>
      <c r="C789" s="20"/>
      <c r="D789" s="21"/>
      <c r="E789" s="22"/>
      <c r="F789" s="22"/>
      <c r="G789" s="23"/>
      <c r="H789" s="22"/>
      <c r="I789" s="22"/>
      <c r="J789" s="22"/>
      <c r="K789" s="22"/>
      <c r="L789" s="17"/>
      <c r="M789" s="17"/>
      <c r="N789" s="17"/>
    </row>
    <row r="790" spans="1:14" ht="15" customHeight="1" thickBot="1">
      <c r="A790" s="24"/>
      <c r="B790" s="19"/>
      <c r="C790" s="22"/>
      <c r="D790" s="22"/>
      <c r="E790" s="22"/>
      <c r="F790" s="25"/>
      <c r="G790" s="26"/>
      <c r="H790" s="27" t="s">
        <v>27</v>
      </c>
      <c r="I790" s="27"/>
      <c r="J790" s="28"/>
      <c r="K790" s="28"/>
      <c r="L790" s="17"/>
      <c r="M790" s="63" t="s">
        <v>72</v>
      </c>
      <c r="N790" s="64" t="s">
        <v>68</v>
      </c>
    </row>
    <row r="791" spans="1:12" ht="15" customHeight="1">
      <c r="A791" s="24"/>
      <c r="B791" s="19"/>
      <c r="C791" s="221" t="s">
        <v>28</v>
      </c>
      <c r="D791" s="221"/>
      <c r="E791" s="29">
        <v>12</v>
      </c>
      <c r="F791" s="30">
        <f>F792+F793+F794+F795+F796+F797</f>
        <v>99.99999999999999</v>
      </c>
      <c r="G791" s="31">
        <v>12</v>
      </c>
      <c r="H791" s="32">
        <f>G792/G791%</f>
        <v>33.333333333333336</v>
      </c>
      <c r="I791" s="32"/>
      <c r="J791" s="32"/>
      <c r="L791" s="17"/>
    </row>
    <row r="792" spans="1:14" ht="15" customHeight="1">
      <c r="A792" s="24"/>
      <c r="B792" s="19"/>
      <c r="C792" s="217" t="s">
        <v>29</v>
      </c>
      <c r="D792" s="217"/>
      <c r="E792" s="33">
        <v>8</v>
      </c>
      <c r="F792" s="34">
        <f>(E792/E791)*100</f>
        <v>66.66666666666666</v>
      </c>
      <c r="G792" s="31">
        <v>4</v>
      </c>
      <c r="H792" s="28"/>
      <c r="I792" s="28"/>
      <c r="J792" s="22"/>
      <c r="K792" s="28"/>
      <c r="M792" s="22"/>
      <c r="N792" s="22"/>
    </row>
    <row r="793" spans="1:14" ht="15" customHeight="1">
      <c r="A793" s="35"/>
      <c r="B793" s="19"/>
      <c r="C793" s="217" t="s">
        <v>31</v>
      </c>
      <c r="D793" s="217"/>
      <c r="E793" s="33">
        <v>0</v>
      </c>
      <c r="F793" s="34">
        <f>(E793/E791)*100</f>
        <v>0</v>
      </c>
      <c r="G793" s="36"/>
      <c r="H793" s="31"/>
      <c r="I793" s="31"/>
      <c r="J793" s="22"/>
      <c r="K793" s="28"/>
      <c r="L793" s="17"/>
      <c r="M793" s="20"/>
      <c r="N793" s="20"/>
    </row>
    <row r="794" spans="1:14" ht="15" customHeight="1">
      <c r="A794" s="35"/>
      <c r="B794" s="19"/>
      <c r="C794" s="217" t="s">
        <v>32</v>
      </c>
      <c r="D794" s="217"/>
      <c r="E794" s="33">
        <v>0</v>
      </c>
      <c r="F794" s="34">
        <f>(E794/E791)*100</f>
        <v>0</v>
      </c>
      <c r="G794" s="36"/>
      <c r="H794" s="31"/>
      <c r="I794" s="31"/>
      <c r="J794" s="22"/>
      <c r="K794" s="28"/>
      <c r="L794" s="17"/>
      <c r="M794" s="17"/>
      <c r="N794" s="17"/>
    </row>
    <row r="795" spans="1:13" ht="15" customHeight="1">
      <c r="A795" s="35"/>
      <c r="B795" s="19"/>
      <c r="C795" s="217" t="s">
        <v>33</v>
      </c>
      <c r="D795" s="217"/>
      <c r="E795" s="33">
        <v>4</v>
      </c>
      <c r="F795" s="34">
        <f>(E795/E791)*100</f>
        <v>33.33333333333333</v>
      </c>
      <c r="G795" s="36"/>
      <c r="H795" s="22" t="s">
        <v>34</v>
      </c>
      <c r="I795" s="22"/>
      <c r="J795" s="37"/>
      <c r="K795" s="28"/>
      <c r="L795" s="17"/>
      <c r="M795" s="17"/>
    </row>
    <row r="796" spans="1:14" ht="15" customHeight="1">
      <c r="A796" s="35"/>
      <c r="B796" s="19"/>
      <c r="C796" s="217" t="s">
        <v>35</v>
      </c>
      <c r="D796" s="217"/>
      <c r="E796" s="33">
        <v>0</v>
      </c>
      <c r="F796" s="34">
        <v>0</v>
      </c>
      <c r="G796" s="36"/>
      <c r="H796" s="22"/>
      <c r="I796" s="22"/>
      <c r="J796" s="37"/>
      <c r="K796" s="28"/>
      <c r="L796" s="17"/>
      <c r="M796" s="17"/>
      <c r="N796" s="17"/>
    </row>
    <row r="797" spans="1:14" ht="15" customHeight="1" thickBot="1">
      <c r="A797" s="35"/>
      <c r="B797" s="19"/>
      <c r="C797" s="218" t="s">
        <v>36</v>
      </c>
      <c r="D797" s="218"/>
      <c r="E797" s="38"/>
      <c r="F797" s="39">
        <f>(E797/E791)*100</f>
        <v>0</v>
      </c>
      <c r="G797" s="36"/>
      <c r="H797" s="22"/>
      <c r="I797" s="22"/>
      <c r="M797" s="17"/>
      <c r="N797" s="17"/>
    </row>
    <row r="798" spans="1:14" ht="15" customHeight="1">
      <c r="A798" s="41" t="s">
        <v>37</v>
      </c>
      <c r="B798" s="10"/>
      <c r="C798" s="11"/>
      <c r="D798" s="11"/>
      <c r="E798" s="13"/>
      <c r="F798" s="13"/>
      <c r="G798" s="42"/>
      <c r="H798" s="43"/>
      <c r="I798" s="43"/>
      <c r="J798" s="43"/>
      <c r="K798" s="13"/>
      <c r="L798" s="17"/>
      <c r="M798" s="40"/>
      <c r="N798" s="40"/>
    </row>
    <row r="799" spans="1:14" ht="15" customHeight="1">
      <c r="A799" s="12" t="s">
        <v>38</v>
      </c>
      <c r="B799" s="10"/>
      <c r="C799" s="44"/>
      <c r="D799" s="45"/>
      <c r="E799" s="46"/>
      <c r="F799" s="43"/>
      <c r="G799" s="42"/>
      <c r="H799" s="43"/>
      <c r="I799" s="43"/>
      <c r="J799" s="43"/>
      <c r="K799" s="13"/>
      <c r="L799" s="17"/>
      <c r="M799" s="24"/>
      <c r="N799" s="24"/>
    </row>
    <row r="800" spans="1:14" ht="15" customHeight="1">
      <c r="A800" s="12" t="s">
        <v>39</v>
      </c>
      <c r="B800" s="10"/>
      <c r="C800" s="11"/>
      <c r="D800" s="45"/>
      <c r="E800" s="46"/>
      <c r="F800" s="43"/>
      <c r="G800" s="42"/>
      <c r="H800" s="47"/>
      <c r="I800" s="47"/>
      <c r="J800" s="47"/>
      <c r="K800" s="13"/>
      <c r="L800" s="17"/>
      <c r="M800" s="17"/>
      <c r="N800" s="17"/>
    </row>
    <row r="801" spans="1:14" ht="15" customHeight="1">
      <c r="A801" s="12" t="s">
        <v>40</v>
      </c>
      <c r="B801" s="44"/>
      <c r="C801" s="11"/>
      <c r="D801" s="45"/>
      <c r="E801" s="46"/>
      <c r="F801" s="43"/>
      <c r="G801" s="48"/>
      <c r="H801" s="47"/>
      <c r="I801" s="47"/>
      <c r="J801" s="47"/>
      <c r="K801" s="13"/>
      <c r="L801" s="17"/>
      <c r="M801" s="17"/>
      <c r="N801" s="17"/>
    </row>
    <row r="802" spans="1:14" ht="15" customHeight="1">
      <c r="A802" s="12" t="s">
        <v>41</v>
      </c>
      <c r="B802" s="35"/>
      <c r="C802" s="11"/>
      <c r="D802" s="49"/>
      <c r="E802" s="43"/>
      <c r="F802" s="43"/>
      <c r="G802" s="48"/>
      <c r="H802" s="47"/>
      <c r="I802" s="47"/>
      <c r="J802" s="47"/>
      <c r="K802" s="43"/>
      <c r="L802" s="17"/>
      <c r="M802" s="17"/>
      <c r="N802" s="17"/>
    </row>
    <row r="803" ht="15" customHeight="1" thickBot="1"/>
    <row r="804" spans="1:14" ht="15" customHeight="1" thickBot="1">
      <c r="A804" s="219" t="s">
        <v>0</v>
      </c>
      <c r="B804" s="219"/>
      <c r="C804" s="219"/>
      <c r="D804" s="219"/>
      <c r="E804" s="219"/>
      <c r="F804" s="219"/>
      <c r="G804" s="219"/>
      <c r="H804" s="219"/>
      <c r="I804" s="219"/>
      <c r="J804" s="219"/>
      <c r="K804" s="219"/>
      <c r="L804" s="219"/>
      <c r="M804" s="219"/>
      <c r="N804" s="219"/>
    </row>
    <row r="805" spans="1:14" ht="15" customHeight="1" thickBot="1">
      <c r="A805" s="219"/>
      <c r="B805" s="219"/>
      <c r="C805" s="219"/>
      <c r="D805" s="219"/>
      <c r="E805" s="219"/>
      <c r="F805" s="219"/>
      <c r="G805" s="219"/>
      <c r="H805" s="219"/>
      <c r="I805" s="219"/>
      <c r="J805" s="219"/>
      <c r="K805" s="219"/>
      <c r="L805" s="219"/>
      <c r="M805" s="219"/>
      <c r="N805" s="219"/>
    </row>
    <row r="806" spans="1:14" ht="15" customHeight="1">
      <c r="A806" s="219"/>
      <c r="B806" s="219"/>
      <c r="C806" s="219"/>
      <c r="D806" s="219"/>
      <c r="E806" s="219"/>
      <c r="F806" s="219"/>
      <c r="G806" s="219"/>
      <c r="H806" s="219"/>
      <c r="I806" s="219"/>
      <c r="J806" s="219"/>
      <c r="K806" s="219"/>
      <c r="L806" s="219"/>
      <c r="M806" s="219"/>
      <c r="N806" s="219"/>
    </row>
    <row r="807" spans="1:14" ht="15" customHeight="1">
      <c r="A807" s="220" t="s">
        <v>1</v>
      </c>
      <c r="B807" s="220"/>
      <c r="C807" s="220"/>
      <c r="D807" s="220"/>
      <c r="E807" s="220"/>
      <c r="F807" s="220"/>
      <c r="G807" s="220"/>
      <c r="H807" s="220"/>
      <c r="I807" s="220"/>
      <c r="J807" s="220"/>
      <c r="K807" s="220"/>
      <c r="L807" s="220"/>
      <c r="M807" s="220"/>
      <c r="N807" s="220"/>
    </row>
    <row r="808" spans="1:14" ht="15" customHeight="1">
      <c r="A808" s="220" t="s">
        <v>2</v>
      </c>
      <c r="B808" s="220"/>
      <c r="C808" s="220"/>
      <c r="D808" s="220"/>
      <c r="E808" s="220"/>
      <c r="F808" s="220"/>
      <c r="G808" s="220"/>
      <c r="H808" s="220"/>
      <c r="I808" s="220"/>
      <c r="J808" s="220"/>
      <c r="K808" s="220"/>
      <c r="L808" s="220"/>
      <c r="M808" s="220"/>
      <c r="N808" s="220"/>
    </row>
    <row r="809" spans="1:14" ht="15" customHeight="1" thickBot="1">
      <c r="A809" s="212" t="s">
        <v>3</v>
      </c>
      <c r="B809" s="212"/>
      <c r="C809" s="212"/>
      <c r="D809" s="212"/>
      <c r="E809" s="212"/>
      <c r="F809" s="212"/>
      <c r="G809" s="212"/>
      <c r="H809" s="212"/>
      <c r="I809" s="212"/>
      <c r="J809" s="212"/>
      <c r="K809" s="212"/>
      <c r="L809" s="212"/>
      <c r="M809" s="212"/>
      <c r="N809" s="212"/>
    </row>
    <row r="810" spans="1:14" ht="15" customHeight="1">
      <c r="A810" s="213" t="s">
        <v>117</v>
      </c>
      <c r="B810" s="213"/>
      <c r="C810" s="213"/>
      <c r="D810" s="213"/>
      <c r="E810" s="213"/>
      <c r="F810" s="213"/>
      <c r="G810" s="213"/>
      <c r="H810" s="213"/>
      <c r="I810" s="213"/>
      <c r="J810" s="213"/>
      <c r="K810" s="213"/>
      <c r="L810" s="213"/>
      <c r="M810" s="213"/>
      <c r="N810" s="213"/>
    </row>
    <row r="811" spans="1:14" ht="15" customHeight="1">
      <c r="A811" s="213" t="s">
        <v>5</v>
      </c>
      <c r="B811" s="213"/>
      <c r="C811" s="213"/>
      <c r="D811" s="213"/>
      <c r="E811" s="213"/>
      <c r="F811" s="213"/>
      <c r="G811" s="213"/>
      <c r="H811" s="213"/>
      <c r="I811" s="213"/>
      <c r="J811" s="213"/>
      <c r="K811" s="213"/>
      <c r="L811" s="213"/>
      <c r="M811" s="213"/>
      <c r="N811" s="213"/>
    </row>
    <row r="812" spans="1:14" ht="15" customHeight="1">
      <c r="A812" s="214" t="s">
        <v>6</v>
      </c>
      <c r="B812" s="210" t="s">
        <v>7</v>
      </c>
      <c r="C812" s="210" t="s">
        <v>8</v>
      </c>
      <c r="D812" s="214" t="s">
        <v>9</v>
      </c>
      <c r="E812" s="210" t="s">
        <v>10</v>
      </c>
      <c r="F812" s="210" t="s">
        <v>11</v>
      </c>
      <c r="G812" s="210" t="s">
        <v>12</v>
      </c>
      <c r="H812" s="210" t="s">
        <v>13</v>
      </c>
      <c r="I812" s="210" t="s">
        <v>14</v>
      </c>
      <c r="J812" s="210" t="s">
        <v>15</v>
      </c>
      <c r="K812" s="211" t="s">
        <v>16</v>
      </c>
      <c r="L812" s="210" t="s">
        <v>17</v>
      </c>
      <c r="M812" s="210" t="s">
        <v>18</v>
      </c>
      <c r="N812" s="210" t="s">
        <v>19</v>
      </c>
    </row>
    <row r="813" spans="1:14" ht="15" customHeight="1">
      <c r="A813" s="226"/>
      <c r="B813" s="215"/>
      <c r="C813" s="215"/>
      <c r="D813" s="226"/>
      <c r="E813" s="215"/>
      <c r="F813" s="215"/>
      <c r="G813" s="215"/>
      <c r="H813" s="215"/>
      <c r="I813" s="215"/>
      <c r="J813" s="215"/>
      <c r="K813" s="245"/>
      <c r="L813" s="215"/>
      <c r="M813" s="215"/>
      <c r="N813" s="215"/>
    </row>
    <row r="814" spans="1:14" ht="15" customHeight="1">
      <c r="A814" s="68">
        <v>1</v>
      </c>
      <c r="B814" s="69">
        <v>43251</v>
      </c>
      <c r="C814" s="68" t="s">
        <v>23</v>
      </c>
      <c r="D814" s="51" t="s">
        <v>21</v>
      </c>
      <c r="E814" s="51" t="s">
        <v>52</v>
      </c>
      <c r="F814" s="70">
        <v>344</v>
      </c>
      <c r="G814" s="68">
        <v>335</v>
      </c>
      <c r="H814" s="70">
        <v>349</v>
      </c>
      <c r="I814" s="70">
        <v>354</v>
      </c>
      <c r="J814" s="70">
        <v>359</v>
      </c>
      <c r="K814" s="74">
        <v>349</v>
      </c>
      <c r="L814" s="68">
        <v>1750</v>
      </c>
      <c r="M814" s="71">
        <f aca="true" t="shared" si="61" ref="M814:M822">IF(D814="BUY",(K814-F814)*(L814),(F814-K814)*(L814))</f>
        <v>8750</v>
      </c>
      <c r="N814" s="72">
        <f aca="true" t="shared" si="62" ref="N814:N822">M814/(L814)/F814%</f>
        <v>1.4534883720930232</v>
      </c>
    </row>
    <row r="815" spans="1:14" ht="15" customHeight="1">
      <c r="A815" s="68">
        <v>2</v>
      </c>
      <c r="B815" s="69">
        <v>43250</v>
      </c>
      <c r="C815" s="68" t="s">
        <v>23</v>
      </c>
      <c r="D815" s="51" t="s">
        <v>21</v>
      </c>
      <c r="E815" s="51" t="s">
        <v>75</v>
      </c>
      <c r="F815" s="70">
        <v>134</v>
      </c>
      <c r="G815" s="68">
        <v>129</v>
      </c>
      <c r="H815" s="70">
        <v>137</v>
      </c>
      <c r="I815" s="70">
        <v>140</v>
      </c>
      <c r="J815" s="70">
        <v>143</v>
      </c>
      <c r="K815" s="74">
        <v>130</v>
      </c>
      <c r="L815" s="68">
        <v>3500</v>
      </c>
      <c r="M815" s="71">
        <f t="shared" si="61"/>
        <v>-14000</v>
      </c>
      <c r="N815" s="72">
        <f t="shared" si="62"/>
        <v>-2.9850746268656714</v>
      </c>
    </row>
    <row r="816" spans="1:14" ht="15" customHeight="1">
      <c r="A816" s="68">
        <v>3</v>
      </c>
      <c r="B816" s="69">
        <v>43248</v>
      </c>
      <c r="C816" s="68" t="s">
        <v>23</v>
      </c>
      <c r="D816" s="51" t="s">
        <v>21</v>
      </c>
      <c r="E816" s="51" t="s">
        <v>124</v>
      </c>
      <c r="F816" s="70">
        <v>500</v>
      </c>
      <c r="G816" s="68">
        <v>485</v>
      </c>
      <c r="H816" s="70">
        <v>510</v>
      </c>
      <c r="I816" s="70">
        <v>520</v>
      </c>
      <c r="J816" s="70">
        <v>530</v>
      </c>
      <c r="K816" s="74">
        <v>485</v>
      </c>
      <c r="L816" s="68">
        <v>1100</v>
      </c>
      <c r="M816" s="71">
        <f t="shared" si="61"/>
        <v>-16500</v>
      </c>
      <c r="N816" s="72">
        <f t="shared" si="62"/>
        <v>-3</v>
      </c>
    </row>
    <row r="817" spans="1:14" ht="15" customHeight="1">
      <c r="A817" s="68">
        <v>4</v>
      </c>
      <c r="B817" s="69">
        <v>43248</v>
      </c>
      <c r="C817" s="68" t="s">
        <v>23</v>
      </c>
      <c r="D817" s="51" t="s">
        <v>21</v>
      </c>
      <c r="E817" s="51" t="s">
        <v>24</v>
      </c>
      <c r="F817" s="70">
        <v>88.5</v>
      </c>
      <c r="G817" s="68">
        <v>83</v>
      </c>
      <c r="H817" s="70">
        <v>92</v>
      </c>
      <c r="I817" s="70">
        <v>95</v>
      </c>
      <c r="J817" s="70">
        <v>98</v>
      </c>
      <c r="K817" s="74">
        <v>83</v>
      </c>
      <c r="L817" s="68">
        <v>3500</v>
      </c>
      <c r="M817" s="71">
        <f t="shared" si="61"/>
        <v>-19250</v>
      </c>
      <c r="N817" s="72">
        <f t="shared" si="62"/>
        <v>-6.214689265536723</v>
      </c>
    </row>
    <row r="818" spans="1:14" ht="15" customHeight="1">
      <c r="A818" s="68">
        <v>5</v>
      </c>
      <c r="B818" s="69">
        <v>43245</v>
      </c>
      <c r="C818" s="68" t="s">
        <v>23</v>
      </c>
      <c r="D818" s="51" t="s">
        <v>21</v>
      </c>
      <c r="E818" s="51" t="s">
        <v>123</v>
      </c>
      <c r="F818" s="70">
        <v>391</v>
      </c>
      <c r="G818" s="68">
        <v>375</v>
      </c>
      <c r="H818" s="70">
        <v>401</v>
      </c>
      <c r="I818" s="70">
        <v>411</v>
      </c>
      <c r="J818" s="70">
        <v>421</v>
      </c>
      <c r="K818" s="74">
        <v>401</v>
      </c>
      <c r="L818" s="68">
        <v>750</v>
      </c>
      <c r="M818" s="71">
        <f t="shared" si="61"/>
        <v>7500</v>
      </c>
      <c r="N818" s="72">
        <f t="shared" si="62"/>
        <v>2.557544757033248</v>
      </c>
    </row>
    <row r="819" spans="1:14" ht="15" customHeight="1">
      <c r="A819" s="68">
        <v>6</v>
      </c>
      <c r="B819" s="69">
        <v>43244</v>
      </c>
      <c r="C819" s="68" t="s">
        <v>23</v>
      </c>
      <c r="D819" s="51" t="s">
        <v>21</v>
      </c>
      <c r="E819" s="51" t="s">
        <v>92</v>
      </c>
      <c r="F819" s="70">
        <v>266.5</v>
      </c>
      <c r="G819" s="68">
        <v>261</v>
      </c>
      <c r="H819" s="70">
        <v>269</v>
      </c>
      <c r="I819" s="70">
        <v>272</v>
      </c>
      <c r="J819" s="70">
        <v>275</v>
      </c>
      <c r="K819" s="74">
        <v>269</v>
      </c>
      <c r="L819" s="68">
        <v>3000</v>
      </c>
      <c r="M819" s="71">
        <f t="shared" si="61"/>
        <v>7500</v>
      </c>
      <c r="N819" s="72">
        <f t="shared" si="62"/>
        <v>0.9380863039399625</v>
      </c>
    </row>
    <row r="820" spans="1:14" ht="15" customHeight="1">
      <c r="A820" s="68">
        <v>7</v>
      </c>
      <c r="B820" s="69">
        <v>43243</v>
      </c>
      <c r="C820" s="68" t="s">
        <v>23</v>
      </c>
      <c r="D820" s="51" t="s">
        <v>21</v>
      </c>
      <c r="E820" s="51" t="s">
        <v>107</v>
      </c>
      <c r="F820" s="70">
        <v>68</v>
      </c>
      <c r="G820" s="68">
        <v>66</v>
      </c>
      <c r="H820" s="70">
        <v>69</v>
      </c>
      <c r="I820" s="70">
        <v>70</v>
      </c>
      <c r="J820" s="70">
        <v>71</v>
      </c>
      <c r="K820" s="74">
        <v>66</v>
      </c>
      <c r="L820" s="68">
        <v>10000</v>
      </c>
      <c r="M820" s="71">
        <f t="shared" si="61"/>
        <v>-20000</v>
      </c>
      <c r="N820" s="72">
        <f t="shared" si="62"/>
        <v>-2.941176470588235</v>
      </c>
    </row>
    <row r="821" spans="1:14" ht="15" customHeight="1">
      <c r="A821" s="68">
        <v>8</v>
      </c>
      <c r="B821" s="69">
        <v>43242</v>
      </c>
      <c r="C821" s="68" t="s">
        <v>23</v>
      </c>
      <c r="D821" s="51" t="s">
        <v>21</v>
      </c>
      <c r="E821" s="51" t="s">
        <v>71</v>
      </c>
      <c r="F821" s="70">
        <v>139</v>
      </c>
      <c r="G821" s="68">
        <v>136</v>
      </c>
      <c r="H821" s="70">
        <v>140.5</v>
      </c>
      <c r="I821" s="70">
        <v>142</v>
      </c>
      <c r="J821" s="70">
        <v>143.5</v>
      </c>
      <c r="K821" s="74">
        <v>143.5</v>
      </c>
      <c r="L821" s="68">
        <v>7000</v>
      </c>
      <c r="M821" s="71">
        <f t="shared" si="61"/>
        <v>31500</v>
      </c>
      <c r="N821" s="72">
        <f t="shared" si="62"/>
        <v>3.2374100719424463</v>
      </c>
    </row>
    <row r="822" spans="1:14" ht="15" customHeight="1">
      <c r="A822" s="68">
        <v>9</v>
      </c>
      <c r="B822" s="69">
        <v>43241</v>
      </c>
      <c r="C822" s="68" t="s">
        <v>23</v>
      </c>
      <c r="D822" s="51" t="s">
        <v>21</v>
      </c>
      <c r="E822" s="51" t="s">
        <v>122</v>
      </c>
      <c r="F822" s="70">
        <v>1170</v>
      </c>
      <c r="G822" s="68">
        <v>1152</v>
      </c>
      <c r="H822" s="70">
        <v>1180</v>
      </c>
      <c r="I822" s="70">
        <v>1190</v>
      </c>
      <c r="J822" s="70">
        <v>1200</v>
      </c>
      <c r="K822" s="74">
        <v>1200</v>
      </c>
      <c r="L822" s="68">
        <v>800</v>
      </c>
      <c r="M822" s="71">
        <f t="shared" si="61"/>
        <v>24000</v>
      </c>
      <c r="N822" s="72">
        <f t="shared" si="62"/>
        <v>2.5641025641025643</v>
      </c>
    </row>
    <row r="823" spans="1:14" ht="15" customHeight="1">
      <c r="A823" s="68">
        <v>10</v>
      </c>
      <c r="B823" s="69">
        <v>43237</v>
      </c>
      <c r="C823" s="68" t="s">
        <v>23</v>
      </c>
      <c r="D823" s="51" t="s">
        <v>21</v>
      </c>
      <c r="E823" s="51" t="s">
        <v>120</v>
      </c>
      <c r="F823" s="70">
        <v>225</v>
      </c>
      <c r="G823" s="68">
        <v>219</v>
      </c>
      <c r="H823" s="70">
        <v>228</v>
      </c>
      <c r="I823" s="70">
        <v>231</v>
      </c>
      <c r="J823" s="70">
        <v>234</v>
      </c>
      <c r="K823" s="74">
        <v>219</v>
      </c>
      <c r="L823" s="68">
        <v>3000</v>
      </c>
      <c r="M823" s="71">
        <f aca="true" t="shared" si="63" ref="M823:M829">IF(D823="BUY",(K823-F823)*(L823),(F823-K823)*(L823))</f>
        <v>-18000</v>
      </c>
      <c r="N823" s="72">
        <f aca="true" t="shared" si="64" ref="N823:N829">M823/(L823)/F823%</f>
        <v>-2.6666666666666665</v>
      </c>
    </row>
    <row r="824" spans="1:14" ht="15" customHeight="1">
      <c r="A824" s="68">
        <v>11</v>
      </c>
      <c r="B824" s="69">
        <v>43237</v>
      </c>
      <c r="C824" s="68" t="s">
        <v>23</v>
      </c>
      <c r="D824" s="51" t="s">
        <v>21</v>
      </c>
      <c r="E824" s="51" t="s">
        <v>121</v>
      </c>
      <c r="F824" s="70">
        <v>2050</v>
      </c>
      <c r="G824" s="68">
        <v>2015</v>
      </c>
      <c r="H824" s="70">
        <v>2070</v>
      </c>
      <c r="I824" s="70">
        <v>2090</v>
      </c>
      <c r="J824" s="70">
        <v>2110</v>
      </c>
      <c r="K824" s="74">
        <v>2090</v>
      </c>
      <c r="L824" s="68">
        <v>500</v>
      </c>
      <c r="M824" s="71">
        <f t="shared" si="63"/>
        <v>20000</v>
      </c>
      <c r="N824" s="72">
        <f t="shared" si="64"/>
        <v>1.951219512195122</v>
      </c>
    </row>
    <row r="825" spans="1:14" ht="15" customHeight="1">
      <c r="A825" s="68">
        <v>12</v>
      </c>
      <c r="B825" s="69">
        <v>43236</v>
      </c>
      <c r="C825" s="68" t="s">
        <v>23</v>
      </c>
      <c r="D825" s="51" t="s">
        <v>21</v>
      </c>
      <c r="E825" s="51" t="s">
        <v>92</v>
      </c>
      <c r="F825" s="70">
        <v>445</v>
      </c>
      <c r="G825" s="68">
        <v>438</v>
      </c>
      <c r="H825" s="70">
        <v>449</v>
      </c>
      <c r="I825" s="70">
        <v>453</v>
      </c>
      <c r="J825" s="70">
        <v>457</v>
      </c>
      <c r="K825" s="74">
        <v>457</v>
      </c>
      <c r="L825" s="68">
        <v>3000</v>
      </c>
      <c r="M825" s="71">
        <f t="shared" si="63"/>
        <v>36000</v>
      </c>
      <c r="N825" s="72">
        <f t="shared" si="64"/>
        <v>2.696629213483146</v>
      </c>
    </row>
    <row r="826" spans="1:14" ht="15" customHeight="1">
      <c r="A826" s="68">
        <v>13</v>
      </c>
      <c r="B826" s="69">
        <v>43227</v>
      </c>
      <c r="C826" s="68" t="s">
        <v>23</v>
      </c>
      <c r="D826" s="51" t="s">
        <v>21</v>
      </c>
      <c r="E826" s="51" t="s">
        <v>119</v>
      </c>
      <c r="F826" s="70">
        <v>345</v>
      </c>
      <c r="G826" s="68">
        <v>338</v>
      </c>
      <c r="H826" s="70">
        <v>349</v>
      </c>
      <c r="I826" s="70">
        <v>353</v>
      </c>
      <c r="J826" s="70">
        <v>357</v>
      </c>
      <c r="K826" s="74">
        <v>349</v>
      </c>
      <c r="L826" s="68">
        <v>2667</v>
      </c>
      <c r="M826" s="71">
        <f t="shared" si="63"/>
        <v>10668</v>
      </c>
      <c r="N826" s="72">
        <f t="shared" si="64"/>
        <v>1.1594202898550725</v>
      </c>
    </row>
    <row r="827" spans="1:14" ht="15" customHeight="1">
      <c r="A827" s="68">
        <v>14</v>
      </c>
      <c r="B827" s="69">
        <v>43223</v>
      </c>
      <c r="C827" s="68" t="s">
        <v>23</v>
      </c>
      <c r="D827" s="51" t="s">
        <v>21</v>
      </c>
      <c r="E827" s="51" t="s">
        <v>57</v>
      </c>
      <c r="F827" s="70">
        <v>650</v>
      </c>
      <c r="G827" s="68">
        <v>639</v>
      </c>
      <c r="H827" s="70">
        <v>656</v>
      </c>
      <c r="I827" s="70">
        <v>662</v>
      </c>
      <c r="J827" s="70">
        <v>668</v>
      </c>
      <c r="K827" s="74">
        <v>656</v>
      </c>
      <c r="L827" s="68">
        <v>1500</v>
      </c>
      <c r="M827" s="71">
        <f t="shared" si="63"/>
        <v>9000</v>
      </c>
      <c r="N827" s="72">
        <f t="shared" si="64"/>
        <v>0.9230769230769231</v>
      </c>
    </row>
    <row r="828" spans="1:14" ht="15" customHeight="1">
      <c r="A828" s="68">
        <v>15</v>
      </c>
      <c r="B828" s="69">
        <v>43222</v>
      </c>
      <c r="C828" s="68" t="s">
        <v>23</v>
      </c>
      <c r="D828" s="51" t="s">
        <v>53</v>
      </c>
      <c r="E828" s="51" t="s">
        <v>67</v>
      </c>
      <c r="F828" s="70">
        <v>8800</v>
      </c>
      <c r="G828" s="68">
        <v>8950</v>
      </c>
      <c r="H828" s="70">
        <v>8700</v>
      </c>
      <c r="I828" s="70">
        <v>8600</v>
      </c>
      <c r="J828" s="70">
        <v>8500</v>
      </c>
      <c r="K828" s="74">
        <v>8707</v>
      </c>
      <c r="L828" s="68">
        <v>75</v>
      </c>
      <c r="M828" s="71">
        <f t="shared" si="63"/>
        <v>6975</v>
      </c>
      <c r="N828" s="72">
        <f t="shared" si="64"/>
        <v>1.0568181818181819</v>
      </c>
    </row>
    <row r="829" spans="1:14" ht="15" customHeight="1">
      <c r="A829" s="68">
        <v>16</v>
      </c>
      <c r="B829" s="69">
        <v>43222</v>
      </c>
      <c r="C829" s="68" t="s">
        <v>23</v>
      </c>
      <c r="D829" s="68" t="s">
        <v>21</v>
      </c>
      <c r="E829" s="51" t="s">
        <v>118</v>
      </c>
      <c r="F829" s="70">
        <v>1285</v>
      </c>
      <c r="G829" s="68">
        <v>1268</v>
      </c>
      <c r="H829" s="70">
        <v>1295</v>
      </c>
      <c r="I829" s="70">
        <v>1305</v>
      </c>
      <c r="J829" s="70">
        <v>1315</v>
      </c>
      <c r="K829" s="70">
        <v>1268</v>
      </c>
      <c r="L829" s="68">
        <v>800</v>
      </c>
      <c r="M829" s="71">
        <f t="shared" si="63"/>
        <v>-13600</v>
      </c>
      <c r="N829" s="72">
        <f t="shared" si="64"/>
        <v>-1.3229571984435797</v>
      </c>
    </row>
    <row r="830" spans="1:14" ht="15" customHeight="1">
      <c r="A830" s="9" t="s">
        <v>25</v>
      </c>
      <c r="B830" s="10"/>
      <c r="C830" s="11"/>
      <c r="D830" s="12"/>
      <c r="E830" s="13"/>
      <c r="F830" s="13"/>
      <c r="G830" s="14"/>
      <c r="H830" s="15"/>
      <c r="I830" s="15"/>
      <c r="J830" s="15"/>
      <c r="K830" s="16"/>
      <c r="L830" s="17"/>
      <c r="M830" s="40"/>
      <c r="N830" s="67"/>
    </row>
    <row r="831" spans="1:12" ht="15" customHeight="1">
      <c r="A831" s="9" t="s">
        <v>26</v>
      </c>
      <c r="B831" s="19"/>
      <c r="C831" s="11"/>
      <c r="D831" s="12"/>
      <c r="E831" s="13"/>
      <c r="F831" s="13"/>
      <c r="G831" s="14"/>
      <c r="H831" s="13"/>
      <c r="I831" s="13"/>
      <c r="J831" s="13"/>
      <c r="K831" s="16"/>
      <c r="L831" s="17"/>
    </row>
    <row r="832" spans="1:14" ht="15" customHeight="1">
      <c r="A832" s="9" t="s">
        <v>26</v>
      </c>
      <c r="B832" s="19"/>
      <c r="C832" s="20"/>
      <c r="D832" s="21"/>
      <c r="E832" s="22"/>
      <c r="F832" s="22"/>
      <c r="G832" s="23"/>
      <c r="H832" s="22"/>
      <c r="I832" s="22"/>
      <c r="J832" s="22"/>
      <c r="K832" s="22"/>
      <c r="L832" s="17"/>
      <c r="M832" s="17"/>
      <c r="N832" s="17"/>
    </row>
    <row r="833" spans="1:14" ht="15" customHeight="1" thickBot="1">
      <c r="A833" s="24"/>
      <c r="B833" s="19"/>
      <c r="C833" s="22"/>
      <c r="D833" s="22"/>
      <c r="E833" s="22"/>
      <c r="F833" s="25"/>
      <c r="G833" s="26"/>
      <c r="H833" s="27" t="s">
        <v>27</v>
      </c>
      <c r="I833" s="27"/>
      <c r="J833" s="28"/>
      <c r="K833" s="28"/>
      <c r="L833" s="17"/>
      <c r="M833" s="63" t="s">
        <v>72</v>
      </c>
      <c r="N833" s="64" t="s">
        <v>68</v>
      </c>
    </row>
    <row r="834" spans="1:12" ht="15" customHeight="1">
      <c r="A834" s="24"/>
      <c r="B834" s="19"/>
      <c r="C834" s="221" t="s">
        <v>28</v>
      </c>
      <c r="D834" s="221"/>
      <c r="E834" s="29">
        <v>16</v>
      </c>
      <c r="F834" s="30">
        <f>F835+F836+F837+F838+F839+F840</f>
        <v>100</v>
      </c>
      <c r="G834" s="31">
        <v>16</v>
      </c>
      <c r="H834" s="32">
        <f>G835/G834%</f>
        <v>62.5</v>
      </c>
      <c r="I834" s="32"/>
      <c r="J834" s="32"/>
      <c r="L834" s="17"/>
    </row>
    <row r="835" spans="1:14" ht="15" customHeight="1">
      <c r="A835" s="24"/>
      <c r="B835" s="19"/>
      <c r="C835" s="217" t="s">
        <v>29</v>
      </c>
      <c r="D835" s="217"/>
      <c r="E835" s="33">
        <v>10</v>
      </c>
      <c r="F835" s="34">
        <f>(E835/E834)*100</f>
        <v>62.5</v>
      </c>
      <c r="G835" s="31">
        <v>10</v>
      </c>
      <c r="H835" s="28"/>
      <c r="I835" s="28"/>
      <c r="J835" s="22"/>
      <c r="K835" s="28"/>
      <c r="M835" s="22"/>
      <c r="N835" s="22"/>
    </row>
    <row r="836" spans="1:14" ht="15" customHeight="1">
      <c r="A836" s="35"/>
      <c r="B836" s="19"/>
      <c r="C836" s="217" t="s">
        <v>31</v>
      </c>
      <c r="D836" s="217"/>
      <c r="E836" s="33">
        <v>0</v>
      </c>
      <c r="F836" s="34">
        <f>(E836/E834)*100</f>
        <v>0</v>
      </c>
      <c r="G836" s="36"/>
      <c r="H836" s="31"/>
      <c r="I836" s="31"/>
      <c r="J836" s="22"/>
      <c r="K836" s="28"/>
      <c r="L836" s="17"/>
      <c r="M836" s="20"/>
      <c r="N836" s="20"/>
    </row>
    <row r="837" spans="1:14" ht="15" customHeight="1">
      <c r="A837" s="35"/>
      <c r="B837" s="19"/>
      <c r="C837" s="217" t="s">
        <v>32</v>
      </c>
      <c r="D837" s="217"/>
      <c r="E837" s="33">
        <v>0</v>
      </c>
      <c r="F837" s="34">
        <f>(E837/E834)*100</f>
        <v>0</v>
      </c>
      <c r="G837" s="36"/>
      <c r="H837" s="31"/>
      <c r="I837" s="31"/>
      <c r="J837" s="22"/>
      <c r="K837" s="28"/>
      <c r="L837" s="17"/>
      <c r="M837" s="17"/>
      <c r="N837" s="17"/>
    </row>
    <row r="838" spans="1:14" ht="15" customHeight="1">
      <c r="A838" s="35"/>
      <c r="B838" s="19"/>
      <c r="C838" s="217" t="s">
        <v>33</v>
      </c>
      <c r="D838" s="217"/>
      <c r="E838" s="33">
        <v>6</v>
      </c>
      <c r="F838" s="34">
        <f>(E838/E834)*100</f>
        <v>37.5</v>
      </c>
      <c r="G838" s="36"/>
      <c r="H838" s="22" t="s">
        <v>34</v>
      </c>
      <c r="I838" s="22"/>
      <c r="J838" s="37"/>
      <c r="K838" s="28"/>
      <c r="L838" s="17"/>
      <c r="M838" s="17"/>
      <c r="N838" s="17"/>
    </row>
    <row r="839" spans="1:14" ht="15" customHeight="1">
      <c r="A839" s="35"/>
      <c r="B839" s="19"/>
      <c r="C839" s="217" t="s">
        <v>35</v>
      </c>
      <c r="D839" s="217"/>
      <c r="E839" s="33">
        <v>0</v>
      </c>
      <c r="F839" s="34">
        <v>0</v>
      </c>
      <c r="G839" s="36"/>
      <c r="H839" s="22"/>
      <c r="I839" s="22"/>
      <c r="J839" s="37"/>
      <c r="K839" s="28"/>
      <c r="L839" s="17"/>
      <c r="M839" s="17"/>
      <c r="N839" s="17"/>
    </row>
    <row r="840" spans="1:14" ht="15" customHeight="1" thickBot="1">
      <c r="A840" s="35"/>
      <c r="B840" s="19"/>
      <c r="C840" s="218" t="s">
        <v>36</v>
      </c>
      <c r="D840" s="218"/>
      <c r="E840" s="38"/>
      <c r="F840" s="39">
        <f>(E840/E834)*100</f>
        <v>0</v>
      </c>
      <c r="G840" s="36"/>
      <c r="H840" s="22"/>
      <c r="I840" s="22"/>
      <c r="M840" s="17"/>
      <c r="N840" s="17"/>
    </row>
    <row r="841" spans="1:14" ht="15" customHeight="1">
      <c r="A841" s="41" t="s">
        <v>37</v>
      </c>
      <c r="B841" s="10"/>
      <c r="C841" s="11"/>
      <c r="D841" s="11"/>
      <c r="E841" s="13"/>
      <c r="F841" s="13"/>
      <c r="G841" s="42"/>
      <c r="H841" s="43"/>
      <c r="I841" s="43"/>
      <c r="J841" s="43"/>
      <c r="K841" s="13"/>
      <c r="L841" s="17"/>
      <c r="M841" s="40"/>
      <c r="N841" s="40"/>
    </row>
    <row r="842" spans="1:14" ht="15" customHeight="1">
      <c r="A842" s="12" t="s">
        <v>38</v>
      </c>
      <c r="B842" s="10"/>
      <c r="C842" s="44"/>
      <c r="D842" s="45"/>
      <c r="E842" s="46"/>
      <c r="F842" s="43"/>
      <c r="G842" s="42"/>
      <c r="H842" s="43"/>
      <c r="I842" s="43"/>
      <c r="J842" s="43"/>
      <c r="K842" s="13"/>
      <c r="L842" s="17"/>
      <c r="M842" s="24"/>
      <c r="N842" s="24"/>
    </row>
    <row r="843" spans="1:14" ht="15" customHeight="1">
      <c r="A843" s="12" t="s">
        <v>39</v>
      </c>
      <c r="B843" s="10"/>
      <c r="C843" s="11"/>
      <c r="D843" s="45"/>
      <c r="E843" s="46"/>
      <c r="F843" s="43"/>
      <c r="G843" s="42"/>
      <c r="H843" s="47"/>
      <c r="I843" s="47"/>
      <c r="J843" s="47"/>
      <c r="K843" s="13"/>
      <c r="L843" s="17"/>
      <c r="M843" s="17"/>
      <c r="N843" s="17"/>
    </row>
    <row r="844" spans="1:14" ht="15" customHeight="1">
      <c r="A844" s="12" t="s">
        <v>40</v>
      </c>
      <c r="B844" s="44"/>
      <c r="C844" s="11"/>
      <c r="D844" s="45"/>
      <c r="E844" s="46"/>
      <c r="F844" s="43"/>
      <c r="G844" s="48"/>
      <c r="H844" s="47"/>
      <c r="I844" s="47"/>
      <c r="J844" s="47"/>
      <c r="K844" s="13"/>
      <c r="L844" s="17"/>
      <c r="M844" s="17"/>
      <c r="N844" s="17"/>
    </row>
    <row r="845" spans="1:14" ht="15" customHeight="1" thickBot="1">
      <c r="A845" s="12" t="s">
        <v>41</v>
      </c>
      <c r="B845" s="35"/>
      <c r="C845" s="11"/>
      <c r="D845" s="49"/>
      <c r="E845" s="43"/>
      <c r="F845" s="43"/>
      <c r="G845" s="48"/>
      <c r="H845" s="47"/>
      <c r="I845" s="47"/>
      <c r="J845" s="47"/>
      <c r="K845" s="43"/>
      <c r="L845" s="17"/>
      <c r="M845" s="17"/>
      <c r="N845" s="17"/>
    </row>
    <row r="846" spans="1:14" ht="15" customHeight="1" thickBot="1">
      <c r="A846" s="219" t="s">
        <v>0</v>
      </c>
      <c r="B846" s="219"/>
      <c r="C846" s="219"/>
      <c r="D846" s="219"/>
      <c r="E846" s="219"/>
      <c r="F846" s="219"/>
      <c r="G846" s="219"/>
      <c r="H846" s="219"/>
      <c r="I846" s="219"/>
      <c r="J846" s="219"/>
      <c r="K846" s="219"/>
      <c r="L846" s="219"/>
      <c r="M846" s="219"/>
      <c r="N846" s="219"/>
    </row>
    <row r="847" spans="1:14" ht="15" customHeight="1" thickBot="1">
      <c r="A847" s="219"/>
      <c r="B847" s="219"/>
      <c r="C847" s="219"/>
      <c r="D847" s="219"/>
      <c r="E847" s="219"/>
      <c r="F847" s="219"/>
      <c r="G847" s="219"/>
      <c r="H847" s="219"/>
      <c r="I847" s="219"/>
      <c r="J847" s="219"/>
      <c r="K847" s="219"/>
      <c r="L847" s="219"/>
      <c r="M847" s="219"/>
      <c r="N847" s="219"/>
    </row>
    <row r="848" spans="1:14" ht="15" customHeight="1">
      <c r="A848" s="219"/>
      <c r="B848" s="219"/>
      <c r="C848" s="219"/>
      <c r="D848" s="219"/>
      <c r="E848" s="219"/>
      <c r="F848" s="219"/>
      <c r="G848" s="219"/>
      <c r="H848" s="219"/>
      <c r="I848" s="219"/>
      <c r="J848" s="219"/>
      <c r="K848" s="219"/>
      <c r="L848" s="219"/>
      <c r="M848" s="219"/>
      <c r="N848" s="219"/>
    </row>
    <row r="849" spans="1:14" ht="15" customHeight="1">
      <c r="A849" s="220" t="s">
        <v>1</v>
      </c>
      <c r="B849" s="220"/>
      <c r="C849" s="220"/>
      <c r="D849" s="220"/>
      <c r="E849" s="220"/>
      <c r="F849" s="220"/>
      <c r="G849" s="220"/>
      <c r="H849" s="220"/>
      <c r="I849" s="220"/>
      <c r="J849" s="220"/>
      <c r="K849" s="220"/>
      <c r="L849" s="220"/>
      <c r="M849" s="220"/>
      <c r="N849" s="220"/>
    </row>
    <row r="850" spans="1:14" ht="15" customHeight="1">
      <c r="A850" s="220" t="s">
        <v>2</v>
      </c>
      <c r="B850" s="220"/>
      <c r="C850" s="220"/>
      <c r="D850" s="220"/>
      <c r="E850" s="220"/>
      <c r="F850" s="220"/>
      <c r="G850" s="220"/>
      <c r="H850" s="220"/>
      <c r="I850" s="220"/>
      <c r="J850" s="220"/>
      <c r="K850" s="220"/>
      <c r="L850" s="220"/>
      <c r="M850" s="220"/>
      <c r="N850" s="220"/>
    </row>
    <row r="851" spans="1:14" ht="15" customHeight="1" thickBot="1">
      <c r="A851" s="212" t="s">
        <v>3</v>
      </c>
      <c r="B851" s="212"/>
      <c r="C851" s="212"/>
      <c r="D851" s="212"/>
      <c r="E851" s="212"/>
      <c r="F851" s="212"/>
      <c r="G851" s="212"/>
      <c r="H851" s="212"/>
      <c r="I851" s="212"/>
      <c r="J851" s="212"/>
      <c r="K851" s="212"/>
      <c r="L851" s="212"/>
      <c r="M851" s="212"/>
      <c r="N851" s="212"/>
    </row>
    <row r="852" spans="1:14" ht="15" customHeight="1">
      <c r="A852" s="213" t="s">
        <v>112</v>
      </c>
      <c r="B852" s="213"/>
      <c r="C852" s="213"/>
      <c r="D852" s="213"/>
      <c r="E852" s="213"/>
      <c r="F852" s="213"/>
      <c r="G852" s="213"/>
      <c r="H852" s="213"/>
      <c r="I852" s="213"/>
      <c r="J852" s="213"/>
      <c r="K852" s="213"/>
      <c r="L852" s="213"/>
      <c r="M852" s="213"/>
      <c r="N852" s="213"/>
    </row>
    <row r="853" spans="1:14" ht="15" customHeight="1">
      <c r="A853" s="213" t="s">
        <v>5</v>
      </c>
      <c r="B853" s="213"/>
      <c r="C853" s="213"/>
      <c r="D853" s="213"/>
      <c r="E853" s="213"/>
      <c r="F853" s="213"/>
      <c r="G853" s="213"/>
      <c r="H853" s="213"/>
      <c r="I853" s="213"/>
      <c r="J853" s="213"/>
      <c r="K853" s="213"/>
      <c r="L853" s="213"/>
      <c r="M853" s="213"/>
      <c r="N853" s="213"/>
    </row>
    <row r="854" spans="1:14" ht="15" customHeight="1">
      <c r="A854" s="214" t="s">
        <v>6</v>
      </c>
      <c r="B854" s="210" t="s">
        <v>7</v>
      </c>
      <c r="C854" s="210" t="s">
        <v>8</v>
      </c>
      <c r="D854" s="214" t="s">
        <v>9</v>
      </c>
      <c r="E854" s="210" t="s">
        <v>10</v>
      </c>
      <c r="F854" s="210" t="s">
        <v>11</v>
      </c>
      <c r="G854" s="210" t="s">
        <v>12</v>
      </c>
      <c r="H854" s="210" t="s">
        <v>13</v>
      </c>
      <c r="I854" s="210" t="s">
        <v>14</v>
      </c>
      <c r="J854" s="210" t="s">
        <v>15</v>
      </c>
      <c r="K854" s="211" t="s">
        <v>16</v>
      </c>
      <c r="L854" s="210" t="s">
        <v>17</v>
      </c>
      <c r="M854" s="210" t="s">
        <v>18</v>
      </c>
      <c r="N854" s="210" t="s">
        <v>19</v>
      </c>
    </row>
    <row r="855" spans="1:14" ht="15" customHeight="1">
      <c r="A855" s="226"/>
      <c r="B855" s="215"/>
      <c r="C855" s="215"/>
      <c r="D855" s="226"/>
      <c r="E855" s="215"/>
      <c r="F855" s="215"/>
      <c r="G855" s="215"/>
      <c r="H855" s="215"/>
      <c r="I855" s="215"/>
      <c r="J855" s="215"/>
      <c r="K855" s="245"/>
      <c r="L855" s="215"/>
      <c r="M855" s="215"/>
      <c r="N855" s="215"/>
    </row>
    <row r="856" spans="1:14" s="73" customFormat="1" ht="15" customHeight="1">
      <c r="A856" s="68">
        <v>1</v>
      </c>
      <c r="B856" s="69">
        <v>43220</v>
      </c>
      <c r="C856" s="68" t="s">
        <v>23</v>
      </c>
      <c r="D856" s="68" t="s">
        <v>21</v>
      </c>
      <c r="E856" s="51" t="s">
        <v>109</v>
      </c>
      <c r="F856" s="70">
        <v>89</v>
      </c>
      <c r="G856" s="68">
        <v>85</v>
      </c>
      <c r="H856" s="70">
        <v>91</v>
      </c>
      <c r="I856" s="70">
        <v>93</v>
      </c>
      <c r="J856" s="70">
        <v>95</v>
      </c>
      <c r="K856" s="74" t="s">
        <v>116</v>
      </c>
      <c r="L856" s="68">
        <v>7000</v>
      </c>
      <c r="M856" s="71">
        <v>0</v>
      </c>
      <c r="N856" s="72">
        <v>0</v>
      </c>
    </row>
    <row r="857" spans="1:14" s="73" customFormat="1" ht="15" customHeight="1">
      <c r="A857" s="68">
        <v>2</v>
      </c>
      <c r="B857" s="69">
        <v>43220</v>
      </c>
      <c r="C857" s="68" t="s">
        <v>23</v>
      </c>
      <c r="D857" s="68" t="s">
        <v>21</v>
      </c>
      <c r="E857" s="51" t="s">
        <v>52</v>
      </c>
      <c r="F857" s="70">
        <v>363</v>
      </c>
      <c r="G857" s="68">
        <v>354</v>
      </c>
      <c r="H857" s="70">
        <v>368</v>
      </c>
      <c r="I857" s="70">
        <v>373</v>
      </c>
      <c r="J857" s="70">
        <v>378</v>
      </c>
      <c r="K857" s="70">
        <v>368</v>
      </c>
      <c r="L857" s="68">
        <v>1750</v>
      </c>
      <c r="M857" s="71">
        <f aca="true" t="shared" si="65" ref="M857:M863">IF(D857="BUY",(K857-F857)*(L857),(F857-K857)*(L857))</f>
        <v>8750</v>
      </c>
      <c r="N857" s="72">
        <f aca="true" t="shared" si="66" ref="N857:N863">M857/(L857)/F857%</f>
        <v>1.3774104683195594</v>
      </c>
    </row>
    <row r="858" spans="1:14" s="73" customFormat="1" ht="15" customHeight="1">
      <c r="A858" s="68">
        <v>3</v>
      </c>
      <c r="B858" s="69">
        <v>43216</v>
      </c>
      <c r="C858" s="68" t="s">
        <v>23</v>
      </c>
      <c r="D858" s="68" t="s">
        <v>21</v>
      </c>
      <c r="E858" s="51" t="s">
        <v>52</v>
      </c>
      <c r="F858" s="70">
        <v>340</v>
      </c>
      <c r="G858" s="68">
        <v>328</v>
      </c>
      <c r="H858" s="70">
        <v>348</v>
      </c>
      <c r="I858" s="70">
        <v>354</v>
      </c>
      <c r="J858" s="70">
        <v>362</v>
      </c>
      <c r="K858" s="70">
        <v>354</v>
      </c>
      <c r="L858" s="68">
        <v>1750</v>
      </c>
      <c r="M858" s="71">
        <f t="shared" si="65"/>
        <v>24500</v>
      </c>
      <c r="N858" s="72">
        <f t="shared" si="66"/>
        <v>4.11764705882353</v>
      </c>
    </row>
    <row r="859" spans="1:14" s="73" customFormat="1" ht="15" customHeight="1">
      <c r="A859" s="68">
        <v>4</v>
      </c>
      <c r="B859" s="69">
        <v>43215</v>
      </c>
      <c r="C859" s="68" t="s">
        <v>23</v>
      </c>
      <c r="D859" s="68" t="s">
        <v>21</v>
      </c>
      <c r="E859" s="68" t="s">
        <v>71</v>
      </c>
      <c r="F859" s="70">
        <v>164</v>
      </c>
      <c r="G859" s="68">
        <v>162</v>
      </c>
      <c r="H859" s="70">
        <v>165</v>
      </c>
      <c r="I859" s="70">
        <v>166</v>
      </c>
      <c r="J859" s="70">
        <v>167</v>
      </c>
      <c r="K859" s="70">
        <v>166</v>
      </c>
      <c r="L859" s="68">
        <v>7000</v>
      </c>
      <c r="M859" s="71">
        <f t="shared" si="65"/>
        <v>14000</v>
      </c>
      <c r="N859" s="72">
        <f t="shared" si="66"/>
        <v>1.2195121951219512</v>
      </c>
    </row>
    <row r="860" spans="1:14" s="73" customFormat="1" ht="15" customHeight="1">
      <c r="A860" s="68">
        <v>5</v>
      </c>
      <c r="B860" s="69">
        <v>43215</v>
      </c>
      <c r="C860" s="68" t="s">
        <v>23</v>
      </c>
      <c r="D860" s="68" t="s">
        <v>21</v>
      </c>
      <c r="E860" s="68" t="s">
        <v>57</v>
      </c>
      <c r="F860" s="70">
        <v>613</v>
      </c>
      <c r="G860" s="68">
        <v>602</v>
      </c>
      <c r="H860" s="70">
        <v>619</v>
      </c>
      <c r="I860" s="70">
        <v>625</v>
      </c>
      <c r="J860" s="70">
        <v>631</v>
      </c>
      <c r="K860" s="70">
        <v>619</v>
      </c>
      <c r="L860" s="68">
        <v>1500</v>
      </c>
      <c r="M860" s="71">
        <f t="shared" si="65"/>
        <v>9000</v>
      </c>
      <c r="N860" s="72">
        <f t="shared" si="66"/>
        <v>0.9787928221859706</v>
      </c>
    </row>
    <row r="861" spans="1:14" s="73" customFormat="1" ht="15" customHeight="1">
      <c r="A861" s="68">
        <v>6</v>
      </c>
      <c r="B861" s="69">
        <v>43213</v>
      </c>
      <c r="C861" s="68" t="s">
        <v>23</v>
      </c>
      <c r="D861" s="68" t="s">
        <v>21</v>
      </c>
      <c r="E861" s="68" t="s">
        <v>115</v>
      </c>
      <c r="F861" s="70">
        <v>1205</v>
      </c>
      <c r="G861" s="68">
        <v>1275</v>
      </c>
      <c r="H861" s="70">
        <v>1220</v>
      </c>
      <c r="I861" s="70">
        <v>1235</v>
      </c>
      <c r="J861" s="70">
        <v>1250</v>
      </c>
      <c r="K861" s="70">
        <v>1275</v>
      </c>
      <c r="L861" s="68">
        <v>600</v>
      </c>
      <c r="M861" s="71">
        <f t="shared" si="65"/>
        <v>42000</v>
      </c>
      <c r="N861" s="72">
        <f t="shared" si="66"/>
        <v>5.809128630705394</v>
      </c>
    </row>
    <row r="862" spans="1:14" s="73" customFormat="1" ht="15" customHeight="1">
      <c r="A862" s="68">
        <v>7</v>
      </c>
      <c r="B862" s="69">
        <v>43210</v>
      </c>
      <c r="C862" s="68" t="s">
        <v>23</v>
      </c>
      <c r="D862" s="68" t="s">
        <v>21</v>
      </c>
      <c r="E862" s="68" t="s">
        <v>114</v>
      </c>
      <c r="F862" s="70">
        <v>984</v>
      </c>
      <c r="G862" s="68">
        <v>964</v>
      </c>
      <c r="H862" s="70">
        <v>994</v>
      </c>
      <c r="I862" s="70">
        <v>1004</v>
      </c>
      <c r="J862" s="70">
        <v>1014</v>
      </c>
      <c r="K862" s="70">
        <v>994</v>
      </c>
      <c r="L862" s="68">
        <v>1500</v>
      </c>
      <c r="M862" s="71">
        <f t="shared" si="65"/>
        <v>15000</v>
      </c>
      <c r="N862" s="72">
        <f t="shared" si="66"/>
        <v>1.016260162601626</v>
      </c>
    </row>
    <row r="863" spans="1:14" s="73" customFormat="1" ht="15" customHeight="1">
      <c r="A863" s="68">
        <v>8</v>
      </c>
      <c r="B863" s="69">
        <v>43207</v>
      </c>
      <c r="C863" s="68" t="s">
        <v>23</v>
      </c>
      <c r="D863" s="68" t="s">
        <v>21</v>
      </c>
      <c r="E863" s="68" t="s">
        <v>113</v>
      </c>
      <c r="F863" s="70">
        <v>631</v>
      </c>
      <c r="G863" s="68">
        <v>621</v>
      </c>
      <c r="H863" s="70">
        <v>641</v>
      </c>
      <c r="I863" s="70">
        <v>651</v>
      </c>
      <c r="J863" s="70">
        <v>661</v>
      </c>
      <c r="K863" s="70">
        <v>641</v>
      </c>
      <c r="L863" s="68">
        <v>1200</v>
      </c>
      <c r="M863" s="71">
        <f t="shared" si="65"/>
        <v>12000</v>
      </c>
      <c r="N863" s="72">
        <f t="shared" si="66"/>
        <v>1.5847860538827259</v>
      </c>
    </row>
    <row r="864" spans="1:14" ht="15" customHeight="1">
      <c r="A864" s="68">
        <v>9</v>
      </c>
      <c r="B864" s="52">
        <v>42838</v>
      </c>
      <c r="C864" s="51" t="s">
        <v>23</v>
      </c>
      <c r="D864" s="51" t="s">
        <v>21</v>
      </c>
      <c r="E864" s="51" t="s">
        <v>57</v>
      </c>
      <c r="F864" s="51">
        <v>545</v>
      </c>
      <c r="G864" s="51">
        <v>535</v>
      </c>
      <c r="H864" s="51">
        <v>551</v>
      </c>
      <c r="I864" s="51">
        <v>557</v>
      </c>
      <c r="J864" s="51">
        <v>563</v>
      </c>
      <c r="K864" s="51">
        <v>551</v>
      </c>
      <c r="L864" s="53">
        <v>1500</v>
      </c>
      <c r="M864" s="65">
        <f aca="true" t="shared" si="67" ref="M864:M870">IF(D864="BUY",(K864-F864)*(L864),(F864-K864)*(L864))</f>
        <v>9000</v>
      </c>
      <c r="N864" s="66">
        <f aca="true" t="shared" si="68" ref="N864:N870">M864/(L864)/F864%</f>
        <v>1.1009174311926606</v>
      </c>
    </row>
    <row r="865" spans="1:14" ht="15" customHeight="1">
      <c r="A865" s="68">
        <v>10</v>
      </c>
      <c r="B865" s="52">
        <v>42835</v>
      </c>
      <c r="C865" s="51" t="s">
        <v>23</v>
      </c>
      <c r="D865" s="51" t="s">
        <v>21</v>
      </c>
      <c r="E865" s="51" t="s">
        <v>80</v>
      </c>
      <c r="F865" s="51">
        <v>602</v>
      </c>
      <c r="G865" s="51">
        <v>588</v>
      </c>
      <c r="H865" s="51">
        <v>610</v>
      </c>
      <c r="I865" s="51">
        <v>617</v>
      </c>
      <c r="J865" s="51">
        <v>624</v>
      </c>
      <c r="K865" s="51">
        <v>610</v>
      </c>
      <c r="L865" s="53">
        <v>1061</v>
      </c>
      <c r="M865" s="65">
        <f t="shared" si="67"/>
        <v>8488</v>
      </c>
      <c r="N865" s="66">
        <f t="shared" si="68"/>
        <v>1.3289036544850499</v>
      </c>
    </row>
    <row r="866" spans="1:14" ht="15" customHeight="1">
      <c r="A866" s="68">
        <v>11</v>
      </c>
      <c r="B866" s="52">
        <v>42834</v>
      </c>
      <c r="C866" s="51" t="s">
        <v>23</v>
      </c>
      <c r="D866" s="51" t="s">
        <v>21</v>
      </c>
      <c r="E866" s="51" t="s">
        <v>109</v>
      </c>
      <c r="F866" s="51">
        <v>89</v>
      </c>
      <c r="G866" s="51">
        <v>87</v>
      </c>
      <c r="H866" s="51">
        <v>90</v>
      </c>
      <c r="I866" s="51">
        <v>91</v>
      </c>
      <c r="J866" s="51">
        <v>92</v>
      </c>
      <c r="K866" s="51">
        <v>90</v>
      </c>
      <c r="L866" s="53">
        <v>7500</v>
      </c>
      <c r="M866" s="65">
        <f t="shared" si="67"/>
        <v>7500</v>
      </c>
      <c r="N866" s="66">
        <f t="shared" si="68"/>
        <v>1.1235955056179776</v>
      </c>
    </row>
    <row r="867" spans="1:14" ht="15" customHeight="1">
      <c r="A867" s="68">
        <v>12</v>
      </c>
      <c r="B867" s="52">
        <v>42831</v>
      </c>
      <c r="C867" s="51" t="s">
        <v>23</v>
      </c>
      <c r="D867" s="51" t="s">
        <v>21</v>
      </c>
      <c r="E867" s="51" t="s">
        <v>67</v>
      </c>
      <c r="F867" s="51">
        <v>9230</v>
      </c>
      <c r="G867" s="51">
        <v>9070</v>
      </c>
      <c r="H867" s="51">
        <v>9330</v>
      </c>
      <c r="I867" s="51">
        <v>9430</v>
      </c>
      <c r="J867" s="51">
        <v>9530</v>
      </c>
      <c r="K867" s="51">
        <v>9330</v>
      </c>
      <c r="L867" s="53">
        <v>75</v>
      </c>
      <c r="M867" s="65">
        <f t="shared" si="67"/>
        <v>7500</v>
      </c>
      <c r="N867" s="66">
        <f t="shared" si="68"/>
        <v>1.0834236186348862</v>
      </c>
    </row>
    <row r="868" spans="1:14" ht="15" customHeight="1">
      <c r="A868" s="68">
        <v>13</v>
      </c>
      <c r="B868" s="52">
        <v>42831</v>
      </c>
      <c r="C868" s="51" t="s">
        <v>23</v>
      </c>
      <c r="D868" s="51" t="s">
        <v>21</v>
      </c>
      <c r="E868" s="51" t="s">
        <v>24</v>
      </c>
      <c r="F868" s="51">
        <v>100</v>
      </c>
      <c r="G868" s="51">
        <v>97</v>
      </c>
      <c r="H868" s="51">
        <v>102</v>
      </c>
      <c r="I868" s="51">
        <v>104</v>
      </c>
      <c r="J868" s="51">
        <v>106</v>
      </c>
      <c r="K868" s="51">
        <v>102</v>
      </c>
      <c r="L868" s="53">
        <v>4000</v>
      </c>
      <c r="M868" s="65">
        <f t="shared" si="67"/>
        <v>8000</v>
      </c>
      <c r="N868" s="66">
        <f t="shared" si="68"/>
        <v>2</v>
      </c>
    </row>
    <row r="869" spans="1:14" ht="15" customHeight="1">
      <c r="A869" s="68">
        <v>14</v>
      </c>
      <c r="B869" s="52">
        <v>42830</v>
      </c>
      <c r="C869" s="51" t="s">
        <v>23</v>
      </c>
      <c r="D869" s="51" t="s">
        <v>21</v>
      </c>
      <c r="E869" s="51" t="s">
        <v>57</v>
      </c>
      <c r="F869" s="51">
        <v>540</v>
      </c>
      <c r="G869" s="51">
        <v>530</v>
      </c>
      <c r="H869" s="51">
        <v>546</v>
      </c>
      <c r="I869" s="51">
        <v>552</v>
      </c>
      <c r="J869" s="51">
        <v>558</v>
      </c>
      <c r="K869" s="51">
        <v>546</v>
      </c>
      <c r="L869" s="53">
        <v>1500</v>
      </c>
      <c r="M869" s="65">
        <f t="shared" si="67"/>
        <v>9000</v>
      </c>
      <c r="N869" s="66">
        <f t="shared" si="68"/>
        <v>1.111111111111111</v>
      </c>
    </row>
    <row r="870" spans="1:14" ht="15" customHeight="1">
      <c r="A870" s="68">
        <v>15</v>
      </c>
      <c r="B870" s="52">
        <v>42827</v>
      </c>
      <c r="C870" s="51" t="s">
        <v>23</v>
      </c>
      <c r="D870" s="51" t="s">
        <v>21</v>
      </c>
      <c r="E870" s="51" t="s">
        <v>75</v>
      </c>
      <c r="F870" s="51">
        <v>148</v>
      </c>
      <c r="G870" s="51">
        <v>144</v>
      </c>
      <c r="H870" s="51">
        <v>150.5</v>
      </c>
      <c r="I870" s="51">
        <v>153</v>
      </c>
      <c r="J870" s="51">
        <v>155.5</v>
      </c>
      <c r="K870" s="51">
        <v>153</v>
      </c>
      <c r="L870" s="53">
        <v>3500</v>
      </c>
      <c r="M870" s="65">
        <f t="shared" si="67"/>
        <v>17500</v>
      </c>
      <c r="N870" s="66">
        <f t="shared" si="68"/>
        <v>3.3783783783783785</v>
      </c>
    </row>
    <row r="871" spans="1:14" ht="15" customHeight="1">
      <c r="A871" s="9"/>
      <c r="B871" s="10"/>
      <c r="C871" s="11"/>
      <c r="D871" s="12"/>
      <c r="E871" s="13"/>
      <c r="F871" s="13"/>
      <c r="G871" s="14"/>
      <c r="H871" s="15"/>
      <c r="I871" s="15"/>
      <c r="J871" s="15"/>
      <c r="K871" s="16"/>
      <c r="M871" s="17"/>
      <c r="N871" s="40"/>
    </row>
    <row r="872" spans="1:13" ht="15" customHeight="1">
      <c r="A872" s="9" t="s">
        <v>26</v>
      </c>
      <c r="B872" s="19"/>
      <c r="C872" s="11"/>
      <c r="D872" s="12"/>
      <c r="E872" s="13"/>
      <c r="F872" s="13"/>
      <c r="H872" s="13"/>
      <c r="I872" s="13"/>
      <c r="J872" s="13"/>
      <c r="K872" s="16"/>
      <c r="M872" s="17"/>
    </row>
    <row r="873" spans="1:14" ht="15" customHeight="1">
      <c r="A873" s="9" t="s">
        <v>26</v>
      </c>
      <c r="B873" s="19"/>
      <c r="C873" s="20"/>
      <c r="D873" s="21"/>
      <c r="E873" s="22"/>
      <c r="F873" s="22"/>
      <c r="G873" s="23"/>
      <c r="H873" s="22"/>
      <c r="I873" s="22"/>
      <c r="J873" s="22"/>
      <c r="K873" s="22"/>
      <c r="L873" s="17"/>
      <c r="N873" s="17"/>
    </row>
    <row r="874" spans="1:14" ht="15" customHeight="1" thickBot="1">
      <c r="A874" s="24"/>
      <c r="B874" s="19"/>
      <c r="C874" s="22"/>
      <c r="D874" s="22"/>
      <c r="E874" s="22"/>
      <c r="F874" s="25"/>
      <c r="G874" s="26"/>
      <c r="H874" s="27" t="s">
        <v>27</v>
      </c>
      <c r="I874" s="27"/>
      <c r="J874" s="28"/>
      <c r="K874" s="28"/>
      <c r="L874" s="17"/>
      <c r="M874" s="63" t="s">
        <v>72</v>
      </c>
      <c r="N874" s="64" t="s">
        <v>68</v>
      </c>
    </row>
    <row r="875" spans="1:12" ht="15" customHeight="1">
      <c r="A875" s="24"/>
      <c r="B875" s="19"/>
      <c r="C875" s="221" t="s">
        <v>28</v>
      </c>
      <c r="D875" s="221"/>
      <c r="E875" s="29">
        <v>14</v>
      </c>
      <c r="F875" s="30">
        <v>100</v>
      </c>
      <c r="G875" s="31">
        <v>14</v>
      </c>
      <c r="H875" s="32">
        <f>G876/G875%</f>
        <v>99.99999999999999</v>
      </c>
      <c r="I875" s="32"/>
      <c r="J875" s="32"/>
      <c r="L875" s="17"/>
    </row>
    <row r="876" spans="1:14" ht="15" customHeight="1">
      <c r="A876" s="24"/>
      <c r="B876" s="19"/>
      <c r="C876" s="217" t="s">
        <v>29</v>
      </c>
      <c r="D876" s="217"/>
      <c r="E876" s="33">
        <v>14</v>
      </c>
      <c r="F876" s="34">
        <f>(E876/E875)*100</f>
        <v>100</v>
      </c>
      <c r="G876" s="31">
        <v>14</v>
      </c>
      <c r="H876" s="28"/>
      <c r="I876" s="28"/>
      <c r="J876" s="22"/>
      <c r="M876" s="22"/>
      <c r="N876" s="22"/>
    </row>
    <row r="877" spans="1:14" ht="15" customHeight="1">
      <c r="A877" s="35"/>
      <c r="B877" s="19"/>
      <c r="C877" s="217" t="s">
        <v>31</v>
      </c>
      <c r="D877" s="217"/>
      <c r="E877" s="33">
        <v>0</v>
      </c>
      <c r="F877" s="34">
        <f>(E877/E875)*100</f>
        <v>0</v>
      </c>
      <c r="G877" s="36"/>
      <c r="H877" s="31"/>
      <c r="I877" s="31"/>
      <c r="J877" s="22"/>
      <c r="K877" s="28"/>
      <c r="L877" s="17"/>
      <c r="M877" s="20"/>
      <c r="N877" s="20"/>
    </row>
    <row r="878" spans="1:14" ht="15" customHeight="1">
      <c r="A878" s="35"/>
      <c r="B878" s="19"/>
      <c r="C878" s="217" t="s">
        <v>32</v>
      </c>
      <c r="D878" s="217"/>
      <c r="E878" s="33">
        <v>0</v>
      </c>
      <c r="F878" s="34">
        <f>(E878/E875)*100</f>
        <v>0</v>
      </c>
      <c r="G878" s="36"/>
      <c r="H878" s="31"/>
      <c r="I878" s="31"/>
      <c r="J878" s="22"/>
      <c r="L878" s="17"/>
      <c r="M878" s="17"/>
      <c r="N878" s="17"/>
    </row>
    <row r="879" spans="1:14" ht="15" customHeight="1">
      <c r="A879" s="35"/>
      <c r="B879" s="19"/>
      <c r="C879" s="217" t="s">
        <v>33</v>
      </c>
      <c r="D879" s="217"/>
      <c r="E879" s="33">
        <v>0</v>
      </c>
      <c r="F879" s="34">
        <f>(E879/E875)*100</f>
        <v>0</v>
      </c>
      <c r="G879" s="36"/>
      <c r="H879" s="22" t="s">
        <v>34</v>
      </c>
      <c r="I879" s="22"/>
      <c r="J879" s="37"/>
      <c r="K879" s="28"/>
      <c r="L879" s="17"/>
      <c r="M879" s="17"/>
      <c r="N879" s="17"/>
    </row>
    <row r="880" spans="1:14" ht="15" customHeight="1">
      <c r="A880" s="35"/>
      <c r="B880" s="19"/>
      <c r="C880" s="217" t="s">
        <v>35</v>
      </c>
      <c r="D880" s="217"/>
      <c r="E880" s="33">
        <v>0</v>
      </c>
      <c r="F880" s="34">
        <v>10</v>
      </c>
      <c r="G880" s="36"/>
      <c r="H880" s="22"/>
      <c r="I880" s="22"/>
      <c r="J880" s="37"/>
      <c r="K880" s="28"/>
      <c r="L880" s="17"/>
      <c r="M880" s="17"/>
      <c r="N880" s="17"/>
    </row>
    <row r="881" spans="1:14" ht="15" customHeight="1" thickBot="1">
      <c r="A881" s="35"/>
      <c r="B881" s="19"/>
      <c r="C881" s="218" t="s">
        <v>36</v>
      </c>
      <c r="D881" s="218"/>
      <c r="E881" s="38"/>
      <c r="F881" s="39">
        <f>(E881/E875)*100</f>
        <v>0</v>
      </c>
      <c r="G881" s="36"/>
      <c r="H881" s="22"/>
      <c r="I881" s="22"/>
      <c r="M881" s="17"/>
      <c r="N881" s="17"/>
    </row>
    <row r="882" spans="1:14" ht="15" customHeight="1">
      <c r="A882" s="41" t="s">
        <v>37</v>
      </c>
      <c r="B882" s="10"/>
      <c r="C882" s="11"/>
      <c r="D882" s="11"/>
      <c r="E882" s="13"/>
      <c r="F882" s="13"/>
      <c r="G882" s="42"/>
      <c r="H882" s="43"/>
      <c r="I882" s="43"/>
      <c r="J882" s="43"/>
      <c r="K882" s="13"/>
      <c r="L882" s="17"/>
      <c r="M882" s="17"/>
      <c r="N882" s="40"/>
    </row>
    <row r="883" spans="1:14" ht="15" customHeight="1">
      <c r="A883" s="12" t="s">
        <v>38</v>
      </c>
      <c r="B883" s="10"/>
      <c r="C883" s="44"/>
      <c r="D883" s="45"/>
      <c r="E883" s="46"/>
      <c r="F883" s="43"/>
      <c r="G883" s="42"/>
      <c r="H883" s="43"/>
      <c r="I883" s="43"/>
      <c r="J883" s="43"/>
      <c r="K883" s="13"/>
      <c r="L883" s="17"/>
      <c r="M883" s="24"/>
      <c r="N883" s="24"/>
    </row>
    <row r="884" spans="1:14" ht="15" customHeight="1">
      <c r="A884" s="12" t="s">
        <v>39</v>
      </c>
      <c r="B884" s="10"/>
      <c r="C884" s="11"/>
      <c r="D884" s="45"/>
      <c r="E884" s="46"/>
      <c r="F884" s="43"/>
      <c r="G884" s="42"/>
      <c r="H884" s="47"/>
      <c r="I884" s="47"/>
      <c r="J884" s="47"/>
      <c r="K884" s="13"/>
      <c r="L884" s="17"/>
      <c r="N884" s="17"/>
    </row>
    <row r="885" spans="1:14" ht="15" customHeight="1">
      <c r="A885" s="12" t="s">
        <v>40</v>
      </c>
      <c r="B885" s="44"/>
      <c r="C885" s="11"/>
      <c r="D885" s="45"/>
      <c r="E885" s="46"/>
      <c r="F885" s="43"/>
      <c r="G885" s="48"/>
      <c r="H885" s="47"/>
      <c r="I885" s="47"/>
      <c r="J885" s="47"/>
      <c r="K885" s="13"/>
      <c r="L885" s="17"/>
      <c r="M885" s="17"/>
      <c r="N885" s="17"/>
    </row>
    <row r="886" spans="1:14" ht="15" customHeight="1">
      <c r="A886" s="12" t="s">
        <v>41</v>
      </c>
      <c r="B886" s="35"/>
      <c r="C886" s="11"/>
      <c r="D886" s="49"/>
      <c r="E886" s="43"/>
      <c r="F886" s="43"/>
      <c r="G886" s="48"/>
      <c r="H886" s="47"/>
      <c r="I886" s="47"/>
      <c r="J886" s="47"/>
      <c r="K886" s="43"/>
      <c r="L886" s="17"/>
      <c r="M886" s="17"/>
      <c r="N886" s="17"/>
    </row>
    <row r="887" ht="15" customHeight="1" thickBot="1"/>
    <row r="888" spans="1:14" ht="15" customHeight="1" thickBot="1">
      <c r="A888" s="219" t="s">
        <v>0</v>
      </c>
      <c r="B888" s="219"/>
      <c r="C888" s="219"/>
      <c r="D888" s="219"/>
      <c r="E888" s="219"/>
      <c r="F888" s="219"/>
      <c r="G888" s="219"/>
      <c r="H888" s="219"/>
      <c r="I888" s="219"/>
      <c r="J888" s="219"/>
      <c r="K888" s="219"/>
      <c r="L888" s="219"/>
      <c r="M888" s="219"/>
      <c r="N888" s="219"/>
    </row>
    <row r="889" spans="1:14" ht="15" customHeight="1" thickBot="1">
      <c r="A889" s="219"/>
      <c r="B889" s="219"/>
      <c r="C889" s="219"/>
      <c r="D889" s="219"/>
      <c r="E889" s="219"/>
      <c r="F889" s="219"/>
      <c r="G889" s="219"/>
      <c r="H889" s="219"/>
      <c r="I889" s="219"/>
      <c r="J889" s="219"/>
      <c r="K889" s="219"/>
      <c r="L889" s="219"/>
      <c r="M889" s="219"/>
      <c r="N889" s="219"/>
    </row>
    <row r="890" spans="1:14" ht="15" customHeight="1">
      <c r="A890" s="219"/>
      <c r="B890" s="219"/>
      <c r="C890" s="219"/>
      <c r="D890" s="219"/>
      <c r="E890" s="219"/>
      <c r="F890" s="219"/>
      <c r="G890" s="219"/>
      <c r="H890" s="219"/>
      <c r="I890" s="219"/>
      <c r="J890" s="219"/>
      <c r="K890" s="219"/>
      <c r="L890" s="219"/>
      <c r="M890" s="219"/>
      <c r="N890" s="219"/>
    </row>
    <row r="891" spans="1:14" ht="15" customHeight="1">
      <c r="A891" s="220" t="s">
        <v>1</v>
      </c>
      <c r="B891" s="220"/>
      <c r="C891" s="220"/>
      <c r="D891" s="220"/>
      <c r="E891" s="220"/>
      <c r="F891" s="220"/>
      <c r="G891" s="220"/>
      <c r="H891" s="220"/>
      <c r="I891" s="220"/>
      <c r="J891" s="220"/>
      <c r="K891" s="220"/>
      <c r="L891" s="220"/>
      <c r="M891" s="220"/>
      <c r="N891" s="220"/>
    </row>
    <row r="892" spans="1:14" ht="15" customHeight="1">
      <c r="A892" s="220" t="s">
        <v>2</v>
      </c>
      <c r="B892" s="220"/>
      <c r="C892" s="220"/>
      <c r="D892" s="220"/>
      <c r="E892" s="220"/>
      <c r="F892" s="220"/>
      <c r="G892" s="220"/>
      <c r="H892" s="220"/>
      <c r="I892" s="220"/>
      <c r="J892" s="220"/>
      <c r="K892" s="220"/>
      <c r="L892" s="220"/>
      <c r="M892" s="220"/>
      <c r="N892" s="220"/>
    </row>
    <row r="893" spans="1:14" ht="15" customHeight="1" thickBot="1">
      <c r="A893" s="212" t="s">
        <v>3</v>
      </c>
      <c r="B893" s="212"/>
      <c r="C893" s="212"/>
      <c r="D893" s="212"/>
      <c r="E893" s="212"/>
      <c r="F893" s="212"/>
      <c r="G893" s="212"/>
      <c r="H893" s="212"/>
      <c r="I893" s="212"/>
      <c r="J893" s="212"/>
      <c r="K893" s="212"/>
      <c r="L893" s="212"/>
      <c r="M893" s="212"/>
      <c r="N893" s="212"/>
    </row>
    <row r="894" spans="1:14" ht="15" customHeight="1">
      <c r="A894" s="213" t="s">
        <v>106</v>
      </c>
      <c r="B894" s="213"/>
      <c r="C894" s="213"/>
      <c r="D894" s="213"/>
      <c r="E894" s="213"/>
      <c r="F894" s="213"/>
      <c r="G894" s="213"/>
      <c r="H894" s="213"/>
      <c r="I894" s="213"/>
      <c r="J894" s="213"/>
      <c r="K894" s="213"/>
      <c r="L894" s="213"/>
      <c r="M894" s="213"/>
      <c r="N894" s="213"/>
    </row>
    <row r="895" spans="1:14" ht="15" customHeight="1">
      <c r="A895" s="213" t="s">
        <v>5</v>
      </c>
      <c r="B895" s="213"/>
      <c r="C895" s="213"/>
      <c r="D895" s="213"/>
      <c r="E895" s="213"/>
      <c r="F895" s="213"/>
      <c r="G895" s="213"/>
      <c r="H895" s="213"/>
      <c r="I895" s="213"/>
      <c r="J895" s="213"/>
      <c r="K895" s="213"/>
      <c r="L895" s="213"/>
      <c r="M895" s="213"/>
      <c r="N895" s="213"/>
    </row>
    <row r="896" spans="1:14" ht="15" customHeight="1">
      <c r="A896" s="214" t="s">
        <v>6</v>
      </c>
      <c r="B896" s="210" t="s">
        <v>7</v>
      </c>
      <c r="C896" s="210" t="s">
        <v>8</v>
      </c>
      <c r="D896" s="214" t="s">
        <v>9</v>
      </c>
      <c r="E896" s="210" t="s">
        <v>10</v>
      </c>
      <c r="F896" s="210" t="s">
        <v>11</v>
      </c>
      <c r="G896" s="210" t="s">
        <v>12</v>
      </c>
      <c r="H896" s="210" t="s">
        <v>13</v>
      </c>
      <c r="I896" s="210" t="s">
        <v>14</v>
      </c>
      <c r="J896" s="210" t="s">
        <v>15</v>
      </c>
      <c r="K896" s="211" t="s">
        <v>16</v>
      </c>
      <c r="L896" s="210" t="s">
        <v>17</v>
      </c>
      <c r="M896" s="210" t="s">
        <v>18</v>
      </c>
      <c r="N896" s="210" t="s">
        <v>19</v>
      </c>
    </row>
    <row r="897" spans="1:14" ht="15" customHeight="1">
      <c r="A897" s="226"/>
      <c r="B897" s="215"/>
      <c r="C897" s="215"/>
      <c r="D897" s="226"/>
      <c r="E897" s="215"/>
      <c r="F897" s="215"/>
      <c r="G897" s="215"/>
      <c r="H897" s="215"/>
      <c r="I897" s="215"/>
      <c r="J897" s="215"/>
      <c r="K897" s="245"/>
      <c r="L897" s="215"/>
      <c r="M897" s="215"/>
      <c r="N897" s="215"/>
    </row>
    <row r="898" spans="1:14" ht="15" customHeight="1">
      <c r="A898" s="51">
        <v>1</v>
      </c>
      <c r="B898" s="52">
        <v>42822</v>
      </c>
      <c r="C898" s="51" t="s">
        <v>23</v>
      </c>
      <c r="D898" s="51" t="s">
        <v>21</v>
      </c>
      <c r="E898" s="51" t="s">
        <v>111</v>
      </c>
      <c r="F898" s="51">
        <v>221</v>
      </c>
      <c r="G898" s="51">
        <v>215</v>
      </c>
      <c r="H898" s="51">
        <v>225</v>
      </c>
      <c r="I898" s="51">
        <v>229</v>
      </c>
      <c r="J898" s="51">
        <v>233</v>
      </c>
      <c r="K898" s="51">
        <v>225</v>
      </c>
      <c r="L898" s="53">
        <v>2500</v>
      </c>
      <c r="M898" s="65">
        <f>IF(D898="BUY",(K898-F898)*(L898),(F898-K898)*(L898))</f>
        <v>10000</v>
      </c>
      <c r="N898" s="66">
        <f>M898/(L898)/F898%</f>
        <v>1.8099547511312217</v>
      </c>
    </row>
    <row r="899" spans="1:14" ht="15" customHeight="1">
      <c r="A899" s="51">
        <v>2</v>
      </c>
      <c r="B899" s="52">
        <v>42821</v>
      </c>
      <c r="C899" s="51" t="s">
        <v>23</v>
      </c>
      <c r="D899" s="51" t="s">
        <v>21</v>
      </c>
      <c r="E899" s="51" t="s">
        <v>110</v>
      </c>
      <c r="F899" s="51">
        <v>275</v>
      </c>
      <c r="G899" s="51">
        <v>269</v>
      </c>
      <c r="H899" s="51">
        <v>279</v>
      </c>
      <c r="I899" s="51">
        <v>283</v>
      </c>
      <c r="J899" s="51">
        <v>287</v>
      </c>
      <c r="K899" s="51">
        <v>283</v>
      </c>
      <c r="L899" s="53">
        <v>2200</v>
      </c>
      <c r="M899" s="65">
        <f>IF(D899="BUY",(K899-F899)*(L899),(F899-K899)*(L899))</f>
        <v>17600</v>
      </c>
      <c r="N899" s="66">
        <f>M899/(L899)/F899%</f>
        <v>2.909090909090909</v>
      </c>
    </row>
    <row r="900" spans="1:14" ht="15" customHeight="1">
      <c r="A900" s="51">
        <v>3</v>
      </c>
      <c r="B900" s="52">
        <v>42817</v>
      </c>
      <c r="C900" s="51" t="s">
        <v>23</v>
      </c>
      <c r="D900" s="51" t="s">
        <v>21</v>
      </c>
      <c r="E900" s="51" t="s">
        <v>109</v>
      </c>
      <c r="F900" s="51">
        <v>81.5</v>
      </c>
      <c r="G900" s="51">
        <v>79.5</v>
      </c>
      <c r="H900" s="51">
        <v>82.5</v>
      </c>
      <c r="I900" s="51">
        <v>83.5</v>
      </c>
      <c r="J900" s="51">
        <v>84.5</v>
      </c>
      <c r="K900" s="51">
        <v>82.5</v>
      </c>
      <c r="L900" s="53">
        <v>7500</v>
      </c>
      <c r="M900" s="65">
        <f>IF(D900="BUY",(K900-F900)*(L900),(F900-K900)*(L900))</f>
        <v>7500</v>
      </c>
      <c r="N900" s="66">
        <f>M900/(L900)/F900%</f>
        <v>1.2269938650306749</v>
      </c>
    </row>
    <row r="901" spans="1:14" ht="15" customHeight="1">
      <c r="A901" s="51">
        <v>4</v>
      </c>
      <c r="B901" s="52">
        <v>42815</v>
      </c>
      <c r="C901" s="51" t="s">
        <v>23</v>
      </c>
      <c r="D901" s="51" t="s">
        <v>21</v>
      </c>
      <c r="E901" s="51" t="s">
        <v>108</v>
      </c>
      <c r="F901" s="51">
        <v>91.5</v>
      </c>
      <c r="G901" s="51">
        <v>86</v>
      </c>
      <c r="H901" s="51">
        <v>94</v>
      </c>
      <c r="I901" s="51">
        <v>96.5</v>
      </c>
      <c r="J901" s="51">
        <v>99</v>
      </c>
      <c r="K901" s="51">
        <v>94</v>
      </c>
      <c r="L901" s="53">
        <v>3500</v>
      </c>
      <c r="M901" s="65">
        <f aca="true" t="shared" si="69" ref="M901:M907">IF(D901="BUY",(K901-F901)*(L901),(F901-K901)*(L901))</f>
        <v>8750</v>
      </c>
      <c r="N901" s="66">
        <f aca="true" t="shared" si="70" ref="N901:N907">M901/(L901)/F901%</f>
        <v>2.73224043715847</v>
      </c>
    </row>
    <row r="902" spans="1:14" ht="15" customHeight="1">
      <c r="A902" s="51">
        <v>5</v>
      </c>
      <c r="B902" s="52">
        <v>42807</v>
      </c>
      <c r="C902" s="51" t="s">
        <v>23</v>
      </c>
      <c r="D902" s="51" t="s">
        <v>21</v>
      </c>
      <c r="E902" s="51" t="s">
        <v>57</v>
      </c>
      <c r="F902" s="51">
        <v>525</v>
      </c>
      <c r="G902" s="51">
        <v>515</v>
      </c>
      <c r="H902" s="51">
        <v>531</v>
      </c>
      <c r="I902" s="51">
        <v>537</v>
      </c>
      <c r="J902" s="51">
        <v>343</v>
      </c>
      <c r="K902" s="51">
        <v>515</v>
      </c>
      <c r="L902" s="53">
        <v>1500</v>
      </c>
      <c r="M902" s="65">
        <f t="shared" si="69"/>
        <v>-15000</v>
      </c>
      <c r="N902" s="66">
        <f t="shared" si="70"/>
        <v>-1.9047619047619047</v>
      </c>
    </row>
    <row r="903" spans="1:14" ht="15" customHeight="1">
      <c r="A903" s="51">
        <v>6</v>
      </c>
      <c r="B903" s="52">
        <v>42803</v>
      </c>
      <c r="C903" s="51" t="s">
        <v>23</v>
      </c>
      <c r="D903" s="51" t="s">
        <v>21</v>
      </c>
      <c r="E903" s="51" t="s">
        <v>71</v>
      </c>
      <c r="F903" s="51">
        <v>146.5</v>
      </c>
      <c r="G903" s="51">
        <v>144.5</v>
      </c>
      <c r="H903" s="51">
        <v>148</v>
      </c>
      <c r="I903" s="51">
        <v>149</v>
      </c>
      <c r="J903" s="51">
        <v>150</v>
      </c>
      <c r="K903" s="51">
        <v>148</v>
      </c>
      <c r="L903" s="53">
        <v>7000</v>
      </c>
      <c r="M903" s="65">
        <f t="shared" si="69"/>
        <v>10500</v>
      </c>
      <c r="N903" s="66">
        <f t="shared" si="70"/>
        <v>1.023890784982935</v>
      </c>
    </row>
    <row r="904" spans="1:14" ht="15" customHeight="1">
      <c r="A904" s="51">
        <v>7</v>
      </c>
      <c r="B904" s="52">
        <v>42800</v>
      </c>
      <c r="C904" s="51" t="s">
        <v>23</v>
      </c>
      <c r="D904" s="51" t="s">
        <v>53</v>
      </c>
      <c r="E904" s="51" t="s">
        <v>69</v>
      </c>
      <c r="F904" s="51">
        <v>517</v>
      </c>
      <c r="G904" s="51">
        <v>530</v>
      </c>
      <c r="H904" s="51">
        <v>509</v>
      </c>
      <c r="I904" s="51">
        <v>501</v>
      </c>
      <c r="J904" s="51">
        <v>494</v>
      </c>
      <c r="K904" s="51">
        <v>509</v>
      </c>
      <c r="L904" s="53">
        <v>1200</v>
      </c>
      <c r="M904" s="65">
        <f t="shared" si="69"/>
        <v>9600</v>
      </c>
      <c r="N904" s="66">
        <f t="shared" si="70"/>
        <v>1.5473887814313347</v>
      </c>
    </row>
    <row r="905" spans="1:14" ht="15" customHeight="1">
      <c r="A905" s="51">
        <v>8</v>
      </c>
      <c r="B905" s="52">
        <v>42800</v>
      </c>
      <c r="C905" s="51" t="s">
        <v>23</v>
      </c>
      <c r="D905" s="51" t="s">
        <v>53</v>
      </c>
      <c r="E905" s="51" t="s">
        <v>67</v>
      </c>
      <c r="F905" s="51">
        <v>8760</v>
      </c>
      <c r="G905" s="51">
        <v>9000</v>
      </c>
      <c r="H905" s="51">
        <v>8610</v>
      </c>
      <c r="I905" s="51">
        <v>8560</v>
      </c>
      <c r="J905" s="51">
        <v>8410</v>
      </c>
      <c r="K905" s="51">
        <v>8610</v>
      </c>
      <c r="L905" s="53">
        <v>75</v>
      </c>
      <c r="M905" s="65">
        <f t="shared" si="69"/>
        <v>11250</v>
      </c>
      <c r="N905" s="66">
        <f t="shared" si="70"/>
        <v>1.7123287671232879</v>
      </c>
    </row>
    <row r="906" spans="1:14" ht="15" customHeight="1">
      <c r="A906" s="51">
        <v>9</v>
      </c>
      <c r="B906" s="52">
        <v>42800</v>
      </c>
      <c r="C906" s="51" t="s">
        <v>23</v>
      </c>
      <c r="D906" s="51" t="s">
        <v>53</v>
      </c>
      <c r="E906" s="51" t="s">
        <v>93</v>
      </c>
      <c r="F906" s="51">
        <v>303</v>
      </c>
      <c r="G906" s="51">
        <v>309</v>
      </c>
      <c r="H906" s="51">
        <v>300</v>
      </c>
      <c r="I906" s="51">
        <v>297</v>
      </c>
      <c r="J906" s="51">
        <v>394</v>
      </c>
      <c r="K906" s="51">
        <v>294</v>
      </c>
      <c r="L906" s="53">
        <v>2750</v>
      </c>
      <c r="M906" s="65">
        <f t="shared" si="69"/>
        <v>24750</v>
      </c>
      <c r="N906" s="66">
        <f t="shared" si="70"/>
        <v>2.9702970297029703</v>
      </c>
    </row>
    <row r="907" spans="1:14" ht="15" customHeight="1">
      <c r="A907" s="51">
        <v>10</v>
      </c>
      <c r="B907" s="52">
        <v>42799</v>
      </c>
      <c r="C907" s="51" t="s">
        <v>23</v>
      </c>
      <c r="D907" s="51" t="s">
        <v>21</v>
      </c>
      <c r="E907" s="51" t="s">
        <v>107</v>
      </c>
      <c r="F907" s="51">
        <v>82.5</v>
      </c>
      <c r="G907" s="51">
        <v>80.9</v>
      </c>
      <c r="H907" s="51">
        <v>83.5</v>
      </c>
      <c r="I907" s="51">
        <v>84.5</v>
      </c>
      <c r="J907" s="51">
        <v>85.5</v>
      </c>
      <c r="K907" s="51">
        <v>85.5</v>
      </c>
      <c r="L907" s="53">
        <v>10000</v>
      </c>
      <c r="M907" s="65">
        <f t="shared" si="69"/>
        <v>30000</v>
      </c>
      <c r="N907" s="66">
        <f t="shared" si="70"/>
        <v>3.6363636363636367</v>
      </c>
    </row>
    <row r="908" spans="1:13" ht="15" customHeight="1">
      <c r="A908" s="9" t="s">
        <v>25</v>
      </c>
      <c r="B908" s="10"/>
      <c r="C908" s="11"/>
      <c r="D908" s="12"/>
      <c r="E908" s="13"/>
      <c r="F908" s="13"/>
      <c r="G908" s="14"/>
      <c r="H908" s="15"/>
      <c r="I908" s="15"/>
      <c r="J908" s="15"/>
      <c r="K908" s="16"/>
      <c r="L908" s="17"/>
      <c r="M908" s="40"/>
    </row>
    <row r="909" spans="1:14" ht="15" customHeight="1">
      <c r="A909" s="9" t="s">
        <v>26</v>
      </c>
      <c r="B909" s="19"/>
      <c r="C909" s="11"/>
      <c r="D909" s="12"/>
      <c r="E909" s="13"/>
      <c r="F909" s="13"/>
      <c r="H909" s="13"/>
      <c r="I909" s="13"/>
      <c r="J909" s="13"/>
      <c r="K909" s="16"/>
      <c r="L909" s="17"/>
      <c r="N909" s="67"/>
    </row>
    <row r="910" spans="1:14" ht="15" customHeight="1">
      <c r="A910" s="9" t="s">
        <v>26</v>
      </c>
      <c r="B910" s="19"/>
      <c r="C910" s="20"/>
      <c r="D910" s="21"/>
      <c r="E910" s="22"/>
      <c r="F910" s="22"/>
      <c r="G910" s="23"/>
      <c r="H910" s="22"/>
      <c r="I910" s="22"/>
      <c r="J910" s="22"/>
      <c r="K910" s="22"/>
      <c r="L910" s="17"/>
      <c r="M910" s="17"/>
      <c r="N910" s="17"/>
    </row>
    <row r="911" spans="1:14" ht="15" customHeight="1" thickBot="1">
      <c r="A911" s="24"/>
      <c r="B911" s="19"/>
      <c r="C911" s="22"/>
      <c r="D911" s="22"/>
      <c r="E911" s="22"/>
      <c r="F911" s="25"/>
      <c r="G911" s="26"/>
      <c r="H911" s="27" t="s">
        <v>27</v>
      </c>
      <c r="I911" s="27"/>
      <c r="J911" s="28"/>
      <c r="K911" s="28"/>
      <c r="L911" s="17"/>
      <c r="M911" s="63" t="s">
        <v>72</v>
      </c>
      <c r="N911" s="64" t="s">
        <v>68</v>
      </c>
    </row>
    <row r="912" spans="1:12" ht="15" customHeight="1">
      <c r="A912" s="24"/>
      <c r="B912" s="19"/>
      <c r="C912" s="221" t="s">
        <v>28</v>
      </c>
      <c r="D912" s="221"/>
      <c r="E912" s="29">
        <v>10</v>
      </c>
      <c r="F912" s="30">
        <v>100</v>
      </c>
      <c r="G912" s="31">
        <v>10</v>
      </c>
      <c r="H912" s="32">
        <f>G913/G912%</f>
        <v>90</v>
      </c>
      <c r="I912" s="32"/>
      <c r="J912" s="32"/>
      <c r="L912" s="17"/>
    </row>
    <row r="913" spans="1:14" ht="15" customHeight="1">
      <c r="A913" s="24"/>
      <c r="B913" s="19"/>
      <c r="C913" s="217" t="s">
        <v>29</v>
      </c>
      <c r="D913" s="217"/>
      <c r="E913" s="33">
        <v>9</v>
      </c>
      <c r="F913" s="34">
        <f>(E913/E912)*100</f>
        <v>90</v>
      </c>
      <c r="G913" s="31">
        <v>9</v>
      </c>
      <c r="H913" s="28"/>
      <c r="I913" s="28"/>
      <c r="J913" s="22"/>
      <c r="M913" s="22"/>
      <c r="N913" s="22"/>
    </row>
    <row r="914" spans="1:14" ht="15" customHeight="1">
      <c r="A914" s="35"/>
      <c r="B914" s="19"/>
      <c r="C914" s="217" t="s">
        <v>31</v>
      </c>
      <c r="D914" s="217"/>
      <c r="E914" s="33">
        <v>0</v>
      </c>
      <c r="F914" s="34">
        <f>(E914/E912)*100</f>
        <v>0</v>
      </c>
      <c r="G914" s="36"/>
      <c r="H914" s="31"/>
      <c r="I914" s="31"/>
      <c r="J914" s="22"/>
      <c r="K914" s="28"/>
      <c r="L914" s="17"/>
      <c r="M914" s="20"/>
      <c r="N914" s="20"/>
    </row>
    <row r="915" spans="1:14" ht="15" customHeight="1">
      <c r="A915" s="35"/>
      <c r="B915" s="19"/>
      <c r="C915" s="217" t="s">
        <v>32</v>
      </c>
      <c r="D915" s="217"/>
      <c r="E915" s="33">
        <v>0</v>
      </c>
      <c r="F915" s="34">
        <f>(E915/E912)*100</f>
        <v>0</v>
      </c>
      <c r="G915" s="36"/>
      <c r="H915" s="31"/>
      <c r="I915" s="31"/>
      <c r="J915" s="22"/>
      <c r="L915" s="17"/>
      <c r="M915" s="17"/>
      <c r="N915" s="17"/>
    </row>
    <row r="916" spans="1:14" ht="15" customHeight="1">
      <c r="A916" s="35"/>
      <c r="B916" s="19"/>
      <c r="C916" s="217" t="s">
        <v>33</v>
      </c>
      <c r="D916" s="217"/>
      <c r="E916" s="33">
        <v>1</v>
      </c>
      <c r="F916" s="34">
        <f>(E916/E912)*100</f>
        <v>10</v>
      </c>
      <c r="G916" s="36"/>
      <c r="H916" s="22" t="s">
        <v>34</v>
      </c>
      <c r="I916" s="22"/>
      <c r="J916" s="37"/>
      <c r="K916" s="28"/>
      <c r="L916" s="17"/>
      <c r="M916" s="17"/>
      <c r="N916" s="17"/>
    </row>
    <row r="917" spans="1:14" ht="15" customHeight="1">
      <c r="A917" s="35"/>
      <c r="B917" s="19"/>
      <c r="C917" s="217" t="s">
        <v>35</v>
      </c>
      <c r="D917" s="217"/>
      <c r="E917" s="33">
        <v>0</v>
      </c>
      <c r="F917" s="34">
        <v>10</v>
      </c>
      <c r="G917" s="36"/>
      <c r="H917" s="22"/>
      <c r="I917" s="22"/>
      <c r="J917" s="37"/>
      <c r="K917" s="28"/>
      <c r="L917" s="17"/>
      <c r="M917" s="17"/>
      <c r="N917" s="17"/>
    </row>
    <row r="918" spans="1:14" ht="15" customHeight="1" thickBot="1">
      <c r="A918" s="35"/>
      <c r="B918" s="19"/>
      <c r="C918" s="218" t="s">
        <v>36</v>
      </c>
      <c r="D918" s="218"/>
      <c r="E918" s="38"/>
      <c r="F918" s="39">
        <f>(E918/E912)*100</f>
        <v>0</v>
      </c>
      <c r="G918" s="36"/>
      <c r="H918" s="22"/>
      <c r="I918" s="22"/>
      <c r="M918" s="17"/>
      <c r="N918" s="17"/>
    </row>
    <row r="919" spans="1:14" ht="15" customHeight="1">
      <c r="A919" s="41" t="s">
        <v>37</v>
      </c>
      <c r="B919" s="10"/>
      <c r="C919" s="11"/>
      <c r="D919" s="11"/>
      <c r="E919" s="13"/>
      <c r="F919" s="13"/>
      <c r="G919" s="42"/>
      <c r="H919" s="43"/>
      <c r="I919" s="43"/>
      <c r="J919" s="43"/>
      <c r="K919" s="13"/>
      <c r="L919" s="17"/>
      <c r="M919" s="17"/>
      <c r="N919" s="40"/>
    </row>
    <row r="920" spans="1:14" ht="15" customHeight="1">
      <c r="A920" s="12" t="s">
        <v>38</v>
      </c>
      <c r="B920" s="10"/>
      <c r="C920" s="44"/>
      <c r="D920" s="45"/>
      <c r="E920" s="46"/>
      <c r="F920" s="43"/>
      <c r="G920" s="42"/>
      <c r="H920" s="43"/>
      <c r="I920" s="43"/>
      <c r="J920" s="43"/>
      <c r="K920" s="13"/>
      <c r="L920" s="17"/>
      <c r="M920" s="24"/>
      <c r="N920" s="24"/>
    </row>
    <row r="921" spans="1:14" ht="15" customHeight="1">
      <c r="A921" s="12" t="s">
        <v>39</v>
      </c>
      <c r="B921" s="10"/>
      <c r="C921" s="11"/>
      <c r="D921" s="45"/>
      <c r="E921" s="46"/>
      <c r="F921" s="43"/>
      <c r="G921" s="42"/>
      <c r="H921" s="47"/>
      <c r="I921" s="47"/>
      <c r="J921" s="47"/>
      <c r="K921" s="13"/>
      <c r="L921" s="17"/>
      <c r="N921" s="17"/>
    </row>
    <row r="922" spans="1:14" ht="15" customHeight="1">
      <c r="A922" s="12" t="s">
        <v>40</v>
      </c>
      <c r="B922" s="44"/>
      <c r="C922" s="11"/>
      <c r="D922" s="45"/>
      <c r="E922" s="46"/>
      <c r="F922" s="43"/>
      <c r="G922" s="48"/>
      <c r="H922" s="47"/>
      <c r="I922" s="47"/>
      <c r="J922" s="47"/>
      <c r="K922" s="13"/>
      <c r="L922" s="17"/>
      <c r="M922" s="17"/>
      <c r="N922" s="17"/>
    </row>
    <row r="923" spans="1:14" ht="15" customHeight="1">
      <c r="A923" s="12" t="s">
        <v>41</v>
      </c>
      <c r="B923" s="35"/>
      <c r="C923" s="11"/>
      <c r="D923" s="49"/>
      <c r="E923" s="43"/>
      <c r="F923" s="43"/>
      <c r="G923" s="48"/>
      <c r="H923" s="47"/>
      <c r="I923" s="47"/>
      <c r="J923" s="47"/>
      <c r="K923" s="43"/>
      <c r="L923" s="17"/>
      <c r="M923" s="17"/>
      <c r="N923" s="17"/>
    </row>
    <row r="924" ht="15" customHeight="1" thickBot="1"/>
    <row r="925" spans="1:14" ht="15" customHeight="1" thickBot="1">
      <c r="A925" s="219" t="s">
        <v>0</v>
      </c>
      <c r="B925" s="219"/>
      <c r="C925" s="219"/>
      <c r="D925" s="219"/>
      <c r="E925" s="219"/>
      <c r="F925" s="219"/>
      <c r="G925" s="219"/>
      <c r="H925" s="219"/>
      <c r="I925" s="219"/>
      <c r="J925" s="219"/>
      <c r="K925" s="219"/>
      <c r="L925" s="219"/>
      <c r="M925" s="219"/>
      <c r="N925" s="219"/>
    </row>
    <row r="926" spans="1:14" ht="15" customHeight="1" thickBot="1">
      <c r="A926" s="219"/>
      <c r="B926" s="219"/>
      <c r="C926" s="219"/>
      <c r="D926" s="219"/>
      <c r="E926" s="219"/>
      <c r="F926" s="219"/>
      <c r="G926" s="219"/>
      <c r="H926" s="219"/>
      <c r="I926" s="219"/>
      <c r="J926" s="219"/>
      <c r="K926" s="219"/>
      <c r="L926" s="219"/>
      <c r="M926" s="219"/>
      <c r="N926" s="219"/>
    </row>
    <row r="927" spans="1:14" ht="15" customHeight="1">
      <c r="A927" s="219"/>
      <c r="B927" s="219"/>
      <c r="C927" s="219"/>
      <c r="D927" s="219"/>
      <c r="E927" s="219"/>
      <c r="F927" s="219"/>
      <c r="G927" s="219"/>
      <c r="H927" s="219"/>
      <c r="I927" s="219"/>
      <c r="J927" s="219"/>
      <c r="K927" s="219"/>
      <c r="L927" s="219"/>
      <c r="M927" s="219"/>
      <c r="N927" s="219"/>
    </row>
    <row r="928" spans="1:14" ht="15" customHeight="1">
      <c r="A928" s="220" t="s">
        <v>1</v>
      </c>
      <c r="B928" s="220"/>
      <c r="C928" s="220"/>
      <c r="D928" s="220"/>
      <c r="E928" s="220"/>
      <c r="F928" s="220"/>
      <c r="G928" s="220"/>
      <c r="H928" s="220"/>
      <c r="I928" s="220"/>
      <c r="J928" s="220"/>
      <c r="K928" s="220"/>
      <c r="L928" s="220"/>
      <c r="M928" s="220"/>
      <c r="N928" s="220"/>
    </row>
    <row r="929" spans="1:14" ht="15" customHeight="1">
      <c r="A929" s="220" t="s">
        <v>2</v>
      </c>
      <c r="B929" s="220"/>
      <c r="C929" s="220"/>
      <c r="D929" s="220"/>
      <c r="E929" s="220"/>
      <c r="F929" s="220"/>
      <c r="G929" s="220"/>
      <c r="H929" s="220"/>
      <c r="I929" s="220"/>
      <c r="J929" s="220"/>
      <c r="K929" s="220"/>
      <c r="L929" s="220"/>
      <c r="M929" s="220"/>
      <c r="N929" s="220"/>
    </row>
    <row r="930" spans="1:14" ht="15" customHeight="1" thickBot="1">
      <c r="A930" s="212" t="s">
        <v>3</v>
      </c>
      <c r="B930" s="212"/>
      <c r="C930" s="212"/>
      <c r="D930" s="212"/>
      <c r="E930" s="212"/>
      <c r="F930" s="212"/>
      <c r="G930" s="212"/>
      <c r="H930" s="212"/>
      <c r="I930" s="212"/>
      <c r="J930" s="212"/>
      <c r="K930" s="212"/>
      <c r="L930" s="212"/>
      <c r="M930" s="212"/>
      <c r="N930" s="212"/>
    </row>
    <row r="931" spans="1:14" ht="15" customHeight="1">
      <c r="A931" s="213" t="s">
        <v>102</v>
      </c>
      <c r="B931" s="213"/>
      <c r="C931" s="213"/>
      <c r="D931" s="213"/>
      <c r="E931" s="213"/>
      <c r="F931" s="213"/>
      <c r="G931" s="213"/>
      <c r="H931" s="213"/>
      <c r="I931" s="213"/>
      <c r="J931" s="213"/>
      <c r="K931" s="213"/>
      <c r="L931" s="213"/>
      <c r="M931" s="213"/>
      <c r="N931" s="213"/>
    </row>
    <row r="932" spans="1:14" ht="15" customHeight="1">
      <c r="A932" s="213" t="s">
        <v>5</v>
      </c>
      <c r="B932" s="213"/>
      <c r="C932" s="213"/>
      <c r="D932" s="213"/>
      <c r="E932" s="213"/>
      <c r="F932" s="213"/>
      <c r="G932" s="213"/>
      <c r="H932" s="213"/>
      <c r="I932" s="213"/>
      <c r="J932" s="213"/>
      <c r="K932" s="213"/>
      <c r="L932" s="213"/>
      <c r="M932" s="213"/>
      <c r="N932" s="213"/>
    </row>
    <row r="933" spans="1:14" ht="15" customHeight="1">
      <c r="A933" s="214" t="s">
        <v>6</v>
      </c>
      <c r="B933" s="210" t="s">
        <v>7</v>
      </c>
      <c r="C933" s="210" t="s">
        <v>8</v>
      </c>
      <c r="D933" s="214" t="s">
        <v>9</v>
      </c>
      <c r="E933" s="210" t="s">
        <v>10</v>
      </c>
      <c r="F933" s="210" t="s">
        <v>11</v>
      </c>
      <c r="G933" s="210" t="s">
        <v>12</v>
      </c>
      <c r="H933" s="210" t="s">
        <v>13</v>
      </c>
      <c r="I933" s="210" t="s">
        <v>14</v>
      </c>
      <c r="J933" s="210" t="s">
        <v>15</v>
      </c>
      <c r="K933" s="211" t="s">
        <v>16</v>
      </c>
      <c r="L933" s="210" t="s">
        <v>17</v>
      </c>
      <c r="M933" s="210" t="s">
        <v>18</v>
      </c>
      <c r="N933" s="210" t="s">
        <v>19</v>
      </c>
    </row>
    <row r="934" spans="1:14" ht="15" customHeight="1">
      <c r="A934" s="226"/>
      <c r="B934" s="215"/>
      <c r="C934" s="215"/>
      <c r="D934" s="226"/>
      <c r="E934" s="215"/>
      <c r="F934" s="215"/>
      <c r="G934" s="215"/>
      <c r="H934" s="215"/>
      <c r="I934" s="215"/>
      <c r="J934" s="215"/>
      <c r="K934" s="245"/>
      <c r="L934" s="215"/>
      <c r="M934" s="215"/>
      <c r="N934" s="215"/>
    </row>
    <row r="935" spans="1:14" ht="15" customHeight="1">
      <c r="A935" s="51">
        <v>1</v>
      </c>
      <c r="B935" s="52">
        <v>42794</v>
      </c>
      <c r="C935" s="51" t="s">
        <v>23</v>
      </c>
      <c r="D935" s="51" t="s">
        <v>53</v>
      </c>
      <c r="E935" s="51" t="s">
        <v>93</v>
      </c>
      <c r="F935" s="51">
        <v>313</v>
      </c>
      <c r="G935" s="51">
        <v>319</v>
      </c>
      <c r="H935" s="51">
        <v>309</v>
      </c>
      <c r="I935" s="51">
        <v>305</v>
      </c>
      <c r="J935" s="51">
        <v>301</v>
      </c>
      <c r="K935" s="51">
        <v>305</v>
      </c>
      <c r="L935" s="53">
        <v>2750</v>
      </c>
      <c r="M935" s="65">
        <f>IF(D935="BUY",(K935-F935)*(L935),(F935-K935)*(L935))</f>
        <v>22000</v>
      </c>
      <c r="N935" s="66">
        <f>M935/(L935)/F935%</f>
        <v>2.5559105431309903</v>
      </c>
    </row>
    <row r="936" spans="1:14" ht="15" customHeight="1">
      <c r="A936" s="51">
        <v>2</v>
      </c>
      <c r="B936" s="52">
        <v>42793</v>
      </c>
      <c r="C936" s="51" t="s">
        <v>23</v>
      </c>
      <c r="D936" s="51" t="s">
        <v>21</v>
      </c>
      <c r="E936" s="51" t="s">
        <v>105</v>
      </c>
      <c r="F936" s="51">
        <v>322</v>
      </c>
      <c r="G936" s="51">
        <v>315</v>
      </c>
      <c r="H936" s="51">
        <v>326</v>
      </c>
      <c r="I936" s="51">
        <v>330</v>
      </c>
      <c r="J936" s="51">
        <v>334</v>
      </c>
      <c r="K936" s="51">
        <v>315</v>
      </c>
      <c r="L936" s="53">
        <v>3000</v>
      </c>
      <c r="M936" s="65">
        <f>IF(D936="BUY",(K936-F936)*(L936),(F936-K936)*(L936))</f>
        <v>-21000</v>
      </c>
      <c r="N936" s="66">
        <f>M936/(L936)/F936%</f>
        <v>-2.1739130434782608</v>
      </c>
    </row>
    <row r="937" spans="1:14" ht="15" customHeight="1">
      <c r="A937" s="51">
        <v>3</v>
      </c>
      <c r="B937" s="52">
        <v>42792</v>
      </c>
      <c r="C937" s="51" t="s">
        <v>23</v>
      </c>
      <c r="D937" s="51" t="s">
        <v>21</v>
      </c>
      <c r="E937" s="51" t="s">
        <v>104</v>
      </c>
      <c r="F937" s="51">
        <v>329</v>
      </c>
      <c r="G937" s="51">
        <v>319</v>
      </c>
      <c r="H937" s="51">
        <v>335</v>
      </c>
      <c r="I937" s="51">
        <v>341</v>
      </c>
      <c r="J937" s="51">
        <v>347</v>
      </c>
      <c r="K937" s="51">
        <v>335</v>
      </c>
      <c r="L937" s="53">
        <v>1600</v>
      </c>
      <c r="M937" s="65">
        <f>IF(D937="BUY",(K937-F937)*(L937),(F937-K937)*(L937))</f>
        <v>9600</v>
      </c>
      <c r="N937" s="66">
        <f>M937/(L937)/F937%</f>
        <v>1.8237082066869301</v>
      </c>
    </row>
    <row r="938" spans="1:14" ht="15" customHeight="1">
      <c r="A938" s="51">
        <v>4</v>
      </c>
      <c r="B938" s="52">
        <v>42789</v>
      </c>
      <c r="C938" s="51" t="s">
        <v>23</v>
      </c>
      <c r="D938" s="51" t="s">
        <v>21</v>
      </c>
      <c r="E938" s="51" t="s">
        <v>52</v>
      </c>
      <c r="F938" s="51">
        <v>324</v>
      </c>
      <c r="G938" s="51">
        <v>316</v>
      </c>
      <c r="H938" s="51">
        <v>330</v>
      </c>
      <c r="I938" s="51">
        <v>336</v>
      </c>
      <c r="J938" s="51">
        <v>342</v>
      </c>
      <c r="K938" s="51">
        <v>329</v>
      </c>
      <c r="L938" s="53">
        <v>1750</v>
      </c>
      <c r="M938" s="65">
        <f>IF(D938="BUY",(K938-F938)*(L938),(F938-K938)*(L938))</f>
        <v>8750</v>
      </c>
      <c r="N938" s="66">
        <f>M938/(L938)/F938%</f>
        <v>1.5432098765432098</v>
      </c>
    </row>
    <row r="939" spans="1:14" ht="15" customHeight="1">
      <c r="A939" s="51">
        <v>5</v>
      </c>
      <c r="B939" s="52">
        <v>42789</v>
      </c>
      <c r="C939" s="51" t="s">
        <v>23</v>
      </c>
      <c r="D939" s="51" t="s">
        <v>21</v>
      </c>
      <c r="E939" s="51" t="s">
        <v>80</v>
      </c>
      <c r="F939" s="51">
        <v>665</v>
      </c>
      <c r="G939" s="51">
        <v>649</v>
      </c>
      <c r="H939" s="51">
        <v>675</v>
      </c>
      <c r="I939" s="51">
        <v>685</v>
      </c>
      <c r="J939" s="51">
        <v>695</v>
      </c>
      <c r="K939" s="51">
        <v>675</v>
      </c>
      <c r="L939" s="53">
        <v>1061</v>
      </c>
      <c r="M939" s="65">
        <f aca="true" t="shared" si="71" ref="M939:M944">IF(D939="BUY",(K939-F939)*(L939),(F939-K939)*(L939))</f>
        <v>10610</v>
      </c>
      <c r="N939" s="66">
        <f aca="true" t="shared" si="72" ref="N939:N944">M939/(L939)/F939%</f>
        <v>1.5037593984962405</v>
      </c>
    </row>
    <row r="940" spans="1:14" ht="15" customHeight="1">
      <c r="A940" s="51">
        <v>6</v>
      </c>
      <c r="B940" s="52">
        <v>42782</v>
      </c>
      <c r="C940" s="51" t="s">
        <v>23</v>
      </c>
      <c r="D940" s="51" t="s">
        <v>53</v>
      </c>
      <c r="E940" s="51" t="s">
        <v>92</v>
      </c>
      <c r="F940" s="51">
        <v>272</v>
      </c>
      <c r="G940" s="51">
        <v>279</v>
      </c>
      <c r="H940" s="51">
        <v>269</v>
      </c>
      <c r="I940" s="51">
        <v>266</v>
      </c>
      <c r="J940" s="51">
        <v>263</v>
      </c>
      <c r="K940" s="51">
        <v>266</v>
      </c>
      <c r="L940" s="53">
        <v>3000</v>
      </c>
      <c r="M940" s="65">
        <f t="shared" si="71"/>
        <v>18000</v>
      </c>
      <c r="N940" s="66">
        <f t="shared" si="72"/>
        <v>2.205882352941176</v>
      </c>
    </row>
    <row r="941" spans="1:14" ht="15" customHeight="1">
      <c r="A941" s="51">
        <v>7</v>
      </c>
      <c r="B941" s="52">
        <v>42775</v>
      </c>
      <c r="C941" s="51" t="s">
        <v>23</v>
      </c>
      <c r="D941" s="51" t="s">
        <v>21</v>
      </c>
      <c r="E941" s="51" t="s">
        <v>75</v>
      </c>
      <c r="F941" s="51">
        <v>163.5</v>
      </c>
      <c r="G941" s="51">
        <v>159</v>
      </c>
      <c r="H941" s="51">
        <v>166</v>
      </c>
      <c r="I941" s="51">
        <v>168.5</v>
      </c>
      <c r="J941" s="51">
        <v>169</v>
      </c>
      <c r="K941" s="51">
        <v>166</v>
      </c>
      <c r="L941" s="53">
        <v>3500</v>
      </c>
      <c r="M941" s="65">
        <f t="shared" si="71"/>
        <v>8750</v>
      </c>
      <c r="N941" s="66">
        <f t="shared" si="72"/>
        <v>1.529051987767584</v>
      </c>
    </row>
    <row r="942" spans="1:14" ht="15" customHeight="1">
      <c r="A942" s="51">
        <v>8</v>
      </c>
      <c r="B942" s="52">
        <v>42773</v>
      </c>
      <c r="C942" s="51" t="s">
        <v>23</v>
      </c>
      <c r="D942" s="51" t="s">
        <v>21</v>
      </c>
      <c r="E942" s="51" t="s">
        <v>103</v>
      </c>
      <c r="F942" s="51">
        <v>118.5</v>
      </c>
      <c r="G942" s="51">
        <v>109.5</v>
      </c>
      <c r="H942" s="51">
        <v>124</v>
      </c>
      <c r="I942" s="51">
        <v>129</v>
      </c>
      <c r="J942" s="51">
        <v>134</v>
      </c>
      <c r="K942" s="51">
        <v>122</v>
      </c>
      <c r="L942" s="53">
        <v>750</v>
      </c>
      <c r="M942" s="65">
        <f t="shared" si="71"/>
        <v>2625</v>
      </c>
      <c r="N942" s="66">
        <f t="shared" si="72"/>
        <v>2.9535864978902953</v>
      </c>
    </row>
    <row r="943" spans="1:14" ht="15" customHeight="1">
      <c r="A943" s="51">
        <v>9</v>
      </c>
      <c r="B943" s="52">
        <v>42773</v>
      </c>
      <c r="C943" s="51" t="s">
        <v>23</v>
      </c>
      <c r="D943" s="51" t="s">
        <v>53</v>
      </c>
      <c r="E943" s="51" t="s">
        <v>101</v>
      </c>
      <c r="F943" s="51">
        <v>442</v>
      </c>
      <c r="G943" s="51">
        <v>457</v>
      </c>
      <c r="H943" s="51">
        <v>432</v>
      </c>
      <c r="I943" s="51">
        <v>422</v>
      </c>
      <c r="J943" s="51">
        <v>412</v>
      </c>
      <c r="K943" s="51">
        <v>457</v>
      </c>
      <c r="L943" s="53">
        <v>750</v>
      </c>
      <c r="M943" s="65">
        <f t="shared" si="71"/>
        <v>-11250</v>
      </c>
      <c r="N943" s="66">
        <f t="shared" si="72"/>
        <v>-3.3936651583710407</v>
      </c>
    </row>
    <row r="944" spans="1:14" ht="15" customHeight="1">
      <c r="A944" s="51">
        <v>10</v>
      </c>
      <c r="B944" s="52">
        <v>42768</v>
      </c>
      <c r="C944" s="51" t="s">
        <v>23</v>
      </c>
      <c r="D944" s="51" t="s">
        <v>53</v>
      </c>
      <c r="E944" s="51" t="s">
        <v>93</v>
      </c>
      <c r="F944" s="51">
        <v>337</v>
      </c>
      <c r="G944" s="51">
        <v>343</v>
      </c>
      <c r="H944" s="51">
        <v>333</v>
      </c>
      <c r="I944" s="51">
        <v>329</v>
      </c>
      <c r="J944" s="51">
        <v>325</v>
      </c>
      <c r="K944" s="51">
        <v>329</v>
      </c>
      <c r="L944" s="53">
        <v>2750</v>
      </c>
      <c r="M944" s="65">
        <f t="shared" si="71"/>
        <v>22000</v>
      </c>
      <c r="N944" s="66">
        <f t="shared" si="72"/>
        <v>2.373887240356083</v>
      </c>
    </row>
    <row r="946" spans="1:13" ht="15" customHeight="1">
      <c r="A946" s="9" t="s">
        <v>25</v>
      </c>
      <c r="B946" s="10"/>
      <c r="C946" s="11"/>
      <c r="D946" s="12"/>
      <c r="E946" s="13"/>
      <c r="F946" s="13"/>
      <c r="G946" s="14"/>
      <c r="H946" s="15"/>
      <c r="I946" s="15"/>
      <c r="J946" s="15"/>
      <c r="K946" s="16"/>
      <c r="L946" s="17"/>
      <c r="M946" s="40"/>
    </row>
    <row r="947" spans="1:14" ht="15" customHeight="1">
      <c r="A947" s="9" t="s">
        <v>26</v>
      </c>
      <c r="B947" s="19"/>
      <c r="C947" s="11"/>
      <c r="D947" s="12"/>
      <c r="E947" s="13"/>
      <c r="F947" s="13"/>
      <c r="G947" s="14"/>
      <c r="H947" s="13"/>
      <c r="I947" s="13"/>
      <c r="J947" s="13"/>
      <c r="K947" s="16"/>
      <c r="L947" s="17"/>
      <c r="N947" s="67"/>
    </row>
    <row r="948" spans="1:14" ht="15" customHeight="1">
      <c r="A948" s="9" t="s">
        <v>26</v>
      </c>
      <c r="B948" s="19"/>
      <c r="C948" s="20"/>
      <c r="D948" s="21"/>
      <c r="E948" s="22"/>
      <c r="F948" s="22"/>
      <c r="G948" s="23"/>
      <c r="H948" s="22"/>
      <c r="I948" s="22"/>
      <c r="J948" s="22"/>
      <c r="K948" s="22"/>
      <c r="L948" s="17"/>
      <c r="M948" s="17"/>
      <c r="N948" s="17"/>
    </row>
    <row r="949" spans="1:14" ht="15" customHeight="1" thickBot="1">
      <c r="A949" s="24"/>
      <c r="B949" s="19"/>
      <c r="C949" s="22"/>
      <c r="D949" s="22"/>
      <c r="E949" s="22"/>
      <c r="F949" s="25"/>
      <c r="G949" s="26"/>
      <c r="H949" s="27" t="s">
        <v>27</v>
      </c>
      <c r="I949" s="27"/>
      <c r="J949" s="28"/>
      <c r="K949" s="28"/>
      <c r="L949" s="17"/>
      <c r="M949" s="63" t="s">
        <v>72</v>
      </c>
      <c r="N949" s="64" t="s">
        <v>68</v>
      </c>
    </row>
    <row r="950" spans="1:12" ht="15" customHeight="1">
      <c r="A950" s="24"/>
      <c r="B950" s="19"/>
      <c r="C950" s="221" t="s">
        <v>28</v>
      </c>
      <c r="D950" s="221"/>
      <c r="E950" s="29">
        <v>10</v>
      </c>
      <c r="F950" s="30">
        <v>100</v>
      </c>
      <c r="G950" s="31">
        <v>10</v>
      </c>
      <c r="H950" s="32">
        <f>G951/G950%</f>
        <v>80</v>
      </c>
      <c r="I950" s="32"/>
      <c r="J950" s="32"/>
      <c r="L950" s="17"/>
    </row>
    <row r="951" spans="1:14" ht="15" customHeight="1">
      <c r="A951" s="24"/>
      <c r="B951" s="19"/>
      <c r="C951" s="217" t="s">
        <v>29</v>
      </c>
      <c r="D951" s="217"/>
      <c r="E951" s="33">
        <v>8</v>
      </c>
      <c r="F951" s="34">
        <f>(E951/E950)*100</f>
        <v>80</v>
      </c>
      <c r="G951" s="31">
        <v>8</v>
      </c>
      <c r="H951" s="28"/>
      <c r="I951" s="28"/>
      <c r="J951" s="22"/>
      <c r="M951" s="22"/>
      <c r="N951" s="22"/>
    </row>
    <row r="952" spans="1:14" ht="15" customHeight="1">
      <c r="A952" s="35"/>
      <c r="B952" s="19"/>
      <c r="C952" s="217" t="s">
        <v>31</v>
      </c>
      <c r="D952" s="217"/>
      <c r="E952" s="33">
        <v>0</v>
      </c>
      <c r="F952" s="34">
        <f>(E952/E950)*100</f>
        <v>0</v>
      </c>
      <c r="G952" s="36"/>
      <c r="H952" s="31"/>
      <c r="I952" s="31"/>
      <c r="J952" s="22"/>
      <c r="K952" s="28"/>
      <c r="L952" s="17"/>
      <c r="M952" s="20"/>
      <c r="N952" s="20"/>
    </row>
    <row r="953" spans="1:14" ht="15" customHeight="1">
      <c r="A953" s="35"/>
      <c r="B953" s="19"/>
      <c r="C953" s="217" t="s">
        <v>32</v>
      </c>
      <c r="D953" s="217"/>
      <c r="E953" s="33">
        <v>0</v>
      </c>
      <c r="F953" s="34">
        <f>(E953/E950)*100</f>
        <v>0</v>
      </c>
      <c r="G953" s="36"/>
      <c r="H953" s="31"/>
      <c r="I953" s="31"/>
      <c r="J953" s="22"/>
      <c r="K953" s="28"/>
      <c r="L953" s="17"/>
      <c r="M953" s="17"/>
      <c r="N953" s="17"/>
    </row>
    <row r="954" spans="1:14" ht="15" customHeight="1">
      <c r="A954" s="35"/>
      <c r="B954" s="19"/>
      <c r="C954" s="217" t="s">
        <v>33</v>
      </c>
      <c r="D954" s="217"/>
      <c r="E954" s="33">
        <v>2</v>
      </c>
      <c r="F954" s="34">
        <f>(E954/E950)*100</f>
        <v>20</v>
      </c>
      <c r="G954" s="36"/>
      <c r="H954" s="22" t="s">
        <v>34</v>
      </c>
      <c r="I954" s="22"/>
      <c r="J954" s="37"/>
      <c r="K954" s="28"/>
      <c r="L954" s="17"/>
      <c r="M954" s="17"/>
      <c r="N954" s="17"/>
    </row>
    <row r="955" spans="1:14" ht="15" customHeight="1">
      <c r="A955" s="35"/>
      <c r="B955" s="19"/>
      <c r="C955" s="217" t="s">
        <v>35</v>
      </c>
      <c r="D955" s="217"/>
      <c r="E955" s="33">
        <v>0</v>
      </c>
      <c r="F955" s="34">
        <v>10</v>
      </c>
      <c r="G955" s="36"/>
      <c r="H955" s="22"/>
      <c r="I955" s="22"/>
      <c r="J955" s="37"/>
      <c r="K955" s="28"/>
      <c r="L955" s="17"/>
      <c r="M955" s="17"/>
      <c r="N955" s="17"/>
    </row>
    <row r="956" spans="1:14" ht="15" customHeight="1" thickBot="1">
      <c r="A956" s="35"/>
      <c r="B956" s="19"/>
      <c r="C956" s="218" t="s">
        <v>36</v>
      </c>
      <c r="D956" s="218"/>
      <c r="E956" s="38"/>
      <c r="F956" s="39">
        <f>(E956/E950)*100</f>
        <v>0</v>
      </c>
      <c r="G956" s="36"/>
      <c r="H956" s="22"/>
      <c r="I956" s="22"/>
      <c r="M956" s="17"/>
      <c r="N956" s="17"/>
    </row>
    <row r="957" spans="1:14" ht="15" customHeight="1">
      <c r="A957" s="41" t="s">
        <v>37</v>
      </c>
      <c r="B957" s="10"/>
      <c r="C957" s="11"/>
      <c r="D957" s="11"/>
      <c r="E957" s="13"/>
      <c r="F957" s="13"/>
      <c r="G957" s="42"/>
      <c r="H957" s="43"/>
      <c r="I957" s="43"/>
      <c r="J957" s="43"/>
      <c r="K957" s="13"/>
      <c r="L957" s="17"/>
      <c r="M957" s="40"/>
      <c r="N957" s="40"/>
    </row>
    <row r="958" spans="1:14" ht="15" customHeight="1">
      <c r="A958" s="12" t="s">
        <v>38</v>
      </c>
      <c r="B958" s="10"/>
      <c r="C958" s="44"/>
      <c r="D958" s="45"/>
      <c r="E958" s="46"/>
      <c r="F958" s="43"/>
      <c r="G958" s="42"/>
      <c r="H958" s="43"/>
      <c r="I958" s="43"/>
      <c r="J958" s="43"/>
      <c r="K958" s="13"/>
      <c r="L958" s="17"/>
      <c r="M958" s="24"/>
      <c r="N958" s="24"/>
    </row>
    <row r="959" spans="1:14" ht="15" customHeight="1">
      <c r="A959" s="12" t="s">
        <v>39</v>
      </c>
      <c r="B959" s="10"/>
      <c r="C959" s="11"/>
      <c r="D959" s="45"/>
      <c r="E959" s="46"/>
      <c r="F959" s="43"/>
      <c r="G959" s="42"/>
      <c r="H959" s="47"/>
      <c r="I959" s="47"/>
      <c r="J959" s="47"/>
      <c r="K959" s="13"/>
      <c r="L959" s="17"/>
      <c r="M959" s="17"/>
      <c r="N959" s="17"/>
    </row>
    <row r="960" spans="1:14" ht="15" customHeight="1">
      <c r="A960" s="12" t="s">
        <v>40</v>
      </c>
      <c r="B960" s="44"/>
      <c r="C960" s="11"/>
      <c r="D960" s="45"/>
      <c r="E960" s="46"/>
      <c r="F960" s="43"/>
      <c r="G960" s="48"/>
      <c r="H960" s="47"/>
      <c r="I960" s="47"/>
      <c r="J960" s="47"/>
      <c r="K960" s="13"/>
      <c r="L960" s="17"/>
      <c r="M960" s="17"/>
      <c r="N960" s="17"/>
    </row>
    <row r="961" spans="1:14" ht="15" customHeight="1">
      <c r="A961" s="12" t="s">
        <v>41</v>
      </c>
      <c r="B961" s="35"/>
      <c r="C961" s="11"/>
      <c r="D961" s="49"/>
      <c r="E961" s="43"/>
      <c r="F961" s="43"/>
      <c r="G961" s="48"/>
      <c r="H961" s="47"/>
      <c r="I961" s="47"/>
      <c r="J961" s="47"/>
      <c r="K961" s="43"/>
      <c r="L961" s="17"/>
      <c r="M961" s="17"/>
      <c r="N961" s="17"/>
    </row>
    <row r="962" ht="15" customHeight="1" thickBot="1"/>
    <row r="963" spans="1:14" ht="15" customHeight="1" thickBot="1">
      <c r="A963" s="219" t="s">
        <v>0</v>
      </c>
      <c r="B963" s="219"/>
      <c r="C963" s="219"/>
      <c r="D963" s="219"/>
      <c r="E963" s="219"/>
      <c r="F963" s="219"/>
      <c r="G963" s="219"/>
      <c r="H963" s="219"/>
      <c r="I963" s="219"/>
      <c r="J963" s="219"/>
      <c r="K963" s="219"/>
      <c r="L963" s="219"/>
      <c r="M963" s="219"/>
      <c r="N963" s="219"/>
    </row>
    <row r="964" spans="1:14" ht="15" customHeight="1" thickBot="1">
      <c r="A964" s="219"/>
      <c r="B964" s="219"/>
      <c r="C964" s="219"/>
      <c r="D964" s="219"/>
      <c r="E964" s="219"/>
      <c r="F964" s="219"/>
      <c r="G964" s="219"/>
      <c r="H964" s="219"/>
      <c r="I964" s="219"/>
      <c r="J964" s="219"/>
      <c r="K964" s="219"/>
      <c r="L964" s="219"/>
      <c r="M964" s="219"/>
      <c r="N964" s="219"/>
    </row>
    <row r="965" spans="1:14" ht="15" customHeight="1">
      <c r="A965" s="219"/>
      <c r="B965" s="219"/>
      <c r="C965" s="219"/>
      <c r="D965" s="219"/>
      <c r="E965" s="219"/>
      <c r="F965" s="219"/>
      <c r="G965" s="219"/>
      <c r="H965" s="219"/>
      <c r="I965" s="219"/>
      <c r="J965" s="219"/>
      <c r="K965" s="219"/>
      <c r="L965" s="219"/>
      <c r="M965" s="219"/>
      <c r="N965" s="219"/>
    </row>
    <row r="966" spans="1:14" ht="15" customHeight="1">
      <c r="A966" s="220" t="s">
        <v>1</v>
      </c>
      <c r="B966" s="220"/>
      <c r="C966" s="220"/>
      <c r="D966" s="220"/>
      <c r="E966" s="220"/>
      <c r="F966" s="220"/>
      <c r="G966" s="220"/>
      <c r="H966" s="220"/>
      <c r="I966" s="220"/>
      <c r="J966" s="220"/>
      <c r="K966" s="220"/>
      <c r="L966" s="220"/>
      <c r="M966" s="220"/>
      <c r="N966" s="220"/>
    </row>
    <row r="967" spans="1:14" ht="15" customHeight="1">
      <c r="A967" s="220" t="s">
        <v>2</v>
      </c>
      <c r="B967" s="220"/>
      <c r="C967" s="220"/>
      <c r="D967" s="220"/>
      <c r="E967" s="220"/>
      <c r="F967" s="220"/>
      <c r="G967" s="220"/>
      <c r="H967" s="220"/>
      <c r="I967" s="220"/>
      <c r="J967" s="220"/>
      <c r="K967" s="220"/>
      <c r="L967" s="220"/>
      <c r="M967" s="220"/>
      <c r="N967" s="220"/>
    </row>
    <row r="968" spans="1:14" ht="15" customHeight="1" thickBot="1">
      <c r="A968" s="212" t="s">
        <v>3</v>
      </c>
      <c r="B968" s="212"/>
      <c r="C968" s="212"/>
      <c r="D968" s="212"/>
      <c r="E968" s="212"/>
      <c r="F968" s="212"/>
      <c r="G968" s="212"/>
      <c r="H968" s="212"/>
      <c r="I968" s="212"/>
      <c r="J968" s="212"/>
      <c r="K968" s="212"/>
      <c r="L968" s="212"/>
      <c r="M968" s="212"/>
      <c r="N968" s="212"/>
    </row>
    <row r="969" spans="1:14" ht="15" customHeight="1">
      <c r="A969" s="213" t="s">
        <v>97</v>
      </c>
      <c r="B969" s="213"/>
      <c r="C969" s="213"/>
      <c r="D969" s="213"/>
      <c r="E969" s="213"/>
      <c r="F969" s="213"/>
      <c r="G969" s="213"/>
      <c r="H969" s="213"/>
      <c r="I969" s="213"/>
      <c r="J969" s="213"/>
      <c r="K969" s="213"/>
      <c r="L969" s="213"/>
      <c r="M969" s="213"/>
      <c r="N969" s="213"/>
    </row>
    <row r="970" spans="1:14" ht="15" customHeight="1">
      <c r="A970" s="213" t="s">
        <v>5</v>
      </c>
      <c r="B970" s="213"/>
      <c r="C970" s="213"/>
      <c r="D970" s="213"/>
      <c r="E970" s="213"/>
      <c r="F970" s="213"/>
      <c r="G970" s="213"/>
      <c r="H970" s="213"/>
      <c r="I970" s="213"/>
      <c r="J970" s="213"/>
      <c r="K970" s="213"/>
      <c r="L970" s="213"/>
      <c r="M970" s="213"/>
      <c r="N970" s="213"/>
    </row>
    <row r="971" spans="1:14" ht="15" customHeight="1">
      <c r="A971" s="214" t="s">
        <v>6</v>
      </c>
      <c r="B971" s="210" t="s">
        <v>7</v>
      </c>
      <c r="C971" s="210" t="s">
        <v>8</v>
      </c>
      <c r="D971" s="214" t="s">
        <v>9</v>
      </c>
      <c r="E971" s="210" t="s">
        <v>10</v>
      </c>
      <c r="F971" s="210" t="s">
        <v>11</v>
      </c>
      <c r="G971" s="210" t="s">
        <v>12</v>
      </c>
      <c r="H971" s="210" t="s">
        <v>13</v>
      </c>
      <c r="I971" s="210" t="s">
        <v>14</v>
      </c>
      <c r="J971" s="210" t="s">
        <v>15</v>
      </c>
      <c r="K971" s="211" t="s">
        <v>16</v>
      </c>
      <c r="L971" s="210" t="s">
        <v>17</v>
      </c>
      <c r="M971" s="210" t="s">
        <v>18</v>
      </c>
      <c r="N971" s="210" t="s">
        <v>19</v>
      </c>
    </row>
    <row r="972" spans="1:14" ht="15" customHeight="1">
      <c r="A972" s="226"/>
      <c r="B972" s="215"/>
      <c r="C972" s="215"/>
      <c r="D972" s="226"/>
      <c r="E972" s="215"/>
      <c r="F972" s="215"/>
      <c r="G972" s="215"/>
      <c r="H972" s="215"/>
      <c r="I972" s="215"/>
      <c r="J972" s="215"/>
      <c r="K972" s="245"/>
      <c r="L972" s="215"/>
      <c r="M972" s="215"/>
      <c r="N972" s="215"/>
    </row>
    <row r="973" spans="1:14" ht="15" customHeight="1">
      <c r="A973" s="51">
        <v>1</v>
      </c>
      <c r="B973" s="52">
        <v>42764</v>
      </c>
      <c r="C973" s="51" t="s">
        <v>23</v>
      </c>
      <c r="D973" s="51" t="s">
        <v>21</v>
      </c>
      <c r="E973" s="51" t="s">
        <v>99</v>
      </c>
      <c r="F973" s="51">
        <v>520</v>
      </c>
      <c r="G973" s="51">
        <v>500</v>
      </c>
      <c r="H973" s="51">
        <v>530</v>
      </c>
      <c r="I973" s="51">
        <v>540</v>
      </c>
      <c r="J973" s="51">
        <v>550</v>
      </c>
      <c r="K973" s="51">
        <v>500</v>
      </c>
      <c r="L973" s="53">
        <v>750</v>
      </c>
      <c r="M973" s="65">
        <f>IF(D973="BUY",(K973-F973)*(L973),(F973-K973)*(L973))</f>
        <v>-15000</v>
      </c>
      <c r="N973" s="66">
        <f>M973/(L973)/F973%</f>
        <v>-3.846153846153846</v>
      </c>
    </row>
    <row r="974" spans="1:14" ht="15" customHeight="1">
      <c r="A974" s="51">
        <v>2</v>
      </c>
      <c r="B974" s="52">
        <v>42764</v>
      </c>
      <c r="C974" s="51" t="s">
        <v>23</v>
      </c>
      <c r="D974" s="51" t="s">
        <v>21</v>
      </c>
      <c r="E974" s="51" t="s">
        <v>100</v>
      </c>
      <c r="F974" s="51">
        <v>1965</v>
      </c>
      <c r="G974" s="51">
        <v>1945</v>
      </c>
      <c r="H974" s="51">
        <v>1980</v>
      </c>
      <c r="I974" s="51">
        <v>1995</v>
      </c>
      <c r="J974" s="51">
        <v>2010</v>
      </c>
      <c r="K974" s="51">
        <v>1980</v>
      </c>
      <c r="L974" s="53">
        <v>500</v>
      </c>
      <c r="M974" s="65">
        <f>IF(D974="BUY",(K974-F974)*(L974),(F974-K974)*(L974))</f>
        <v>7500</v>
      </c>
      <c r="N974" s="66">
        <f>M974/(L974)/F974%</f>
        <v>0.7633587786259542</v>
      </c>
    </row>
    <row r="975" spans="1:14" ht="15" customHeight="1">
      <c r="A975" s="51">
        <v>3</v>
      </c>
      <c r="B975" s="52">
        <v>42754</v>
      </c>
      <c r="C975" s="51" t="s">
        <v>23</v>
      </c>
      <c r="D975" s="51" t="s">
        <v>21</v>
      </c>
      <c r="E975" s="51" t="s">
        <v>99</v>
      </c>
      <c r="F975" s="51">
        <v>530</v>
      </c>
      <c r="G975" s="51">
        <v>512</v>
      </c>
      <c r="H975" s="51">
        <v>542</v>
      </c>
      <c r="I975" s="51">
        <v>554</v>
      </c>
      <c r="J975" s="51">
        <v>566</v>
      </c>
      <c r="K975" s="51">
        <v>542</v>
      </c>
      <c r="L975" s="53">
        <v>750</v>
      </c>
      <c r="M975" s="65">
        <f>IF(D975="BUY",(K975-F975)*(L975),(F975-K975)*(L975))</f>
        <v>9000</v>
      </c>
      <c r="N975" s="66">
        <f>M975/(L975)/F975%</f>
        <v>2.2641509433962264</v>
      </c>
    </row>
    <row r="976" spans="1:14" ht="15" customHeight="1">
      <c r="A976" s="51">
        <v>4</v>
      </c>
      <c r="B976" s="52">
        <v>42751</v>
      </c>
      <c r="C976" s="51" t="s">
        <v>23</v>
      </c>
      <c r="D976" s="51" t="s">
        <v>53</v>
      </c>
      <c r="E976" s="51" t="s">
        <v>92</v>
      </c>
      <c r="F976" s="51">
        <v>300</v>
      </c>
      <c r="G976" s="51">
        <v>306</v>
      </c>
      <c r="H976" s="51">
        <v>297</v>
      </c>
      <c r="I976" s="51">
        <v>294</v>
      </c>
      <c r="J976" s="51">
        <v>291</v>
      </c>
      <c r="K976" s="51">
        <v>294</v>
      </c>
      <c r="L976" s="53">
        <v>3000</v>
      </c>
      <c r="M976" s="65">
        <f>IF(D976="BUY",(K976-F976)*(L976),(F976-K976)*(L976))</f>
        <v>18000</v>
      </c>
      <c r="N976" s="66">
        <f>M976/(L976)/F976%</f>
        <v>2</v>
      </c>
    </row>
    <row r="977" spans="1:14" ht="15" customHeight="1">
      <c r="A977" s="51">
        <v>5</v>
      </c>
      <c r="B977" s="52">
        <v>42747</v>
      </c>
      <c r="C977" s="51" t="s">
        <v>23</v>
      </c>
      <c r="D977" s="51" t="s">
        <v>21</v>
      </c>
      <c r="E977" s="51" t="s">
        <v>98</v>
      </c>
      <c r="F977" s="51">
        <v>552</v>
      </c>
      <c r="G977" s="51">
        <v>538</v>
      </c>
      <c r="H977" s="51">
        <v>562</v>
      </c>
      <c r="I977" s="51">
        <v>572</v>
      </c>
      <c r="J977" s="51">
        <v>582</v>
      </c>
      <c r="K977" s="51">
        <v>582</v>
      </c>
      <c r="L977" s="53">
        <v>1500</v>
      </c>
      <c r="M977" s="65">
        <f aca="true" t="shared" si="73" ref="M977:M982">IF(D977="BUY",(K977-F977)*(L977),(F977-K977)*(L977))</f>
        <v>45000</v>
      </c>
      <c r="N977" s="66">
        <f aca="true" t="shared" si="74" ref="N977:N982">M977/(L977)/F977%</f>
        <v>5.434782608695652</v>
      </c>
    </row>
    <row r="978" spans="1:14" ht="15" customHeight="1">
      <c r="A978" s="51">
        <v>6</v>
      </c>
      <c r="B978" s="52">
        <v>42746</v>
      </c>
      <c r="C978" s="51" t="s">
        <v>23</v>
      </c>
      <c r="D978" s="51" t="s">
        <v>21</v>
      </c>
      <c r="E978" s="51" t="s">
        <v>43</v>
      </c>
      <c r="F978" s="51">
        <v>594</v>
      </c>
      <c r="G978" s="51">
        <v>578</v>
      </c>
      <c r="H978" s="51">
        <v>604</v>
      </c>
      <c r="I978" s="51">
        <v>614</v>
      </c>
      <c r="J978" s="51">
        <v>624</v>
      </c>
      <c r="K978" s="51">
        <v>578</v>
      </c>
      <c r="L978" s="53">
        <v>1100</v>
      </c>
      <c r="M978" s="65">
        <f t="shared" si="73"/>
        <v>-17600</v>
      </c>
      <c r="N978" s="66">
        <f t="shared" si="74"/>
        <v>-2.6936026936026933</v>
      </c>
    </row>
    <row r="979" spans="1:14" ht="15" customHeight="1">
      <c r="A979" s="51">
        <v>7</v>
      </c>
      <c r="B979" s="52">
        <v>42744</v>
      </c>
      <c r="C979" s="51" t="s">
        <v>23</v>
      </c>
      <c r="D979" s="51" t="s">
        <v>21</v>
      </c>
      <c r="E979" s="51" t="s">
        <v>98</v>
      </c>
      <c r="F979" s="51">
        <v>525</v>
      </c>
      <c r="G979" s="51">
        <v>508</v>
      </c>
      <c r="H979" s="51">
        <v>535</v>
      </c>
      <c r="I979" s="51">
        <v>545</v>
      </c>
      <c r="J979" s="51">
        <v>555</v>
      </c>
      <c r="K979" s="51">
        <v>535</v>
      </c>
      <c r="L979" s="53">
        <v>1500</v>
      </c>
      <c r="M979" s="65">
        <f t="shared" si="73"/>
        <v>15000</v>
      </c>
      <c r="N979" s="66">
        <f t="shared" si="74"/>
        <v>1.9047619047619047</v>
      </c>
    </row>
    <row r="980" spans="1:14" ht="15" customHeight="1">
      <c r="A980" s="51">
        <v>8</v>
      </c>
      <c r="B980" s="52">
        <v>42740</v>
      </c>
      <c r="C980" s="51" t="s">
        <v>23</v>
      </c>
      <c r="D980" s="51" t="s">
        <v>21</v>
      </c>
      <c r="E980" s="51" t="s">
        <v>57</v>
      </c>
      <c r="F980" s="51">
        <v>615</v>
      </c>
      <c r="G980" s="51">
        <v>604</v>
      </c>
      <c r="H980" s="51">
        <v>621</v>
      </c>
      <c r="I980" s="51">
        <v>627</v>
      </c>
      <c r="J980" s="51">
        <v>634</v>
      </c>
      <c r="K980" s="51">
        <v>621</v>
      </c>
      <c r="L980" s="53">
        <v>1500</v>
      </c>
      <c r="M980" s="65">
        <f t="shared" si="73"/>
        <v>9000</v>
      </c>
      <c r="N980" s="66">
        <f t="shared" si="74"/>
        <v>0.975609756097561</v>
      </c>
    </row>
    <row r="981" spans="1:14" ht="15" customHeight="1">
      <c r="A981" s="51">
        <v>9</v>
      </c>
      <c r="B981" s="52">
        <v>42740</v>
      </c>
      <c r="C981" s="51" t="s">
        <v>23</v>
      </c>
      <c r="D981" s="51" t="s">
        <v>21</v>
      </c>
      <c r="E981" s="51" t="s">
        <v>75</v>
      </c>
      <c r="F981" s="51">
        <v>200</v>
      </c>
      <c r="G981" s="51">
        <v>196.5</v>
      </c>
      <c r="H981" s="51">
        <v>202</v>
      </c>
      <c r="I981" s="51">
        <v>204</v>
      </c>
      <c r="J981" s="51">
        <v>206</v>
      </c>
      <c r="K981" s="51">
        <v>196.5</v>
      </c>
      <c r="L981" s="53">
        <v>3500</v>
      </c>
      <c r="M981" s="65">
        <f t="shared" si="73"/>
        <v>-12250</v>
      </c>
      <c r="N981" s="66">
        <f t="shared" si="74"/>
        <v>-1.75</v>
      </c>
    </row>
    <row r="982" spans="1:14" ht="15" customHeight="1">
      <c r="A982" s="51">
        <v>10</v>
      </c>
      <c r="B982" s="52">
        <v>42739</v>
      </c>
      <c r="C982" s="51" t="s">
        <v>23</v>
      </c>
      <c r="D982" s="51" t="s">
        <v>21</v>
      </c>
      <c r="E982" s="51" t="s">
        <v>96</v>
      </c>
      <c r="F982" s="51">
        <v>450</v>
      </c>
      <c r="G982" s="51">
        <v>443</v>
      </c>
      <c r="H982" s="51">
        <v>454</v>
      </c>
      <c r="I982" s="51">
        <v>458</v>
      </c>
      <c r="J982" s="51">
        <v>462</v>
      </c>
      <c r="K982" s="51">
        <v>454</v>
      </c>
      <c r="L982" s="53">
        <v>2000</v>
      </c>
      <c r="M982" s="65">
        <f t="shared" si="73"/>
        <v>8000</v>
      </c>
      <c r="N982" s="66">
        <f t="shared" si="74"/>
        <v>0.8888888888888888</v>
      </c>
    </row>
    <row r="983" spans="1:14" ht="15" customHeight="1">
      <c r="A983" s="9" t="s">
        <v>25</v>
      </c>
      <c r="B983" s="10"/>
      <c r="C983" s="11"/>
      <c r="D983" s="12"/>
      <c r="E983" s="13"/>
      <c r="F983" s="13"/>
      <c r="G983" s="14"/>
      <c r="H983" s="15"/>
      <c r="I983" s="15"/>
      <c r="J983" s="15"/>
      <c r="K983" s="16"/>
      <c r="L983" s="17"/>
      <c r="M983" s="40"/>
      <c r="N983" s="67"/>
    </row>
    <row r="984" spans="1:12" ht="15" customHeight="1">
      <c r="A984" s="9" t="s">
        <v>26</v>
      </c>
      <c r="B984" s="19"/>
      <c r="C984" s="11"/>
      <c r="D984" s="12"/>
      <c r="E984" s="13"/>
      <c r="F984" s="13"/>
      <c r="G984" s="14"/>
      <c r="H984" s="13"/>
      <c r="I984" s="13"/>
      <c r="J984" s="13"/>
      <c r="K984" s="16"/>
      <c r="L984" s="17"/>
    </row>
    <row r="985" spans="1:14" ht="15" customHeight="1">
      <c r="A985" s="9" t="s">
        <v>26</v>
      </c>
      <c r="B985" s="19"/>
      <c r="C985" s="20"/>
      <c r="D985" s="21"/>
      <c r="E985" s="22"/>
      <c r="F985" s="22"/>
      <c r="G985" s="23"/>
      <c r="H985" s="22"/>
      <c r="I985" s="22"/>
      <c r="J985" s="22"/>
      <c r="K985" s="22"/>
      <c r="L985" s="17"/>
      <c r="M985" s="17"/>
      <c r="N985" s="17"/>
    </row>
    <row r="986" spans="1:14" ht="15" customHeight="1" thickBot="1">
      <c r="A986" s="24"/>
      <c r="B986" s="19"/>
      <c r="C986" s="22"/>
      <c r="D986" s="22"/>
      <c r="E986" s="22"/>
      <c r="F986" s="25"/>
      <c r="G986" s="26"/>
      <c r="H986" s="27" t="s">
        <v>27</v>
      </c>
      <c r="I986" s="27"/>
      <c r="J986" s="28"/>
      <c r="K986" s="28"/>
      <c r="L986" s="17"/>
      <c r="M986" s="63" t="s">
        <v>72</v>
      </c>
      <c r="N986" s="64" t="s">
        <v>68</v>
      </c>
    </row>
    <row r="987" spans="1:12" ht="15" customHeight="1">
      <c r="A987" s="24"/>
      <c r="B987" s="19"/>
      <c r="C987" s="221" t="s">
        <v>28</v>
      </c>
      <c r="D987" s="221"/>
      <c r="E987" s="29">
        <v>10</v>
      </c>
      <c r="F987" s="30">
        <v>100</v>
      </c>
      <c r="G987" s="31">
        <v>10</v>
      </c>
      <c r="H987" s="32">
        <f>G988/G987%</f>
        <v>70</v>
      </c>
      <c r="I987" s="32"/>
      <c r="J987" s="32"/>
      <c r="L987" s="17"/>
    </row>
    <row r="988" spans="1:14" ht="15" customHeight="1">
      <c r="A988" s="24"/>
      <c r="B988" s="19"/>
      <c r="C988" s="217" t="s">
        <v>29</v>
      </c>
      <c r="D988" s="217"/>
      <c r="E988" s="33">
        <v>7</v>
      </c>
      <c r="F988" s="34">
        <f>(E988/E987)*100</f>
        <v>70</v>
      </c>
      <c r="G988" s="31">
        <v>7</v>
      </c>
      <c r="H988" s="28"/>
      <c r="I988" s="28"/>
      <c r="J988" s="22"/>
      <c r="K988" s="28"/>
      <c r="M988" s="22"/>
      <c r="N988" s="22"/>
    </row>
    <row r="989" spans="1:14" ht="15" customHeight="1">
      <c r="A989" s="35"/>
      <c r="B989" s="19"/>
      <c r="C989" s="217" t="s">
        <v>31</v>
      </c>
      <c r="D989" s="217"/>
      <c r="E989" s="33">
        <v>0</v>
      </c>
      <c r="F989" s="34">
        <f>(E989/E987)*100</f>
        <v>0</v>
      </c>
      <c r="G989" s="36"/>
      <c r="H989" s="31"/>
      <c r="I989" s="31"/>
      <c r="J989" s="22"/>
      <c r="K989" s="28"/>
      <c r="L989" s="17"/>
      <c r="M989" s="20"/>
      <c r="N989" s="20"/>
    </row>
    <row r="990" spans="1:14" ht="15" customHeight="1">
      <c r="A990" s="35"/>
      <c r="B990" s="19"/>
      <c r="C990" s="217" t="s">
        <v>32</v>
      </c>
      <c r="D990" s="217"/>
      <c r="E990" s="33">
        <v>0</v>
      </c>
      <c r="F990" s="34">
        <f>(E990/E987)*100</f>
        <v>0</v>
      </c>
      <c r="G990" s="36"/>
      <c r="H990" s="31"/>
      <c r="I990" s="31"/>
      <c r="J990" s="22"/>
      <c r="K990" s="28"/>
      <c r="L990" s="17"/>
      <c r="M990" s="17"/>
      <c r="N990" s="17"/>
    </row>
    <row r="991" spans="1:14" ht="15" customHeight="1">
      <c r="A991" s="35"/>
      <c r="B991" s="19"/>
      <c r="C991" s="217" t="s">
        <v>33</v>
      </c>
      <c r="D991" s="217"/>
      <c r="E991" s="33">
        <v>3</v>
      </c>
      <c r="F991" s="34">
        <f>(E991/E987)*100</f>
        <v>30</v>
      </c>
      <c r="G991" s="36"/>
      <c r="H991" s="22" t="s">
        <v>34</v>
      </c>
      <c r="I991" s="22"/>
      <c r="J991" s="37"/>
      <c r="K991" s="28"/>
      <c r="L991" s="17"/>
      <c r="M991" s="17"/>
      <c r="N991" s="17"/>
    </row>
    <row r="992" spans="1:14" ht="15" customHeight="1">
      <c r="A992" s="35"/>
      <c r="B992" s="19"/>
      <c r="C992" s="217" t="s">
        <v>35</v>
      </c>
      <c r="D992" s="217"/>
      <c r="E992" s="33">
        <v>0</v>
      </c>
      <c r="F992" s="34">
        <v>0</v>
      </c>
      <c r="G992" s="36"/>
      <c r="H992" s="22"/>
      <c r="I992" s="22"/>
      <c r="J992" s="37"/>
      <c r="K992" s="28"/>
      <c r="L992" s="17"/>
      <c r="M992" s="17"/>
      <c r="N992" s="17"/>
    </row>
    <row r="993" spans="1:14" ht="15" customHeight="1" thickBot="1">
      <c r="A993" s="35"/>
      <c r="B993" s="19"/>
      <c r="C993" s="218" t="s">
        <v>36</v>
      </c>
      <c r="D993" s="218"/>
      <c r="E993" s="38"/>
      <c r="F993" s="39">
        <f>(E993/E987)*100</f>
        <v>0</v>
      </c>
      <c r="G993" s="36"/>
      <c r="H993" s="22"/>
      <c r="I993" s="22"/>
      <c r="M993" s="17"/>
      <c r="N993" s="17"/>
    </row>
    <row r="994" spans="1:14" ht="15" customHeight="1">
      <c r="A994" s="41" t="s">
        <v>37</v>
      </c>
      <c r="B994" s="10"/>
      <c r="C994" s="11"/>
      <c r="D994" s="11"/>
      <c r="E994" s="13"/>
      <c r="F994" s="13"/>
      <c r="G994" s="42"/>
      <c r="H994" s="43"/>
      <c r="I994" s="43"/>
      <c r="J994" s="43"/>
      <c r="K994" s="13"/>
      <c r="L994" s="17"/>
      <c r="M994" s="40"/>
      <c r="N994" s="40"/>
    </row>
    <row r="995" spans="1:14" ht="15" customHeight="1">
      <c r="A995" s="12" t="s">
        <v>38</v>
      </c>
      <c r="B995" s="10"/>
      <c r="C995" s="44"/>
      <c r="D995" s="45"/>
      <c r="E995" s="46"/>
      <c r="F995" s="43"/>
      <c r="G995" s="42"/>
      <c r="H995" s="43"/>
      <c r="I995" s="43"/>
      <c r="J995" s="43"/>
      <c r="K995" s="13"/>
      <c r="L995" s="17"/>
      <c r="M995" s="24"/>
      <c r="N995" s="24"/>
    </row>
    <row r="996" spans="1:14" ht="15" customHeight="1">
      <c r="A996" s="12" t="s">
        <v>39</v>
      </c>
      <c r="B996" s="10"/>
      <c r="C996" s="11"/>
      <c r="D996" s="45"/>
      <c r="E996" s="46"/>
      <c r="F996" s="43"/>
      <c r="G996" s="42"/>
      <c r="H996" s="47"/>
      <c r="I996" s="47"/>
      <c r="J996" s="47"/>
      <c r="K996" s="13"/>
      <c r="L996" s="17"/>
      <c r="M996" s="17"/>
      <c r="N996" s="17"/>
    </row>
    <row r="997" spans="1:14" ht="15" customHeight="1">
      <c r="A997" s="12" t="s">
        <v>40</v>
      </c>
      <c r="B997" s="44"/>
      <c r="C997" s="11"/>
      <c r="D997" s="45"/>
      <c r="E997" s="46"/>
      <c r="F997" s="43"/>
      <c r="G997" s="48"/>
      <c r="H997" s="47"/>
      <c r="I997" s="47"/>
      <c r="J997" s="47"/>
      <c r="K997" s="13"/>
      <c r="L997" s="17"/>
      <c r="M997" s="17"/>
      <c r="N997" s="17"/>
    </row>
    <row r="998" spans="1:14" ht="15" customHeight="1" thickBot="1">
      <c r="A998" s="12" t="s">
        <v>41</v>
      </c>
      <c r="B998" s="35"/>
      <c r="C998" s="11"/>
      <c r="D998" s="49"/>
      <c r="E998" s="43"/>
      <c r="F998" s="43"/>
      <c r="G998" s="48"/>
      <c r="H998" s="47"/>
      <c r="I998" s="47"/>
      <c r="J998" s="47"/>
      <c r="K998" s="43"/>
      <c r="L998" s="17"/>
      <c r="M998" s="17"/>
      <c r="N998" s="17"/>
    </row>
    <row r="999" spans="1:14" ht="15" customHeight="1" thickBot="1">
      <c r="A999" s="219" t="s">
        <v>0</v>
      </c>
      <c r="B999" s="219"/>
      <c r="C999" s="219"/>
      <c r="D999" s="219"/>
      <c r="E999" s="219"/>
      <c r="F999" s="219"/>
      <c r="G999" s="219"/>
      <c r="H999" s="219"/>
      <c r="I999" s="219"/>
      <c r="J999" s="219"/>
      <c r="K999" s="219"/>
      <c r="L999" s="219"/>
      <c r="M999" s="219"/>
      <c r="N999" s="219"/>
    </row>
    <row r="1000" spans="1:14" ht="15" customHeight="1" thickBot="1">
      <c r="A1000" s="219"/>
      <c r="B1000" s="219"/>
      <c r="C1000" s="219"/>
      <c r="D1000" s="219"/>
      <c r="E1000" s="219"/>
      <c r="F1000" s="219"/>
      <c r="G1000" s="219"/>
      <c r="H1000" s="219"/>
      <c r="I1000" s="219"/>
      <c r="J1000" s="219"/>
      <c r="K1000" s="219"/>
      <c r="L1000" s="219"/>
      <c r="M1000" s="219"/>
      <c r="N1000" s="219"/>
    </row>
    <row r="1001" spans="1:14" ht="15" customHeight="1">
      <c r="A1001" s="219"/>
      <c r="B1001" s="219"/>
      <c r="C1001" s="219"/>
      <c r="D1001" s="219"/>
      <c r="E1001" s="219"/>
      <c r="F1001" s="219"/>
      <c r="G1001" s="219"/>
      <c r="H1001" s="219"/>
      <c r="I1001" s="219"/>
      <c r="J1001" s="219"/>
      <c r="K1001" s="219"/>
      <c r="L1001" s="219"/>
      <c r="M1001" s="219"/>
      <c r="N1001" s="219"/>
    </row>
    <row r="1002" spans="1:14" ht="15" customHeight="1">
      <c r="A1002" s="220" t="s">
        <v>1</v>
      </c>
      <c r="B1002" s="220"/>
      <c r="C1002" s="220"/>
      <c r="D1002" s="220"/>
      <c r="E1002" s="220"/>
      <c r="F1002" s="220"/>
      <c r="G1002" s="220"/>
      <c r="H1002" s="220"/>
      <c r="I1002" s="220"/>
      <c r="J1002" s="220"/>
      <c r="K1002" s="220"/>
      <c r="L1002" s="220"/>
      <c r="M1002" s="220"/>
      <c r="N1002" s="220"/>
    </row>
    <row r="1003" spans="1:14" ht="15" customHeight="1">
      <c r="A1003" s="220" t="s">
        <v>2</v>
      </c>
      <c r="B1003" s="220"/>
      <c r="C1003" s="220"/>
      <c r="D1003" s="220"/>
      <c r="E1003" s="220"/>
      <c r="F1003" s="220"/>
      <c r="G1003" s="220"/>
      <c r="H1003" s="220"/>
      <c r="I1003" s="220"/>
      <c r="J1003" s="220"/>
      <c r="K1003" s="220"/>
      <c r="L1003" s="220"/>
      <c r="M1003" s="220"/>
      <c r="N1003" s="220"/>
    </row>
    <row r="1004" spans="1:14" ht="15" customHeight="1" thickBot="1">
      <c r="A1004" s="212" t="s">
        <v>3</v>
      </c>
      <c r="B1004" s="212"/>
      <c r="C1004" s="212"/>
      <c r="D1004" s="212"/>
      <c r="E1004" s="212"/>
      <c r="F1004" s="212"/>
      <c r="G1004" s="212"/>
      <c r="H1004" s="212"/>
      <c r="I1004" s="212"/>
      <c r="J1004" s="212"/>
      <c r="K1004" s="212"/>
      <c r="L1004" s="212"/>
      <c r="M1004" s="212"/>
      <c r="N1004" s="212"/>
    </row>
    <row r="1005" spans="1:14" ht="15" customHeight="1">
      <c r="A1005" s="213" t="s">
        <v>90</v>
      </c>
      <c r="B1005" s="213"/>
      <c r="C1005" s="213"/>
      <c r="D1005" s="213"/>
      <c r="E1005" s="213"/>
      <c r="F1005" s="213"/>
      <c r="G1005" s="213"/>
      <c r="H1005" s="213"/>
      <c r="I1005" s="213"/>
      <c r="J1005" s="213"/>
      <c r="K1005" s="213"/>
      <c r="L1005" s="213"/>
      <c r="M1005" s="213"/>
      <c r="N1005" s="213"/>
    </row>
    <row r="1006" spans="1:14" ht="15" customHeight="1">
      <c r="A1006" s="213" t="s">
        <v>5</v>
      </c>
      <c r="B1006" s="213"/>
      <c r="C1006" s="213"/>
      <c r="D1006" s="213"/>
      <c r="E1006" s="213"/>
      <c r="F1006" s="213"/>
      <c r="G1006" s="213"/>
      <c r="H1006" s="213"/>
      <c r="I1006" s="213"/>
      <c r="J1006" s="213"/>
      <c r="K1006" s="213"/>
      <c r="L1006" s="213"/>
      <c r="M1006" s="213"/>
      <c r="N1006" s="213"/>
    </row>
    <row r="1007" spans="1:14" ht="15" customHeight="1">
      <c r="A1007" s="214" t="s">
        <v>6</v>
      </c>
      <c r="B1007" s="210" t="s">
        <v>7</v>
      </c>
      <c r="C1007" s="210" t="s">
        <v>8</v>
      </c>
      <c r="D1007" s="214" t="s">
        <v>9</v>
      </c>
      <c r="E1007" s="210" t="s">
        <v>10</v>
      </c>
      <c r="F1007" s="210" t="s">
        <v>11</v>
      </c>
      <c r="G1007" s="210" t="s">
        <v>12</v>
      </c>
      <c r="H1007" s="210" t="s">
        <v>13</v>
      </c>
      <c r="I1007" s="210" t="s">
        <v>14</v>
      </c>
      <c r="J1007" s="210" t="s">
        <v>15</v>
      </c>
      <c r="K1007" s="211" t="s">
        <v>16</v>
      </c>
      <c r="L1007" s="210" t="s">
        <v>17</v>
      </c>
      <c r="M1007" s="210" t="s">
        <v>18</v>
      </c>
      <c r="N1007" s="210" t="s">
        <v>19</v>
      </c>
    </row>
    <row r="1008" spans="1:14" ht="15" customHeight="1">
      <c r="A1008" s="226"/>
      <c r="B1008" s="215"/>
      <c r="C1008" s="215"/>
      <c r="D1008" s="226"/>
      <c r="E1008" s="215"/>
      <c r="F1008" s="215"/>
      <c r="G1008" s="215"/>
      <c r="H1008" s="215"/>
      <c r="I1008" s="215"/>
      <c r="J1008" s="215"/>
      <c r="K1008" s="245"/>
      <c r="L1008" s="215"/>
      <c r="M1008" s="215"/>
      <c r="N1008" s="215"/>
    </row>
    <row r="1009" spans="1:14" ht="15.75" customHeight="1">
      <c r="A1009" s="51">
        <v>1</v>
      </c>
      <c r="B1009" s="52">
        <v>43098</v>
      </c>
      <c r="C1009" s="51" t="s">
        <v>23</v>
      </c>
      <c r="D1009" s="51" t="s">
        <v>21</v>
      </c>
      <c r="E1009" s="51" t="s">
        <v>84</v>
      </c>
      <c r="F1009" s="51">
        <v>432</v>
      </c>
      <c r="G1009" s="51">
        <v>424</v>
      </c>
      <c r="H1009" s="51">
        <v>437</v>
      </c>
      <c r="I1009" s="51">
        <v>442</v>
      </c>
      <c r="J1009" s="51">
        <v>447</v>
      </c>
      <c r="K1009" s="51">
        <v>437</v>
      </c>
      <c r="L1009" s="53">
        <v>1500</v>
      </c>
      <c r="M1009" s="65">
        <f>IF(D1009="BUY",(K1009-F1009)*(L1009),(F1009-K1009)*(L1009))</f>
        <v>7500</v>
      </c>
      <c r="N1009" s="66">
        <f>M1009/(L1009)/F1009%</f>
        <v>1.1574074074074074</v>
      </c>
    </row>
    <row r="1010" spans="1:14" ht="15.75" customHeight="1">
      <c r="A1010" s="51">
        <v>2</v>
      </c>
      <c r="B1010" s="52">
        <v>43095</v>
      </c>
      <c r="C1010" s="51" t="s">
        <v>23</v>
      </c>
      <c r="D1010" s="51" t="s">
        <v>21</v>
      </c>
      <c r="E1010" s="51" t="s">
        <v>95</v>
      </c>
      <c r="F1010" s="51">
        <v>316.5</v>
      </c>
      <c r="G1010" s="51">
        <v>302</v>
      </c>
      <c r="H1010" s="51">
        <v>325</v>
      </c>
      <c r="I1010" s="51">
        <v>333</v>
      </c>
      <c r="J1010" s="51">
        <v>341</v>
      </c>
      <c r="K1010" s="51">
        <v>316.5</v>
      </c>
      <c r="L1010" s="53">
        <v>1750</v>
      </c>
      <c r="M1010" s="65">
        <f>IF(D1010="BUY",(K1010-F1010)*(L1010),(F1010-K1010)*(L1010))</f>
        <v>0</v>
      </c>
      <c r="N1010" s="66">
        <f>M1010/(L1010)/F1010%</f>
        <v>0</v>
      </c>
    </row>
    <row r="1011" spans="1:14" ht="15.75" customHeight="1">
      <c r="A1011" s="51">
        <v>3</v>
      </c>
      <c r="B1011" s="52">
        <v>43091</v>
      </c>
      <c r="C1011" s="51" t="s">
        <v>23</v>
      </c>
      <c r="D1011" s="51" t="s">
        <v>21</v>
      </c>
      <c r="E1011" s="51" t="s">
        <v>94</v>
      </c>
      <c r="F1011" s="51">
        <v>2655</v>
      </c>
      <c r="G1011" s="51">
        <v>2570</v>
      </c>
      <c r="H1011" s="51">
        <v>2705</v>
      </c>
      <c r="I1011" s="51">
        <v>2750</v>
      </c>
      <c r="J1011" s="51">
        <v>2800</v>
      </c>
      <c r="K1011" s="51">
        <v>2630</v>
      </c>
      <c r="L1011" s="53">
        <v>250</v>
      </c>
      <c r="M1011" s="65">
        <f>IF(D1011="BUY",(K1011-F1011)*(L1011),(F1011-K1011)*(L1011))</f>
        <v>-6250</v>
      </c>
      <c r="N1011" s="66">
        <f>M1011/(L1011)/F1011%</f>
        <v>-0.9416195856873822</v>
      </c>
    </row>
    <row r="1012" spans="1:14" ht="15" customHeight="1">
      <c r="A1012" s="51">
        <v>4</v>
      </c>
      <c r="B1012" s="52">
        <v>43089</v>
      </c>
      <c r="C1012" s="51" t="s">
        <v>23</v>
      </c>
      <c r="D1012" s="51" t="s">
        <v>21</v>
      </c>
      <c r="E1012" s="51" t="s">
        <v>93</v>
      </c>
      <c r="F1012" s="51">
        <v>316.2</v>
      </c>
      <c r="G1012" s="51">
        <v>311</v>
      </c>
      <c r="H1012" s="51">
        <v>319</v>
      </c>
      <c r="I1012" s="51">
        <v>322</v>
      </c>
      <c r="J1012" s="51">
        <v>325</v>
      </c>
      <c r="K1012" s="51">
        <v>319</v>
      </c>
      <c r="L1012" s="53">
        <v>2750</v>
      </c>
      <c r="M1012" s="65">
        <f>IF(D1012="BUY",(K1012-F1012)*(L1012),(F1012-K1012)*(L1012))</f>
        <v>7700.000000000031</v>
      </c>
      <c r="N1012" s="66">
        <f>M1012/(L1012)/F1012%</f>
        <v>0.8855154965211928</v>
      </c>
    </row>
    <row r="1013" spans="1:14" ht="15" customHeight="1">
      <c r="A1013" s="51">
        <v>5</v>
      </c>
      <c r="B1013" s="52">
        <v>43087</v>
      </c>
      <c r="C1013" s="51" t="s">
        <v>23</v>
      </c>
      <c r="D1013" s="51" t="s">
        <v>21</v>
      </c>
      <c r="E1013" s="51" t="s">
        <v>92</v>
      </c>
      <c r="F1013" s="51">
        <v>322</v>
      </c>
      <c r="G1013" s="51">
        <v>317</v>
      </c>
      <c r="H1013" s="51">
        <v>325</v>
      </c>
      <c r="I1013" s="51">
        <v>328</v>
      </c>
      <c r="J1013" s="51">
        <v>331</v>
      </c>
      <c r="K1013" s="51">
        <v>324.5</v>
      </c>
      <c r="L1013" s="53">
        <v>3000</v>
      </c>
      <c r="M1013" s="65">
        <f aca="true" t="shared" si="75" ref="M1013:M1019">IF(D1013="BUY",(K1013-F1013)*(L1013),(F1013-K1013)*(L1013))</f>
        <v>7500</v>
      </c>
      <c r="N1013" s="66">
        <f aca="true" t="shared" si="76" ref="N1013:N1019">M1013/(L1013)/F1013%</f>
        <v>0.7763975155279502</v>
      </c>
    </row>
    <row r="1014" spans="1:14" ht="15" customHeight="1">
      <c r="A1014" s="51">
        <v>6</v>
      </c>
      <c r="B1014" s="52">
        <v>43082</v>
      </c>
      <c r="C1014" s="51" t="s">
        <v>23</v>
      </c>
      <c r="D1014" s="51" t="s">
        <v>21</v>
      </c>
      <c r="E1014" s="51" t="s">
        <v>80</v>
      </c>
      <c r="F1014" s="51">
        <v>695</v>
      </c>
      <c r="G1014" s="51">
        <v>679</v>
      </c>
      <c r="H1014" s="51">
        <v>705</v>
      </c>
      <c r="I1014" s="51">
        <v>715</v>
      </c>
      <c r="J1014" s="51">
        <v>725</v>
      </c>
      <c r="K1014" s="51">
        <v>715</v>
      </c>
      <c r="L1014" s="53">
        <v>1000</v>
      </c>
      <c r="M1014" s="65">
        <f t="shared" si="75"/>
        <v>20000</v>
      </c>
      <c r="N1014" s="66">
        <f t="shared" si="76"/>
        <v>2.8776978417266186</v>
      </c>
    </row>
    <row r="1015" spans="1:14" ht="15" customHeight="1">
      <c r="A1015" s="51">
        <v>7</v>
      </c>
      <c r="B1015" s="52">
        <v>43077</v>
      </c>
      <c r="C1015" s="51" t="s">
        <v>23</v>
      </c>
      <c r="D1015" s="51" t="s">
        <v>21</v>
      </c>
      <c r="E1015" s="51" t="s">
        <v>80</v>
      </c>
      <c r="F1015" s="51">
        <v>695</v>
      </c>
      <c r="G1015" s="51">
        <v>678</v>
      </c>
      <c r="H1015" s="51">
        <v>705</v>
      </c>
      <c r="I1015" s="51">
        <v>715</v>
      </c>
      <c r="J1015" s="51">
        <v>725</v>
      </c>
      <c r="K1015" s="51">
        <v>715</v>
      </c>
      <c r="L1015" s="53">
        <v>1000</v>
      </c>
      <c r="M1015" s="65">
        <f t="shared" si="75"/>
        <v>20000</v>
      </c>
      <c r="N1015" s="66">
        <f t="shared" si="76"/>
        <v>2.8776978417266186</v>
      </c>
    </row>
    <row r="1016" spans="1:14" ht="15" customHeight="1">
      <c r="A1016" s="51">
        <v>8</v>
      </c>
      <c r="B1016" s="52">
        <v>43076</v>
      </c>
      <c r="C1016" s="51" t="s">
        <v>23</v>
      </c>
      <c r="D1016" s="51" t="s">
        <v>21</v>
      </c>
      <c r="E1016" s="51" t="s">
        <v>84</v>
      </c>
      <c r="F1016" s="51">
        <v>406</v>
      </c>
      <c r="G1016" s="51">
        <v>392</v>
      </c>
      <c r="H1016" s="51">
        <v>414</v>
      </c>
      <c r="I1016" s="51">
        <v>422</v>
      </c>
      <c r="J1016" s="51">
        <v>430</v>
      </c>
      <c r="K1016" s="51">
        <v>414</v>
      </c>
      <c r="L1016" s="53">
        <v>1500</v>
      </c>
      <c r="M1016" s="65">
        <f t="shared" si="75"/>
        <v>12000</v>
      </c>
      <c r="N1016" s="66">
        <f t="shared" si="76"/>
        <v>1.9704433497536948</v>
      </c>
    </row>
    <row r="1017" spans="1:14" ht="15" customHeight="1">
      <c r="A1017" s="51">
        <v>9</v>
      </c>
      <c r="B1017" s="52">
        <v>43075</v>
      </c>
      <c r="C1017" s="51" t="s">
        <v>23</v>
      </c>
      <c r="D1017" s="51" t="s">
        <v>21</v>
      </c>
      <c r="E1017" s="51" t="s">
        <v>67</v>
      </c>
      <c r="F1017" s="51">
        <v>8570</v>
      </c>
      <c r="G1017" s="51">
        <v>8250</v>
      </c>
      <c r="H1017" s="51">
        <v>8720</v>
      </c>
      <c r="I1017" s="51">
        <v>8870</v>
      </c>
      <c r="J1017" s="51">
        <v>9020</v>
      </c>
      <c r="K1017" s="51">
        <v>8870</v>
      </c>
      <c r="L1017" s="53">
        <v>75</v>
      </c>
      <c r="M1017" s="65">
        <f t="shared" si="75"/>
        <v>22500</v>
      </c>
      <c r="N1017" s="66">
        <f t="shared" si="76"/>
        <v>3.500583430571762</v>
      </c>
    </row>
    <row r="1018" spans="1:14" ht="15" customHeight="1">
      <c r="A1018" s="51">
        <v>10</v>
      </c>
      <c r="B1018" s="52">
        <v>43074</v>
      </c>
      <c r="C1018" s="51" t="s">
        <v>23</v>
      </c>
      <c r="D1018" s="51" t="s">
        <v>21</v>
      </c>
      <c r="E1018" s="51" t="s">
        <v>91</v>
      </c>
      <c r="F1018" s="51">
        <v>733</v>
      </c>
      <c r="G1018" s="51">
        <v>722</v>
      </c>
      <c r="H1018" s="51">
        <v>740</v>
      </c>
      <c r="I1018" s="51">
        <v>747</v>
      </c>
      <c r="J1018" s="51">
        <v>755</v>
      </c>
      <c r="K1018" s="51">
        <v>740</v>
      </c>
      <c r="L1018" s="53">
        <v>1000</v>
      </c>
      <c r="M1018" s="65">
        <f t="shared" si="75"/>
        <v>7000</v>
      </c>
      <c r="N1018" s="66">
        <f t="shared" si="76"/>
        <v>0.9549795361527967</v>
      </c>
    </row>
    <row r="1019" spans="1:14" ht="15" customHeight="1">
      <c r="A1019" s="51">
        <v>11</v>
      </c>
      <c r="B1019" s="52">
        <v>43073</v>
      </c>
      <c r="C1019" s="51" t="s">
        <v>23</v>
      </c>
      <c r="D1019" s="51" t="s">
        <v>21</v>
      </c>
      <c r="E1019" s="51" t="s">
        <v>89</v>
      </c>
      <c r="F1019" s="51">
        <v>504</v>
      </c>
      <c r="G1019" s="51">
        <v>489</v>
      </c>
      <c r="H1019" s="51">
        <v>512</v>
      </c>
      <c r="I1019" s="51">
        <v>520</v>
      </c>
      <c r="J1019" s="51">
        <v>528</v>
      </c>
      <c r="K1019" s="51">
        <v>512</v>
      </c>
      <c r="L1019" s="53">
        <v>1800</v>
      </c>
      <c r="M1019" s="65">
        <f t="shared" si="75"/>
        <v>14400</v>
      </c>
      <c r="N1019" s="66">
        <f t="shared" si="76"/>
        <v>1.5873015873015872</v>
      </c>
    </row>
    <row r="1020" spans="1:14" ht="15" customHeight="1">
      <c r="A1020" s="9" t="s">
        <v>25</v>
      </c>
      <c r="B1020" s="10"/>
      <c r="C1020" s="11"/>
      <c r="D1020" s="12"/>
      <c r="E1020" s="13"/>
      <c r="F1020" s="13"/>
      <c r="G1020" s="14"/>
      <c r="H1020" s="15"/>
      <c r="I1020" s="15"/>
      <c r="J1020" s="15"/>
      <c r="K1020" s="16"/>
      <c r="L1020" s="17"/>
      <c r="M1020" s="40"/>
      <c r="N1020" s="67"/>
    </row>
    <row r="1021" spans="1:12" ht="15" customHeight="1">
      <c r="A1021" s="9" t="s">
        <v>26</v>
      </c>
      <c r="B1021" s="19"/>
      <c r="C1021" s="11"/>
      <c r="D1021" s="12"/>
      <c r="E1021" s="13"/>
      <c r="F1021" s="13"/>
      <c r="G1021" s="14"/>
      <c r="H1021" s="13"/>
      <c r="I1021" s="13"/>
      <c r="J1021" s="13"/>
      <c r="K1021" s="16"/>
      <c r="L1021" s="17"/>
    </row>
    <row r="1022" spans="1:14" ht="15" customHeight="1">
      <c r="A1022" s="9" t="s">
        <v>26</v>
      </c>
      <c r="B1022" s="19"/>
      <c r="C1022" s="20"/>
      <c r="D1022" s="21"/>
      <c r="E1022" s="22"/>
      <c r="F1022" s="22"/>
      <c r="G1022" s="23"/>
      <c r="H1022" s="22"/>
      <c r="I1022" s="22"/>
      <c r="J1022" s="22"/>
      <c r="K1022" s="22"/>
      <c r="L1022" s="17"/>
      <c r="M1022" s="17"/>
      <c r="N1022" s="17"/>
    </row>
    <row r="1023" spans="1:14" ht="15" customHeight="1" thickBot="1">
      <c r="A1023" s="24"/>
      <c r="B1023" s="19"/>
      <c r="C1023" s="22"/>
      <c r="D1023" s="22"/>
      <c r="E1023" s="22"/>
      <c r="F1023" s="25"/>
      <c r="G1023" s="26"/>
      <c r="H1023" s="27" t="s">
        <v>27</v>
      </c>
      <c r="I1023" s="27"/>
      <c r="J1023" s="28"/>
      <c r="K1023" s="28"/>
      <c r="L1023" s="17"/>
      <c r="M1023" s="63" t="s">
        <v>72</v>
      </c>
      <c r="N1023" s="64" t="s">
        <v>68</v>
      </c>
    </row>
    <row r="1024" spans="1:12" ht="15" customHeight="1">
      <c r="A1024" s="24"/>
      <c r="B1024" s="19"/>
      <c r="C1024" s="221" t="s">
        <v>28</v>
      </c>
      <c r="D1024" s="221"/>
      <c r="E1024" s="29">
        <v>11</v>
      </c>
      <c r="F1024" s="30">
        <v>100</v>
      </c>
      <c r="G1024" s="31">
        <v>11</v>
      </c>
      <c r="H1024" s="32">
        <f>G1025/G1024%</f>
        <v>81.81818181818181</v>
      </c>
      <c r="I1024" s="32"/>
      <c r="J1024" s="32"/>
      <c r="L1024" s="17"/>
    </row>
    <row r="1025" spans="1:14" ht="15" customHeight="1">
      <c r="A1025" s="24"/>
      <c r="B1025" s="19"/>
      <c r="C1025" s="217" t="s">
        <v>29</v>
      </c>
      <c r="D1025" s="217"/>
      <c r="E1025" s="33">
        <v>9</v>
      </c>
      <c r="F1025" s="34">
        <f>(E1025/E1024)*100</f>
        <v>81.81818181818183</v>
      </c>
      <c r="G1025" s="31">
        <v>9</v>
      </c>
      <c r="H1025" s="28"/>
      <c r="I1025" s="28"/>
      <c r="J1025" s="22"/>
      <c r="K1025" s="28"/>
      <c r="M1025" s="22"/>
      <c r="N1025" s="22"/>
    </row>
    <row r="1026" spans="1:14" ht="15" customHeight="1">
      <c r="A1026" s="35"/>
      <c r="B1026" s="19"/>
      <c r="C1026" s="217" t="s">
        <v>31</v>
      </c>
      <c r="D1026" s="217"/>
      <c r="E1026" s="33">
        <v>0</v>
      </c>
      <c r="F1026" s="34">
        <f>(E1026/E1024)*100</f>
        <v>0</v>
      </c>
      <c r="G1026" s="36"/>
      <c r="H1026" s="31"/>
      <c r="I1026" s="31"/>
      <c r="J1026" s="22"/>
      <c r="K1026" s="28"/>
      <c r="L1026" s="17"/>
      <c r="M1026" s="20"/>
      <c r="N1026" s="20"/>
    </row>
    <row r="1027" spans="1:14" ht="15" customHeight="1">
      <c r="A1027" s="35"/>
      <c r="B1027" s="19"/>
      <c r="C1027" s="217" t="s">
        <v>32</v>
      </c>
      <c r="D1027" s="217"/>
      <c r="E1027" s="33">
        <v>1</v>
      </c>
      <c r="F1027" s="34">
        <f>(E1027/E1024)*100</f>
        <v>9.090909090909092</v>
      </c>
      <c r="G1027" s="36"/>
      <c r="H1027" s="31"/>
      <c r="I1027" s="31"/>
      <c r="J1027" s="22"/>
      <c r="K1027" s="28"/>
      <c r="L1027" s="17"/>
      <c r="M1027" s="17"/>
      <c r="N1027" s="17"/>
    </row>
    <row r="1028" spans="1:14" ht="15" customHeight="1">
      <c r="A1028" s="35"/>
      <c r="B1028" s="19"/>
      <c r="C1028" s="217" t="s">
        <v>33</v>
      </c>
      <c r="D1028" s="217"/>
      <c r="E1028" s="33">
        <v>0</v>
      </c>
      <c r="F1028" s="34">
        <f>(E1028/E1024)*100</f>
        <v>0</v>
      </c>
      <c r="G1028" s="36"/>
      <c r="H1028" s="22" t="s">
        <v>34</v>
      </c>
      <c r="I1028" s="22"/>
      <c r="J1028" s="37"/>
      <c r="K1028" s="28"/>
      <c r="L1028" s="17"/>
      <c r="M1028" s="17"/>
      <c r="N1028" s="17"/>
    </row>
    <row r="1029" spans="1:14" ht="15" customHeight="1">
      <c r="A1029" s="35"/>
      <c r="B1029" s="19"/>
      <c r="C1029" s="217" t="s">
        <v>35</v>
      </c>
      <c r="D1029" s="217"/>
      <c r="E1029" s="33">
        <v>1</v>
      </c>
      <c r="F1029" s="34">
        <v>0</v>
      </c>
      <c r="G1029" s="36"/>
      <c r="H1029" s="22"/>
      <c r="I1029" s="22"/>
      <c r="J1029" s="37"/>
      <c r="K1029" s="28"/>
      <c r="L1029" s="17"/>
      <c r="M1029" s="17"/>
      <c r="N1029" s="17"/>
    </row>
    <row r="1030" spans="1:14" ht="15" customHeight="1" thickBot="1">
      <c r="A1030" s="35"/>
      <c r="B1030" s="19"/>
      <c r="C1030" s="218" t="s">
        <v>36</v>
      </c>
      <c r="D1030" s="218"/>
      <c r="E1030" s="38"/>
      <c r="F1030" s="39">
        <f>(E1030/E1024)*100</f>
        <v>0</v>
      </c>
      <c r="G1030" s="36"/>
      <c r="H1030" s="22"/>
      <c r="I1030" s="22"/>
      <c r="M1030" s="17"/>
      <c r="N1030" s="17"/>
    </row>
    <row r="1031" spans="1:14" ht="15" customHeight="1">
      <c r="A1031" s="41" t="s">
        <v>37</v>
      </c>
      <c r="B1031" s="10"/>
      <c r="C1031" s="11"/>
      <c r="D1031" s="11"/>
      <c r="E1031" s="13"/>
      <c r="F1031" s="13"/>
      <c r="G1031" s="42"/>
      <c r="H1031" s="43"/>
      <c r="I1031" s="43"/>
      <c r="J1031" s="43"/>
      <c r="K1031" s="13"/>
      <c r="L1031" s="17"/>
      <c r="M1031" s="40"/>
      <c r="N1031" s="40"/>
    </row>
    <row r="1032" spans="1:14" ht="15" customHeight="1">
      <c r="A1032" s="12" t="s">
        <v>38</v>
      </c>
      <c r="B1032" s="10"/>
      <c r="C1032" s="44"/>
      <c r="D1032" s="45"/>
      <c r="E1032" s="46"/>
      <c r="F1032" s="43"/>
      <c r="G1032" s="42"/>
      <c r="H1032" s="43"/>
      <c r="I1032" s="43"/>
      <c r="J1032" s="43"/>
      <c r="K1032" s="13"/>
      <c r="L1032" s="17"/>
      <c r="M1032" s="24"/>
      <c r="N1032" s="24"/>
    </row>
    <row r="1033" spans="1:14" ht="15" customHeight="1">
      <c r="A1033" s="12" t="s">
        <v>39</v>
      </c>
      <c r="B1033" s="10"/>
      <c r="C1033" s="11"/>
      <c r="D1033" s="45"/>
      <c r="E1033" s="46"/>
      <c r="F1033" s="43"/>
      <c r="G1033" s="42"/>
      <c r="H1033" s="47"/>
      <c r="I1033" s="47"/>
      <c r="J1033" s="47"/>
      <c r="K1033" s="13"/>
      <c r="L1033" s="17"/>
      <c r="M1033" s="17"/>
      <c r="N1033" s="17"/>
    </row>
    <row r="1034" spans="1:14" ht="15" customHeight="1">
      <c r="A1034" s="12" t="s">
        <v>40</v>
      </c>
      <c r="B1034" s="44"/>
      <c r="C1034" s="11"/>
      <c r="D1034" s="45"/>
      <c r="E1034" s="46"/>
      <c r="F1034" s="43"/>
      <c r="G1034" s="48"/>
      <c r="H1034" s="47"/>
      <c r="I1034" s="47"/>
      <c r="J1034" s="47"/>
      <c r="K1034" s="13"/>
      <c r="L1034" s="17"/>
      <c r="M1034" s="17"/>
      <c r="N1034" s="17"/>
    </row>
    <row r="1035" spans="1:14" ht="15" customHeight="1" thickBot="1">
      <c r="A1035" s="12" t="s">
        <v>41</v>
      </c>
      <c r="B1035" s="35"/>
      <c r="C1035" s="11"/>
      <c r="D1035" s="49"/>
      <c r="E1035" s="43"/>
      <c r="F1035" s="43"/>
      <c r="G1035" s="48"/>
      <c r="H1035" s="47"/>
      <c r="I1035" s="47"/>
      <c r="J1035" s="47"/>
      <c r="K1035" s="43"/>
      <c r="L1035" s="17"/>
      <c r="M1035" s="17"/>
      <c r="N1035" s="17"/>
    </row>
    <row r="1036" spans="1:14" ht="15" customHeight="1" thickBot="1">
      <c r="A1036" s="219" t="s">
        <v>0</v>
      </c>
      <c r="B1036" s="219"/>
      <c r="C1036" s="219"/>
      <c r="D1036" s="219"/>
      <c r="E1036" s="219"/>
      <c r="F1036" s="219"/>
      <c r="G1036" s="219"/>
      <c r="H1036" s="219"/>
      <c r="I1036" s="219"/>
      <c r="J1036" s="219"/>
      <c r="K1036" s="219"/>
      <c r="L1036" s="219"/>
      <c r="M1036" s="219"/>
      <c r="N1036" s="219"/>
    </row>
    <row r="1037" spans="1:14" ht="15" customHeight="1" thickBot="1">
      <c r="A1037" s="219"/>
      <c r="B1037" s="219"/>
      <c r="C1037" s="219"/>
      <c r="D1037" s="219"/>
      <c r="E1037" s="219"/>
      <c r="F1037" s="219"/>
      <c r="G1037" s="219"/>
      <c r="H1037" s="219"/>
      <c r="I1037" s="219"/>
      <c r="J1037" s="219"/>
      <c r="K1037" s="219"/>
      <c r="L1037" s="219"/>
      <c r="M1037" s="219"/>
      <c r="N1037" s="219"/>
    </row>
    <row r="1038" spans="1:14" ht="15" customHeight="1">
      <c r="A1038" s="219"/>
      <c r="B1038" s="219"/>
      <c r="C1038" s="219"/>
      <c r="D1038" s="219"/>
      <c r="E1038" s="219"/>
      <c r="F1038" s="219"/>
      <c r="G1038" s="219"/>
      <c r="H1038" s="219"/>
      <c r="I1038" s="219"/>
      <c r="J1038" s="219"/>
      <c r="K1038" s="219"/>
      <c r="L1038" s="219"/>
      <c r="M1038" s="219"/>
      <c r="N1038" s="219"/>
    </row>
    <row r="1039" spans="1:14" ht="15" customHeight="1">
      <c r="A1039" s="220" t="s">
        <v>1</v>
      </c>
      <c r="B1039" s="220"/>
      <c r="C1039" s="220"/>
      <c r="D1039" s="220"/>
      <c r="E1039" s="220"/>
      <c r="F1039" s="220"/>
      <c r="G1039" s="220"/>
      <c r="H1039" s="220"/>
      <c r="I1039" s="220"/>
      <c r="J1039" s="220"/>
      <c r="K1039" s="220"/>
      <c r="L1039" s="220"/>
      <c r="M1039" s="220"/>
      <c r="N1039" s="220"/>
    </row>
    <row r="1040" spans="1:14" ht="15" customHeight="1">
      <c r="A1040" s="220" t="s">
        <v>2</v>
      </c>
      <c r="B1040" s="220"/>
      <c r="C1040" s="220"/>
      <c r="D1040" s="220"/>
      <c r="E1040" s="220"/>
      <c r="F1040" s="220"/>
      <c r="G1040" s="220"/>
      <c r="H1040" s="220"/>
      <c r="I1040" s="220"/>
      <c r="J1040" s="220"/>
      <c r="K1040" s="220"/>
      <c r="L1040" s="220"/>
      <c r="M1040" s="220"/>
      <c r="N1040" s="220"/>
    </row>
    <row r="1041" spans="1:14" ht="15" customHeight="1" thickBot="1">
      <c r="A1041" s="212" t="s">
        <v>3</v>
      </c>
      <c r="B1041" s="212"/>
      <c r="C1041" s="212"/>
      <c r="D1041" s="212"/>
      <c r="E1041" s="212"/>
      <c r="F1041" s="212"/>
      <c r="G1041" s="212"/>
      <c r="H1041" s="212"/>
      <c r="I1041" s="212"/>
      <c r="J1041" s="212"/>
      <c r="K1041" s="212"/>
      <c r="L1041" s="212"/>
      <c r="M1041" s="212"/>
      <c r="N1041" s="212"/>
    </row>
    <row r="1042" spans="1:14" ht="15" customHeight="1">
      <c r="A1042" s="213" t="s">
        <v>83</v>
      </c>
      <c r="B1042" s="213"/>
      <c r="C1042" s="213"/>
      <c r="D1042" s="213"/>
      <c r="E1042" s="213"/>
      <c r="F1042" s="213"/>
      <c r="G1042" s="213"/>
      <c r="H1042" s="213"/>
      <c r="I1042" s="213"/>
      <c r="J1042" s="213"/>
      <c r="K1042" s="213"/>
      <c r="L1042" s="213"/>
      <c r="M1042" s="213"/>
      <c r="N1042" s="213"/>
    </row>
    <row r="1043" spans="1:14" ht="15" customHeight="1">
      <c r="A1043" s="213" t="s">
        <v>5</v>
      </c>
      <c r="B1043" s="213"/>
      <c r="C1043" s="213"/>
      <c r="D1043" s="213"/>
      <c r="E1043" s="213"/>
      <c r="F1043" s="213"/>
      <c r="G1043" s="213"/>
      <c r="H1043" s="213"/>
      <c r="I1043" s="213"/>
      <c r="J1043" s="213"/>
      <c r="K1043" s="213"/>
      <c r="L1043" s="213"/>
      <c r="M1043" s="213"/>
      <c r="N1043" s="213"/>
    </row>
    <row r="1044" spans="1:14" ht="15" customHeight="1">
      <c r="A1044" s="214" t="s">
        <v>6</v>
      </c>
      <c r="B1044" s="210" t="s">
        <v>7</v>
      </c>
      <c r="C1044" s="210" t="s">
        <v>8</v>
      </c>
      <c r="D1044" s="214" t="s">
        <v>9</v>
      </c>
      <c r="E1044" s="210" t="s">
        <v>10</v>
      </c>
      <c r="F1044" s="210" t="s">
        <v>11</v>
      </c>
      <c r="G1044" s="210" t="s">
        <v>12</v>
      </c>
      <c r="H1044" s="210" t="s">
        <v>13</v>
      </c>
      <c r="I1044" s="210" t="s">
        <v>14</v>
      </c>
      <c r="J1044" s="210" t="s">
        <v>15</v>
      </c>
      <c r="K1044" s="211" t="s">
        <v>16</v>
      </c>
      <c r="L1044" s="210" t="s">
        <v>17</v>
      </c>
      <c r="M1044" s="210" t="s">
        <v>18</v>
      </c>
      <c r="N1044" s="210" t="s">
        <v>19</v>
      </c>
    </row>
    <row r="1045" spans="1:14" ht="15" customHeight="1">
      <c r="A1045" s="226"/>
      <c r="B1045" s="215"/>
      <c r="C1045" s="215"/>
      <c r="D1045" s="226"/>
      <c r="E1045" s="215"/>
      <c r="F1045" s="215"/>
      <c r="G1045" s="215"/>
      <c r="H1045" s="215"/>
      <c r="I1045" s="215"/>
      <c r="J1045" s="215"/>
      <c r="K1045" s="245"/>
      <c r="L1045" s="215"/>
      <c r="M1045" s="215"/>
      <c r="N1045" s="215"/>
    </row>
    <row r="1046" spans="1:14" ht="15" customHeight="1">
      <c r="A1046" s="51">
        <v>1</v>
      </c>
      <c r="B1046" s="52">
        <v>43067</v>
      </c>
      <c r="C1046" s="51" t="s">
        <v>23</v>
      </c>
      <c r="D1046" s="51" t="s">
        <v>21</v>
      </c>
      <c r="E1046" s="51" t="s">
        <v>80</v>
      </c>
      <c r="F1046" s="51">
        <v>713</v>
      </c>
      <c r="G1046" s="51">
        <v>703</v>
      </c>
      <c r="H1046" s="51">
        <v>718</v>
      </c>
      <c r="I1046" s="51">
        <v>723</v>
      </c>
      <c r="J1046" s="51">
        <v>728</v>
      </c>
      <c r="K1046" s="51">
        <v>703</v>
      </c>
      <c r="L1046" s="53">
        <v>2000</v>
      </c>
      <c r="M1046" s="65">
        <f aca="true" t="shared" si="77" ref="M1046:M1053">IF(D1046="BUY",(K1046-F1046)*(L1046),(F1046-K1046)*(L1046))</f>
        <v>-20000</v>
      </c>
      <c r="N1046" s="66">
        <f aca="true" t="shared" si="78" ref="N1046:N1053">M1046/(L1046)/F1046%</f>
        <v>-1.402524544179523</v>
      </c>
    </row>
    <row r="1047" spans="1:14" ht="15" customHeight="1">
      <c r="A1047" s="51">
        <v>2</v>
      </c>
      <c r="B1047" s="52">
        <v>43061</v>
      </c>
      <c r="C1047" s="51" t="s">
        <v>23</v>
      </c>
      <c r="D1047" s="51" t="s">
        <v>21</v>
      </c>
      <c r="E1047" s="51" t="s">
        <v>55</v>
      </c>
      <c r="F1047" s="51">
        <v>313</v>
      </c>
      <c r="G1047" s="51">
        <v>298</v>
      </c>
      <c r="H1047" s="51">
        <v>321</v>
      </c>
      <c r="I1047" s="51">
        <v>329</v>
      </c>
      <c r="J1047" s="51">
        <v>337</v>
      </c>
      <c r="K1047" s="51">
        <v>310</v>
      </c>
      <c r="L1047" s="53">
        <v>1750</v>
      </c>
      <c r="M1047" s="65">
        <f t="shared" si="77"/>
        <v>-5250</v>
      </c>
      <c r="N1047" s="66">
        <f t="shared" si="78"/>
        <v>-0.9584664536741214</v>
      </c>
    </row>
    <row r="1048" spans="1:14" ht="15" customHeight="1">
      <c r="A1048" s="51">
        <v>3</v>
      </c>
      <c r="B1048" s="52">
        <v>43060</v>
      </c>
      <c r="C1048" s="51" t="s">
        <v>23</v>
      </c>
      <c r="D1048" s="51" t="s">
        <v>21</v>
      </c>
      <c r="E1048" s="51" t="s">
        <v>86</v>
      </c>
      <c r="F1048" s="51">
        <v>115</v>
      </c>
      <c r="G1048" s="51">
        <v>113</v>
      </c>
      <c r="H1048" s="51">
        <v>116</v>
      </c>
      <c r="I1048" s="51">
        <v>117</v>
      </c>
      <c r="J1048" s="51">
        <v>118</v>
      </c>
      <c r="K1048" s="51">
        <v>116</v>
      </c>
      <c r="L1048" s="53">
        <v>9000</v>
      </c>
      <c r="M1048" s="65">
        <f t="shared" si="77"/>
        <v>9000</v>
      </c>
      <c r="N1048" s="66">
        <f t="shared" si="78"/>
        <v>0.8695652173913044</v>
      </c>
    </row>
    <row r="1049" spans="1:14" ht="15" customHeight="1">
      <c r="A1049" s="51">
        <v>4</v>
      </c>
      <c r="B1049" s="52">
        <v>43055</v>
      </c>
      <c r="C1049" s="51" t="s">
        <v>23</v>
      </c>
      <c r="D1049" s="51" t="s">
        <v>21</v>
      </c>
      <c r="E1049" s="51" t="s">
        <v>88</v>
      </c>
      <c r="F1049" s="51">
        <v>992</v>
      </c>
      <c r="G1049" s="51">
        <v>966</v>
      </c>
      <c r="H1049" s="51">
        <v>1007</v>
      </c>
      <c r="I1049" s="51">
        <v>1022</v>
      </c>
      <c r="J1049" s="51">
        <v>1037</v>
      </c>
      <c r="K1049" s="51">
        <v>966</v>
      </c>
      <c r="L1049" s="53">
        <v>500</v>
      </c>
      <c r="M1049" s="65">
        <f t="shared" si="77"/>
        <v>-13000</v>
      </c>
      <c r="N1049" s="66">
        <f t="shared" si="78"/>
        <v>-2.620967741935484</v>
      </c>
    </row>
    <row r="1050" spans="1:14" ht="15" customHeight="1">
      <c r="A1050" s="51">
        <v>5</v>
      </c>
      <c r="B1050" s="52">
        <v>43055</v>
      </c>
      <c r="C1050" s="51" t="s">
        <v>23</v>
      </c>
      <c r="D1050" s="51" t="s">
        <v>21</v>
      </c>
      <c r="E1050" s="51" t="s">
        <v>87</v>
      </c>
      <c r="F1050" s="51">
        <v>1815</v>
      </c>
      <c r="G1050" s="51">
        <v>1785</v>
      </c>
      <c r="H1050" s="51">
        <v>1835</v>
      </c>
      <c r="I1050" s="51">
        <v>1855</v>
      </c>
      <c r="J1050" s="51">
        <v>1875</v>
      </c>
      <c r="K1050" s="51">
        <v>1835</v>
      </c>
      <c r="L1050" s="53">
        <v>500</v>
      </c>
      <c r="M1050" s="65">
        <f t="shared" si="77"/>
        <v>10000</v>
      </c>
      <c r="N1050" s="66">
        <f t="shared" si="78"/>
        <v>1.1019283746556474</v>
      </c>
    </row>
    <row r="1051" spans="1:14" ht="15" customHeight="1">
      <c r="A1051" s="51">
        <v>6</v>
      </c>
      <c r="B1051" s="52">
        <v>43053</v>
      </c>
      <c r="C1051" s="51" t="s">
        <v>23</v>
      </c>
      <c r="D1051" s="51" t="s">
        <v>21</v>
      </c>
      <c r="E1051" s="51" t="s">
        <v>86</v>
      </c>
      <c r="F1051" s="51">
        <v>104</v>
      </c>
      <c r="G1051" s="51">
        <v>102</v>
      </c>
      <c r="H1051" s="51">
        <v>105</v>
      </c>
      <c r="I1051" s="51">
        <v>106</v>
      </c>
      <c r="J1051" s="51">
        <v>107</v>
      </c>
      <c r="K1051" s="51">
        <v>102</v>
      </c>
      <c r="L1051" s="53">
        <v>9000</v>
      </c>
      <c r="M1051" s="65">
        <f t="shared" si="77"/>
        <v>-18000</v>
      </c>
      <c r="N1051" s="66">
        <f t="shared" si="78"/>
        <v>-1.923076923076923</v>
      </c>
    </row>
    <row r="1052" spans="1:14" ht="15" customHeight="1">
      <c r="A1052" s="51">
        <v>7</v>
      </c>
      <c r="B1052" s="52">
        <v>43049</v>
      </c>
      <c r="C1052" s="51" t="s">
        <v>23</v>
      </c>
      <c r="D1052" s="51" t="s">
        <v>21</v>
      </c>
      <c r="E1052" s="51" t="s">
        <v>85</v>
      </c>
      <c r="F1052" s="51">
        <v>1260</v>
      </c>
      <c r="G1052" s="51">
        <v>1230</v>
      </c>
      <c r="H1052" s="51">
        <v>1275</v>
      </c>
      <c r="I1052" s="51">
        <v>1290</v>
      </c>
      <c r="J1052" s="51">
        <v>1305</v>
      </c>
      <c r="K1052" s="51">
        <v>1275</v>
      </c>
      <c r="L1052" s="53">
        <v>750</v>
      </c>
      <c r="M1052" s="65">
        <f t="shared" si="77"/>
        <v>11250</v>
      </c>
      <c r="N1052" s="66">
        <f t="shared" si="78"/>
        <v>1.1904761904761905</v>
      </c>
    </row>
    <row r="1053" spans="1:14" ht="15" customHeight="1">
      <c r="A1053" s="51">
        <v>8</v>
      </c>
      <c r="B1053" s="52">
        <v>43041</v>
      </c>
      <c r="C1053" s="51" t="s">
        <v>23</v>
      </c>
      <c r="D1053" s="51" t="s">
        <v>21</v>
      </c>
      <c r="E1053" s="51" t="s">
        <v>84</v>
      </c>
      <c r="F1053" s="51">
        <v>442</v>
      </c>
      <c r="G1053" s="51">
        <v>427</v>
      </c>
      <c r="H1053" s="51">
        <v>450</v>
      </c>
      <c r="I1053" s="51">
        <v>458</v>
      </c>
      <c r="J1053" s="51">
        <v>466</v>
      </c>
      <c r="K1053" s="51">
        <v>450</v>
      </c>
      <c r="L1053" s="53">
        <v>1500</v>
      </c>
      <c r="M1053" s="65">
        <f t="shared" si="77"/>
        <v>12000</v>
      </c>
      <c r="N1053" s="66">
        <f t="shared" si="78"/>
        <v>1.8099547511312217</v>
      </c>
    </row>
    <row r="1054" spans="1:14" ht="15" customHeight="1">
      <c r="A1054" s="9" t="s">
        <v>25</v>
      </c>
      <c r="B1054" s="10"/>
      <c r="C1054" s="11"/>
      <c r="D1054" s="12"/>
      <c r="E1054" s="13"/>
      <c r="F1054" s="13"/>
      <c r="G1054" s="14"/>
      <c r="H1054" s="15"/>
      <c r="I1054" s="15"/>
      <c r="J1054" s="15"/>
      <c r="K1054" s="16"/>
      <c r="L1054" s="17"/>
      <c r="M1054" s="40"/>
      <c r="N1054" s="67"/>
    </row>
    <row r="1055" spans="1:12" ht="15" customHeight="1">
      <c r="A1055" s="9" t="s">
        <v>26</v>
      </c>
      <c r="B1055" s="19"/>
      <c r="C1055" s="11"/>
      <c r="D1055" s="12"/>
      <c r="E1055" s="13"/>
      <c r="F1055" s="13"/>
      <c r="G1055" s="14"/>
      <c r="H1055" s="13"/>
      <c r="I1055" s="13"/>
      <c r="J1055" s="13"/>
      <c r="K1055" s="16"/>
      <c r="L1055" s="17"/>
    </row>
    <row r="1056" spans="1:14" ht="15" customHeight="1">
      <c r="A1056" s="9" t="s">
        <v>26</v>
      </c>
      <c r="B1056" s="19"/>
      <c r="C1056" s="20"/>
      <c r="D1056" s="21"/>
      <c r="E1056" s="22"/>
      <c r="F1056" s="22"/>
      <c r="G1056" s="23"/>
      <c r="H1056" s="22"/>
      <c r="I1056" s="22"/>
      <c r="J1056" s="22"/>
      <c r="K1056" s="22"/>
      <c r="L1056" s="17"/>
      <c r="M1056" s="17"/>
      <c r="N1056" s="17"/>
    </row>
    <row r="1057" spans="1:14" ht="15" customHeight="1" thickBot="1">
      <c r="A1057" s="24"/>
      <c r="B1057" s="19"/>
      <c r="C1057" s="22"/>
      <c r="D1057" s="22"/>
      <c r="E1057" s="22"/>
      <c r="F1057" s="25"/>
      <c r="G1057" s="26"/>
      <c r="H1057" s="27" t="s">
        <v>27</v>
      </c>
      <c r="I1057" s="27"/>
      <c r="J1057" s="28"/>
      <c r="K1057" s="28"/>
      <c r="L1057" s="17"/>
      <c r="M1057" s="63" t="s">
        <v>72</v>
      </c>
      <c r="N1057" s="64" t="s">
        <v>68</v>
      </c>
    </row>
    <row r="1058" spans="1:12" ht="15" customHeight="1">
      <c r="A1058" s="24"/>
      <c r="B1058" s="19"/>
      <c r="C1058" s="221" t="s">
        <v>28</v>
      </c>
      <c r="D1058" s="221"/>
      <c r="E1058" s="29">
        <v>8</v>
      </c>
      <c r="F1058" s="30">
        <f>F1059+F1060+F1061+F1062+F1063+F1064</f>
        <v>100</v>
      </c>
      <c r="G1058" s="31">
        <v>8</v>
      </c>
      <c r="H1058" s="32">
        <f>G1059/G1058%</f>
        <v>50</v>
      </c>
      <c r="I1058" s="32"/>
      <c r="J1058" s="32"/>
      <c r="L1058" s="17"/>
    </row>
    <row r="1059" spans="1:14" ht="15" customHeight="1">
      <c r="A1059" s="24"/>
      <c r="B1059" s="19"/>
      <c r="C1059" s="217" t="s">
        <v>29</v>
      </c>
      <c r="D1059" s="217"/>
      <c r="E1059" s="33">
        <v>4</v>
      </c>
      <c r="F1059" s="34">
        <f>(E1059/E1058)*100</f>
        <v>50</v>
      </c>
      <c r="G1059" s="31">
        <v>4</v>
      </c>
      <c r="H1059" s="28"/>
      <c r="I1059" s="28"/>
      <c r="J1059" s="22"/>
      <c r="K1059" s="28"/>
      <c r="M1059" s="22"/>
      <c r="N1059" s="22"/>
    </row>
    <row r="1060" spans="1:14" ht="15" customHeight="1">
      <c r="A1060" s="35"/>
      <c r="B1060" s="19"/>
      <c r="C1060" s="217" t="s">
        <v>31</v>
      </c>
      <c r="D1060" s="217"/>
      <c r="E1060" s="33">
        <v>0</v>
      </c>
      <c r="F1060" s="34">
        <f>(E1060/E1058)*100</f>
        <v>0</v>
      </c>
      <c r="G1060" s="36"/>
      <c r="H1060" s="31"/>
      <c r="I1060" s="31"/>
      <c r="J1060" s="22"/>
      <c r="K1060" s="28"/>
      <c r="L1060" s="17"/>
      <c r="M1060" s="20"/>
      <c r="N1060" s="20"/>
    </row>
    <row r="1061" spans="1:14" ht="15" customHeight="1">
      <c r="A1061" s="35"/>
      <c r="B1061" s="19"/>
      <c r="C1061" s="217" t="s">
        <v>32</v>
      </c>
      <c r="D1061" s="217"/>
      <c r="E1061" s="33">
        <v>0</v>
      </c>
      <c r="F1061" s="34">
        <f>(E1061/E1058)*100</f>
        <v>0</v>
      </c>
      <c r="G1061" s="36"/>
      <c r="H1061" s="31"/>
      <c r="I1061" s="31"/>
      <c r="J1061" s="22"/>
      <c r="K1061" s="28"/>
      <c r="L1061" s="17"/>
      <c r="M1061" s="17"/>
      <c r="N1061" s="17"/>
    </row>
    <row r="1062" spans="1:14" ht="15" customHeight="1">
      <c r="A1062" s="35"/>
      <c r="B1062" s="19"/>
      <c r="C1062" s="217" t="s">
        <v>33</v>
      </c>
      <c r="D1062" s="217"/>
      <c r="E1062" s="33">
        <v>4</v>
      </c>
      <c r="F1062" s="34">
        <f>(E1062/E1058)*100</f>
        <v>50</v>
      </c>
      <c r="G1062" s="36"/>
      <c r="H1062" s="22" t="s">
        <v>34</v>
      </c>
      <c r="I1062" s="22"/>
      <c r="J1062" s="37"/>
      <c r="K1062" s="28"/>
      <c r="L1062" s="17"/>
      <c r="M1062" s="17"/>
      <c r="N1062" s="17"/>
    </row>
    <row r="1063" spans="1:14" ht="15" customHeight="1">
      <c r="A1063" s="35"/>
      <c r="B1063" s="19"/>
      <c r="C1063" s="217" t="s">
        <v>35</v>
      </c>
      <c r="D1063" s="217"/>
      <c r="E1063" s="33">
        <v>0</v>
      </c>
      <c r="F1063" s="34">
        <v>0</v>
      </c>
      <c r="G1063" s="36"/>
      <c r="H1063" s="22"/>
      <c r="I1063" s="22"/>
      <c r="J1063" s="37"/>
      <c r="K1063" s="28"/>
      <c r="L1063" s="17"/>
      <c r="M1063" s="17"/>
      <c r="N1063" s="17"/>
    </row>
    <row r="1064" spans="1:14" ht="15" customHeight="1" thickBot="1">
      <c r="A1064" s="35"/>
      <c r="B1064" s="19"/>
      <c r="C1064" s="218" t="s">
        <v>36</v>
      </c>
      <c r="D1064" s="218"/>
      <c r="E1064" s="38"/>
      <c r="F1064" s="39">
        <f>(E1064/E1058)*100</f>
        <v>0</v>
      </c>
      <c r="G1064" s="36"/>
      <c r="H1064" s="22"/>
      <c r="I1064" s="22"/>
      <c r="M1064" s="17"/>
      <c r="N1064" s="17"/>
    </row>
    <row r="1065" spans="1:14" ht="15" customHeight="1">
      <c r="A1065" s="41" t="s">
        <v>37</v>
      </c>
      <c r="B1065" s="10"/>
      <c r="C1065" s="11"/>
      <c r="D1065" s="11"/>
      <c r="E1065" s="13"/>
      <c r="F1065" s="13"/>
      <c r="G1065" s="42"/>
      <c r="H1065" s="43"/>
      <c r="I1065" s="43"/>
      <c r="J1065" s="43"/>
      <c r="K1065" s="13"/>
      <c r="L1065" s="17"/>
      <c r="M1065" s="40"/>
      <c r="N1065" s="40"/>
    </row>
    <row r="1066" spans="1:14" ht="15" customHeight="1">
      <c r="A1066" s="12" t="s">
        <v>38</v>
      </c>
      <c r="B1066" s="10"/>
      <c r="C1066" s="44"/>
      <c r="D1066" s="45"/>
      <c r="E1066" s="46"/>
      <c r="F1066" s="43"/>
      <c r="G1066" s="42"/>
      <c r="H1066" s="43"/>
      <c r="I1066" s="43"/>
      <c r="J1066" s="43"/>
      <c r="K1066" s="13"/>
      <c r="L1066" s="17"/>
      <c r="M1066" s="24"/>
      <c r="N1066" s="24"/>
    </row>
    <row r="1067" spans="1:14" ht="15" customHeight="1">
      <c r="A1067" s="12" t="s">
        <v>39</v>
      </c>
      <c r="B1067" s="10"/>
      <c r="C1067" s="11"/>
      <c r="D1067" s="45"/>
      <c r="E1067" s="46"/>
      <c r="F1067" s="43"/>
      <c r="G1067" s="42"/>
      <c r="H1067" s="47"/>
      <c r="I1067" s="47"/>
      <c r="J1067" s="47"/>
      <c r="K1067" s="13"/>
      <c r="L1067" s="17"/>
      <c r="M1067" s="17"/>
      <c r="N1067" s="17"/>
    </row>
    <row r="1068" spans="1:14" ht="15" customHeight="1">
      <c r="A1068" s="12" t="s">
        <v>40</v>
      </c>
      <c r="B1068" s="44"/>
      <c r="C1068" s="11"/>
      <c r="D1068" s="45"/>
      <c r="E1068" s="46"/>
      <c r="F1068" s="43"/>
      <c r="G1068" s="48"/>
      <c r="H1068" s="47"/>
      <c r="I1068" s="47"/>
      <c r="J1068" s="47"/>
      <c r="K1068" s="13"/>
      <c r="L1068" s="17"/>
      <c r="M1068" s="17"/>
      <c r="N1068" s="17"/>
    </row>
    <row r="1069" spans="1:14" ht="15" customHeight="1" thickBot="1">
      <c r="A1069" s="12" t="s">
        <v>41</v>
      </c>
      <c r="B1069" s="35"/>
      <c r="C1069" s="11"/>
      <c r="D1069" s="49"/>
      <c r="E1069" s="43"/>
      <c r="F1069" s="43"/>
      <c r="G1069" s="48"/>
      <c r="H1069" s="47"/>
      <c r="I1069" s="47"/>
      <c r="J1069" s="47"/>
      <c r="K1069" s="43"/>
      <c r="L1069" s="17"/>
      <c r="M1069" s="17"/>
      <c r="N1069" s="17"/>
    </row>
    <row r="1070" spans="1:14" ht="15" customHeight="1" thickBot="1">
      <c r="A1070" s="219" t="s">
        <v>0</v>
      </c>
      <c r="B1070" s="219"/>
      <c r="C1070" s="219"/>
      <c r="D1070" s="219"/>
      <c r="E1070" s="219"/>
      <c r="F1070" s="219"/>
      <c r="G1070" s="219"/>
      <c r="H1070" s="219"/>
      <c r="I1070" s="219"/>
      <c r="J1070" s="219"/>
      <c r="K1070" s="219"/>
      <c r="L1070" s="219"/>
      <c r="M1070" s="219"/>
      <c r="N1070" s="219"/>
    </row>
    <row r="1071" spans="1:14" ht="15" customHeight="1" thickBot="1">
      <c r="A1071" s="219"/>
      <c r="B1071" s="219"/>
      <c r="C1071" s="219"/>
      <c r="D1071" s="219"/>
      <c r="E1071" s="219"/>
      <c r="F1071" s="219"/>
      <c r="G1071" s="219"/>
      <c r="H1071" s="219"/>
      <c r="I1071" s="219"/>
      <c r="J1071" s="219"/>
      <c r="K1071" s="219"/>
      <c r="L1071" s="219"/>
      <c r="M1071" s="219"/>
      <c r="N1071" s="219"/>
    </row>
    <row r="1072" spans="1:14" ht="15" customHeight="1">
      <c r="A1072" s="219"/>
      <c r="B1072" s="219"/>
      <c r="C1072" s="219"/>
      <c r="D1072" s="219"/>
      <c r="E1072" s="219"/>
      <c r="F1072" s="219"/>
      <c r="G1072" s="219"/>
      <c r="H1072" s="219"/>
      <c r="I1072" s="219"/>
      <c r="J1072" s="219"/>
      <c r="K1072" s="219"/>
      <c r="L1072" s="219"/>
      <c r="M1072" s="219"/>
      <c r="N1072" s="219"/>
    </row>
    <row r="1073" spans="1:14" ht="15" customHeight="1">
      <c r="A1073" s="220" t="s">
        <v>1</v>
      </c>
      <c r="B1073" s="220"/>
      <c r="C1073" s="220"/>
      <c r="D1073" s="220"/>
      <c r="E1073" s="220"/>
      <c r="F1073" s="220"/>
      <c r="G1073" s="220"/>
      <c r="H1073" s="220"/>
      <c r="I1073" s="220"/>
      <c r="J1073" s="220"/>
      <c r="K1073" s="220"/>
      <c r="L1073" s="220"/>
      <c r="M1073" s="220"/>
      <c r="N1073" s="220"/>
    </row>
    <row r="1074" spans="1:14" ht="15" customHeight="1">
      <c r="A1074" s="220" t="s">
        <v>2</v>
      </c>
      <c r="B1074" s="220"/>
      <c r="C1074" s="220"/>
      <c r="D1074" s="220"/>
      <c r="E1074" s="220"/>
      <c r="F1074" s="220"/>
      <c r="G1074" s="220"/>
      <c r="H1074" s="220"/>
      <c r="I1074" s="220"/>
      <c r="J1074" s="220"/>
      <c r="K1074" s="220"/>
      <c r="L1074" s="220"/>
      <c r="M1074" s="220"/>
      <c r="N1074" s="220"/>
    </row>
    <row r="1075" spans="1:14" ht="15" customHeight="1" thickBot="1">
      <c r="A1075" s="212" t="s">
        <v>3</v>
      </c>
      <c r="B1075" s="212"/>
      <c r="C1075" s="212"/>
      <c r="D1075" s="212"/>
      <c r="E1075" s="212"/>
      <c r="F1075" s="212"/>
      <c r="G1075" s="212"/>
      <c r="H1075" s="212"/>
      <c r="I1075" s="212"/>
      <c r="J1075" s="212"/>
      <c r="K1075" s="212"/>
      <c r="L1075" s="212"/>
      <c r="M1075" s="212"/>
      <c r="N1075" s="212"/>
    </row>
    <row r="1076" spans="1:14" ht="15" customHeight="1">
      <c r="A1076" s="213" t="s">
        <v>74</v>
      </c>
      <c r="B1076" s="213"/>
      <c r="C1076" s="213"/>
      <c r="D1076" s="213"/>
      <c r="E1076" s="213"/>
      <c r="F1076" s="213"/>
      <c r="G1076" s="213"/>
      <c r="H1076" s="213"/>
      <c r="I1076" s="213"/>
      <c r="J1076" s="213"/>
      <c r="K1076" s="213"/>
      <c r="L1076" s="213"/>
      <c r="M1076" s="213"/>
      <c r="N1076" s="213"/>
    </row>
    <row r="1077" spans="1:14" ht="15" customHeight="1">
      <c r="A1077" s="213" t="s">
        <v>5</v>
      </c>
      <c r="B1077" s="213"/>
      <c r="C1077" s="213"/>
      <c r="D1077" s="213"/>
      <c r="E1077" s="213"/>
      <c r="F1077" s="213"/>
      <c r="G1077" s="213"/>
      <c r="H1077" s="213"/>
      <c r="I1077" s="213"/>
      <c r="J1077" s="213"/>
      <c r="K1077" s="213"/>
      <c r="L1077" s="213"/>
      <c r="M1077" s="213"/>
      <c r="N1077" s="213"/>
    </row>
    <row r="1078" spans="1:14" ht="15" customHeight="1">
      <c r="A1078" s="214" t="s">
        <v>6</v>
      </c>
      <c r="B1078" s="210" t="s">
        <v>7</v>
      </c>
      <c r="C1078" s="210" t="s">
        <v>8</v>
      </c>
      <c r="D1078" s="214" t="s">
        <v>9</v>
      </c>
      <c r="E1078" s="210" t="s">
        <v>10</v>
      </c>
      <c r="F1078" s="210" t="s">
        <v>11</v>
      </c>
      <c r="G1078" s="210" t="s">
        <v>12</v>
      </c>
      <c r="H1078" s="210" t="s">
        <v>13</v>
      </c>
      <c r="I1078" s="210" t="s">
        <v>14</v>
      </c>
      <c r="J1078" s="210" t="s">
        <v>15</v>
      </c>
      <c r="K1078" s="211" t="s">
        <v>16</v>
      </c>
      <c r="L1078" s="210" t="s">
        <v>17</v>
      </c>
      <c r="M1078" s="210" t="s">
        <v>18</v>
      </c>
      <c r="N1078" s="210" t="s">
        <v>19</v>
      </c>
    </row>
    <row r="1079" spans="1:14" ht="15" customHeight="1">
      <c r="A1079" s="226"/>
      <c r="B1079" s="215"/>
      <c r="C1079" s="215"/>
      <c r="D1079" s="226"/>
      <c r="E1079" s="215"/>
      <c r="F1079" s="215"/>
      <c r="G1079" s="215"/>
      <c r="H1079" s="215"/>
      <c r="I1079" s="215"/>
      <c r="J1079" s="215"/>
      <c r="K1079" s="245"/>
      <c r="L1079" s="215"/>
      <c r="M1079" s="215"/>
      <c r="N1079" s="215"/>
    </row>
    <row r="1080" spans="1:14" ht="15" customHeight="1">
      <c r="A1080" s="51">
        <v>1</v>
      </c>
      <c r="B1080" s="52">
        <v>43039</v>
      </c>
      <c r="C1080" s="51" t="s">
        <v>23</v>
      </c>
      <c r="D1080" s="51" t="s">
        <v>21</v>
      </c>
      <c r="E1080" s="51" t="s">
        <v>69</v>
      </c>
      <c r="F1080" s="51">
        <v>510</v>
      </c>
      <c r="G1080" s="51">
        <v>485</v>
      </c>
      <c r="H1080" s="51">
        <v>525</v>
      </c>
      <c r="I1080" s="51">
        <v>540</v>
      </c>
      <c r="J1080" s="51">
        <v>555</v>
      </c>
      <c r="K1080" s="51">
        <v>525</v>
      </c>
      <c r="L1080" s="53">
        <v>1200</v>
      </c>
      <c r="M1080" s="65">
        <f>IF(D1080="BUY",(K1080-F1080)*(L1080),(F1080-K1080)*(L1080))</f>
        <v>18000</v>
      </c>
      <c r="N1080" s="66">
        <f>M1080/(L1080)/F1080%</f>
        <v>2.9411764705882355</v>
      </c>
    </row>
    <row r="1081" spans="1:14" ht="15" customHeight="1">
      <c r="A1081" s="51">
        <v>2</v>
      </c>
      <c r="B1081" s="52">
        <v>43035</v>
      </c>
      <c r="C1081" s="51" t="s">
        <v>82</v>
      </c>
      <c r="D1081" s="51" t="s">
        <v>21</v>
      </c>
      <c r="E1081" s="51" t="s">
        <v>81</v>
      </c>
      <c r="F1081" s="51">
        <v>5</v>
      </c>
      <c r="G1081" s="51">
        <v>2</v>
      </c>
      <c r="H1081" s="51">
        <v>10</v>
      </c>
      <c r="I1081" s="51">
        <v>15</v>
      </c>
      <c r="J1081" s="51">
        <v>20</v>
      </c>
      <c r="K1081" s="51">
        <v>7</v>
      </c>
      <c r="L1081" s="53">
        <v>1500</v>
      </c>
      <c r="M1081" s="65">
        <f>IF(D1081="BUY",(K1081-F1081)*(L1081),(F1081-K1081)*(L1081))</f>
        <v>3000</v>
      </c>
      <c r="N1081" s="66">
        <f>M1081/(L1081)/F1081%</f>
        <v>40</v>
      </c>
    </row>
    <row r="1082" spans="1:14" ht="15" customHeight="1">
      <c r="A1082" s="51">
        <v>3</v>
      </c>
      <c r="B1082" s="52">
        <v>43035</v>
      </c>
      <c r="C1082" s="51" t="s">
        <v>23</v>
      </c>
      <c r="D1082" s="51" t="s">
        <v>21</v>
      </c>
      <c r="E1082" s="51" t="s">
        <v>43</v>
      </c>
      <c r="F1082" s="51">
        <v>548</v>
      </c>
      <c r="G1082" s="51">
        <v>527</v>
      </c>
      <c r="H1082" s="51">
        <v>560</v>
      </c>
      <c r="I1082" s="51">
        <v>572</v>
      </c>
      <c r="J1082" s="51">
        <v>584</v>
      </c>
      <c r="K1082" s="51">
        <v>560</v>
      </c>
      <c r="L1082" s="53">
        <v>800</v>
      </c>
      <c r="M1082" s="65">
        <f>IF(D1082="BUY",(K1082-F1082)*(L1082),(F1082-K1082)*(L1082))</f>
        <v>9600</v>
      </c>
      <c r="N1082" s="66">
        <f>M1082/(L1082)/F1082%</f>
        <v>2.18978102189781</v>
      </c>
    </row>
    <row r="1083" spans="1:14" ht="15" customHeight="1">
      <c r="A1083" s="51">
        <v>4</v>
      </c>
      <c r="B1083" s="52">
        <v>43031</v>
      </c>
      <c r="C1083" s="51" t="s">
        <v>23</v>
      </c>
      <c r="D1083" s="51" t="s">
        <v>21</v>
      </c>
      <c r="E1083" s="51" t="s">
        <v>80</v>
      </c>
      <c r="F1083" s="51">
        <v>714</v>
      </c>
      <c r="G1083" s="51">
        <v>707</v>
      </c>
      <c r="H1083" s="51">
        <v>718</v>
      </c>
      <c r="I1083" s="51">
        <v>722</v>
      </c>
      <c r="J1083" s="51">
        <v>726</v>
      </c>
      <c r="K1083" s="51">
        <v>726</v>
      </c>
      <c r="L1083" s="53">
        <v>2000</v>
      </c>
      <c r="M1083" s="65">
        <f>IF(D1083="BUY",(K1083-F1083)*(L1083),(F1083-K1083)*(L1083))</f>
        <v>24000</v>
      </c>
      <c r="N1083" s="66">
        <f>M1083/(L1083)/F1083%</f>
        <v>1.680672268907563</v>
      </c>
    </row>
    <row r="1084" spans="1:14" ht="15" customHeight="1">
      <c r="A1084" s="51">
        <v>5</v>
      </c>
      <c r="B1084" s="52">
        <v>43024</v>
      </c>
      <c r="C1084" s="51" t="s">
        <v>23</v>
      </c>
      <c r="D1084" s="51" t="s">
        <v>21</v>
      </c>
      <c r="E1084" s="51" t="s">
        <v>71</v>
      </c>
      <c r="F1084" s="51">
        <v>126</v>
      </c>
      <c r="G1084" s="51">
        <v>124</v>
      </c>
      <c r="H1084" s="51">
        <v>127</v>
      </c>
      <c r="I1084" s="51">
        <v>128</v>
      </c>
      <c r="J1084" s="51">
        <v>129</v>
      </c>
      <c r="K1084" s="51">
        <v>128</v>
      </c>
      <c r="L1084" s="53">
        <v>7000</v>
      </c>
      <c r="M1084" s="65">
        <f aca="true" t="shared" si="79" ref="M1084:M1092">IF(D1084="BUY",(K1084-F1084)*(L1084),(F1084-K1084)*(L1084))</f>
        <v>14000</v>
      </c>
      <c r="N1084" s="66">
        <f aca="true" t="shared" si="80" ref="N1084:N1092">M1084/(L1084)/F1084%</f>
        <v>1.5873015873015872</v>
      </c>
    </row>
    <row r="1085" spans="1:14" ht="15" customHeight="1">
      <c r="A1085" s="51">
        <v>6</v>
      </c>
      <c r="B1085" s="52">
        <v>43021</v>
      </c>
      <c r="C1085" s="51" t="s">
        <v>23</v>
      </c>
      <c r="D1085" s="51" t="s">
        <v>21</v>
      </c>
      <c r="E1085" s="51" t="s">
        <v>79</v>
      </c>
      <c r="F1085" s="51">
        <v>1070</v>
      </c>
      <c r="G1085" s="51">
        <v>1050</v>
      </c>
      <c r="H1085" s="51">
        <v>1080</v>
      </c>
      <c r="I1085" s="51">
        <v>1090</v>
      </c>
      <c r="J1085" s="51">
        <v>1100</v>
      </c>
      <c r="K1085" s="51">
        <v>1080</v>
      </c>
      <c r="L1085" s="53">
        <v>800</v>
      </c>
      <c r="M1085" s="65">
        <f t="shared" si="79"/>
        <v>8000</v>
      </c>
      <c r="N1085" s="66">
        <f t="shared" si="80"/>
        <v>0.9345794392523366</v>
      </c>
    </row>
    <row r="1086" spans="1:14" ht="15" customHeight="1">
      <c r="A1086" s="51">
        <v>7</v>
      </c>
      <c r="B1086" s="52">
        <v>43021</v>
      </c>
      <c r="C1086" s="51" t="s">
        <v>20</v>
      </c>
      <c r="D1086" s="51" t="s">
        <v>21</v>
      </c>
      <c r="E1086" s="51" t="s">
        <v>78</v>
      </c>
      <c r="F1086" s="51">
        <v>1300</v>
      </c>
      <c r="G1086" s="51">
        <v>1250</v>
      </c>
      <c r="H1086" s="51">
        <v>1325</v>
      </c>
      <c r="I1086" s="51">
        <v>1350</v>
      </c>
      <c r="J1086" s="51">
        <v>1375</v>
      </c>
      <c r="K1086" s="51">
        <v>1325</v>
      </c>
      <c r="L1086" s="53">
        <v>1500</v>
      </c>
      <c r="M1086" s="65">
        <f t="shared" si="79"/>
        <v>37500</v>
      </c>
      <c r="N1086" s="66">
        <f t="shared" si="80"/>
        <v>1.9230769230769231</v>
      </c>
    </row>
    <row r="1087" spans="1:14" ht="15" customHeight="1">
      <c r="A1087" s="51">
        <v>8</v>
      </c>
      <c r="B1087" s="52">
        <v>43019</v>
      </c>
      <c r="C1087" s="51" t="s">
        <v>23</v>
      </c>
      <c r="D1087" s="51" t="s">
        <v>21</v>
      </c>
      <c r="E1087" s="51" t="s">
        <v>64</v>
      </c>
      <c r="F1087" s="51">
        <v>1100</v>
      </c>
      <c r="G1087" s="51">
        <v>1074</v>
      </c>
      <c r="H1087" s="51">
        <v>1114</v>
      </c>
      <c r="I1087" s="51">
        <v>1128</v>
      </c>
      <c r="J1087" s="51">
        <v>1142</v>
      </c>
      <c r="K1087" s="51">
        <v>1114</v>
      </c>
      <c r="L1087" s="53">
        <v>500</v>
      </c>
      <c r="M1087" s="65">
        <f t="shared" si="79"/>
        <v>7000</v>
      </c>
      <c r="N1087" s="66">
        <f t="shared" si="80"/>
        <v>1.2727272727272727</v>
      </c>
    </row>
    <row r="1088" spans="1:14" ht="15" customHeight="1">
      <c r="A1088" s="51">
        <v>9</v>
      </c>
      <c r="B1088" s="52">
        <v>43017</v>
      </c>
      <c r="C1088" s="51" t="s">
        <v>23</v>
      </c>
      <c r="D1088" s="51" t="s">
        <v>21</v>
      </c>
      <c r="E1088" s="51" t="s">
        <v>71</v>
      </c>
      <c r="F1088" s="51">
        <v>125.7</v>
      </c>
      <c r="G1088" s="51">
        <v>123.8</v>
      </c>
      <c r="H1088" s="51">
        <v>127</v>
      </c>
      <c r="I1088" s="51">
        <v>128</v>
      </c>
      <c r="J1088" s="51">
        <v>129</v>
      </c>
      <c r="K1088" s="51">
        <v>127</v>
      </c>
      <c r="L1088" s="53">
        <v>7000</v>
      </c>
      <c r="M1088" s="65">
        <f t="shared" si="79"/>
        <v>9099.99999999998</v>
      </c>
      <c r="N1088" s="66">
        <f t="shared" si="80"/>
        <v>1.0342084327764496</v>
      </c>
    </row>
    <row r="1089" spans="1:14" ht="15" customHeight="1">
      <c r="A1089" s="51">
        <v>10</v>
      </c>
      <c r="B1089" s="52">
        <v>43017</v>
      </c>
      <c r="C1089" s="51" t="s">
        <v>23</v>
      </c>
      <c r="D1089" s="51" t="s">
        <v>21</v>
      </c>
      <c r="E1089" s="51" t="s">
        <v>77</v>
      </c>
      <c r="F1089" s="51">
        <v>63</v>
      </c>
      <c r="G1089" s="51">
        <v>59</v>
      </c>
      <c r="H1089" s="51">
        <v>65</v>
      </c>
      <c r="I1089" s="51">
        <v>67</v>
      </c>
      <c r="J1089" s="51">
        <v>69</v>
      </c>
      <c r="K1089" s="51">
        <v>65</v>
      </c>
      <c r="L1089" s="53">
        <v>13200</v>
      </c>
      <c r="M1089" s="65">
        <f t="shared" si="79"/>
        <v>26400</v>
      </c>
      <c r="N1089" s="66">
        <f t="shared" si="80"/>
        <v>3.1746031746031744</v>
      </c>
    </row>
    <row r="1090" spans="1:14" ht="15" customHeight="1">
      <c r="A1090" s="51">
        <v>11</v>
      </c>
      <c r="B1090" s="52">
        <v>43013</v>
      </c>
      <c r="C1090" s="51" t="s">
        <v>23</v>
      </c>
      <c r="D1090" s="51" t="s">
        <v>21</v>
      </c>
      <c r="E1090" s="51" t="s">
        <v>76</v>
      </c>
      <c r="F1090" s="51">
        <v>130</v>
      </c>
      <c r="G1090" s="51">
        <v>125</v>
      </c>
      <c r="H1090" s="51">
        <v>132</v>
      </c>
      <c r="I1090" s="51">
        <v>134</v>
      </c>
      <c r="J1090" s="51">
        <v>136</v>
      </c>
      <c r="K1090" s="51">
        <v>132</v>
      </c>
      <c r="L1090" s="53">
        <v>4000</v>
      </c>
      <c r="M1090" s="65">
        <f t="shared" si="79"/>
        <v>8000</v>
      </c>
      <c r="N1090" s="66">
        <f t="shared" si="80"/>
        <v>1.5384615384615383</v>
      </c>
    </row>
    <row r="1091" spans="1:14" ht="15" customHeight="1">
      <c r="A1091" s="51">
        <v>12</v>
      </c>
      <c r="B1091" s="52">
        <v>43011</v>
      </c>
      <c r="C1091" s="51" t="s">
        <v>23</v>
      </c>
      <c r="D1091" s="51" t="s">
        <v>21</v>
      </c>
      <c r="E1091" s="51" t="s">
        <v>75</v>
      </c>
      <c r="F1091" s="51">
        <v>178.5</v>
      </c>
      <c r="G1091" s="51">
        <v>174.5</v>
      </c>
      <c r="H1091" s="51">
        <v>180.5</v>
      </c>
      <c r="I1091" s="51">
        <v>182.5</v>
      </c>
      <c r="J1091" s="51">
        <v>184.5</v>
      </c>
      <c r="K1091" s="51">
        <v>182.5</v>
      </c>
      <c r="L1091" s="53">
        <v>3500</v>
      </c>
      <c r="M1091" s="65">
        <f t="shared" si="79"/>
        <v>14000</v>
      </c>
      <c r="N1091" s="66">
        <f t="shared" si="80"/>
        <v>2.2408963585434174</v>
      </c>
    </row>
    <row r="1092" spans="1:14" ht="15" customHeight="1">
      <c r="A1092" s="51">
        <v>13</v>
      </c>
      <c r="B1092" s="52">
        <v>43011</v>
      </c>
      <c r="C1092" s="51" t="s">
        <v>23</v>
      </c>
      <c r="D1092" s="51" t="s">
        <v>21</v>
      </c>
      <c r="E1092" s="51" t="s">
        <v>71</v>
      </c>
      <c r="F1092" s="51">
        <v>122.5</v>
      </c>
      <c r="G1092" s="51">
        <v>119.5</v>
      </c>
      <c r="H1092" s="51">
        <v>124</v>
      </c>
      <c r="I1092" s="51">
        <v>125.5</v>
      </c>
      <c r="J1092" s="51">
        <v>127</v>
      </c>
      <c r="K1092" s="51">
        <v>124</v>
      </c>
      <c r="L1092" s="53">
        <v>7000</v>
      </c>
      <c r="M1092" s="65">
        <f t="shared" si="79"/>
        <v>10500</v>
      </c>
      <c r="N1092" s="66">
        <f t="shared" si="80"/>
        <v>1.2244897959183672</v>
      </c>
    </row>
    <row r="1094" spans="1:14" ht="15" customHeight="1">
      <c r="A1094" s="9" t="s">
        <v>25</v>
      </c>
      <c r="B1094" s="10"/>
      <c r="C1094" s="11"/>
      <c r="D1094" s="12"/>
      <c r="E1094" s="13"/>
      <c r="F1094" s="13"/>
      <c r="G1094" s="14"/>
      <c r="H1094" s="15"/>
      <c r="I1094" s="15"/>
      <c r="J1094" s="15"/>
      <c r="K1094" s="16"/>
      <c r="L1094" s="17"/>
      <c r="N1094" s="18"/>
    </row>
    <row r="1095" spans="1:12" ht="15" customHeight="1">
      <c r="A1095" s="9" t="s">
        <v>26</v>
      </c>
      <c r="B1095" s="19"/>
      <c r="C1095" s="11"/>
      <c r="D1095" s="12"/>
      <c r="E1095" s="13"/>
      <c r="F1095" s="13"/>
      <c r="G1095" s="14"/>
      <c r="H1095" s="13"/>
      <c r="I1095" s="13"/>
      <c r="J1095" s="13"/>
      <c r="K1095" s="16"/>
      <c r="L1095" s="17"/>
    </row>
    <row r="1096" spans="1:14" ht="15" customHeight="1">
      <c r="A1096" s="9" t="s">
        <v>26</v>
      </c>
      <c r="B1096" s="19"/>
      <c r="C1096" s="20"/>
      <c r="D1096" s="21"/>
      <c r="E1096" s="22"/>
      <c r="F1096" s="22"/>
      <c r="G1096" s="23"/>
      <c r="H1096" s="22"/>
      <c r="I1096" s="22"/>
      <c r="J1096" s="22"/>
      <c r="K1096" s="22"/>
      <c r="L1096" s="17"/>
      <c r="M1096" s="17"/>
      <c r="N1096" s="17"/>
    </row>
    <row r="1097" spans="1:14" ht="15" customHeight="1" thickBot="1">
      <c r="A1097" s="24"/>
      <c r="B1097" s="19"/>
      <c r="C1097" s="22"/>
      <c r="D1097" s="22"/>
      <c r="E1097" s="22"/>
      <c r="F1097" s="25"/>
      <c r="G1097" s="26"/>
      <c r="H1097" s="27" t="s">
        <v>27</v>
      </c>
      <c r="I1097" s="27"/>
      <c r="J1097" s="28"/>
      <c r="K1097" s="28"/>
      <c r="L1097" s="17"/>
      <c r="M1097" s="63" t="s">
        <v>72</v>
      </c>
      <c r="N1097" s="64" t="s">
        <v>68</v>
      </c>
    </row>
    <row r="1098" spans="1:12" ht="15" customHeight="1">
      <c r="A1098" s="24"/>
      <c r="B1098" s="19"/>
      <c r="C1098" s="221" t="s">
        <v>28</v>
      </c>
      <c r="D1098" s="221"/>
      <c r="E1098" s="29">
        <v>13</v>
      </c>
      <c r="F1098" s="30">
        <f>F1099+F1100+F1101+F1102+F1103+F1104</f>
        <v>100</v>
      </c>
      <c r="G1098" s="31">
        <v>13</v>
      </c>
      <c r="H1098" s="32">
        <f>G1099/G1098%</f>
        <v>100</v>
      </c>
      <c r="I1098" s="32"/>
      <c r="J1098" s="32"/>
      <c r="L1098" s="17"/>
    </row>
    <row r="1099" spans="1:14" ht="15" customHeight="1">
      <c r="A1099" s="24"/>
      <c r="B1099" s="19"/>
      <c r="C1099" s="217" t="s">
        <v>29</v>
      </c>
      <c r="D1099" s="217"/>
      <c r="E1099" s="33">
        <v>13</v>
      </c>
      <c r="F1099" s="34">
        <f>(E1099/E1098)*100</f>
        <v>100</v>
      </c>
      <c r="G1099" s="31">
        <v>13</v>
      </c>
      <c r="H1099" s="28"/>
      <c r="I1099" s="28"/>
      <c r="J1099" s="22"/>
      <c r="K1099" s="28"/>
      <c r="M1099" s="22"/>
      <c r="N1099" s="22"/>
    </row>
    <row r="1100" spans="1:14" ht="15" customHeight="1">
      <c r="A1100" s="35"/>
      <c r="B1100" s="19"/>
      <c r="C1100" s="217" t="s">
        <v>31</v>
      </c>
      <c r="D1100" s="217"/>
      <c r="E1100" s="33">
        <v>0</v>
      </c>
      <c r="F1100" s="34">
        <f>(E1100/E1098)*100</f>
        <v>0</v>
      </c>
      <c r="G1100" s="36"/>
      <c r="H1100" s="31"/>
      <c r="I1100" s="31"/>
      <c r="J1100" s="22"/>
      <c r="K1100" s="28"/>
      <c r="L1100" s="17"/>
      <c r="M1100" s="20"/>
      <c r="N1100" s="20"/>
    </row>
    <row r="1101" spans="1:14" ht="15" customHeight="1">
      <c r="A1101" s="35"/>
      <c r="B1101" s="19"/>
      <c r="C1101" s="217" t="s">
        <v>32</v>
      </c>
      <c r="D1101" s="217"/>
      <c r="E1101" s="33">
        <v>0</v>
      </c>
      <c r="F1101" s="34">
        <f>(E1101/E1098)*100</f>
        <v>0</v>
      </c>
      <c r="G1101" s="36"/>
      <c r="H1101" s="31"/>
      <c r="I1101" s="31"/>
      <c r="J1101" s="22"/>
      <c r="K1101" s="28"/>
      <c r="L1101" s="17"/>
      <c r="M1101" s="17"/>
      <c r="N1101" s="17"/>
    </row>
    <row r="1102" spans="1:14" ht="15" customHeight="1">
      <c r="A1102" s="35"/>
      <c r="B1102" s="19"/>
      <c r="C1102" s="217" t="s">
        <v>33</v>
      </c>
      <c r="D1102" s="217"/>
      <c r="E1102" s="33">
        <v>0</v>
      </c>
      <c r="F1102" s="34">
        <f>(E1102/E1098)*100</f>
        <v>0</v>
      </c>
      <c r="G1102" s="36"/>
      <c r="H1102" s="22" t="s">
        <v>34</v>
      </c>
      <c r="I1102" s="22"/>
      <c r="J1102" s="37"/>
      <c r="K1102" s="28"/>
      <c r="L1102" s="17"/>
      <c r="M1102" s="17"/>
      <c r="N1102" s="17"/>
    </row>
    <row r="1103" spans="1:14" ht="15" customHeight="1">
      <c r="A1103" s="35"/>
      <c r="B1103" s="19"/>
      <c r="C1103" s="217" t="s">
        <v>35</v>
      </c>
      <c r="D1103" s="217"/>
      <c r="E1103" s="33">
        <v>0</v>
      </c>
      <c r="F1103" s="34">
        <v>0</v>
      </c>
      <c r="G1103" s="36"/>
      <c r="H1103" s="22"/>
      <c r="I1103" s="22"/>
      <c r="J1103" s="37"/>
      <c r="K1103" s="28"/>
      <c r="L1103" s="17"/>
      <c r="M1103" s="17"/>
      <c r="N1103" s="17"/>
    </row>
    <row r="1104" spans="1:14" ht="15" customHeight="1" thickBot="1">
      <c r="A1104" s="35"/>
      <c r="B1104" s="19"/>
      <c r="C1104" s="218" t="s">
        <v>36</v>
      </c>
      <c r="D1104" s="218"/>
      <c r="E1104" s="38"/>
      <c r="F1104" s="39">
        <f>(E1104/E1098)*100</f>
        <v>0</v>
      </c>
      <c r="G1104" s="36"/>
      <c r="H1104" s="22"/>
      <c r="I1104" s="22"/>
      <c r="M1104" s="17"/>
      <c r="N1104" s="17"/>
    </row>
    <row r="1105" spans="1:14" ht="15" customHeight="1">
      <c r="A1105" s="41" t="s">
        <v>37</v>
      </c>
      <c r="B1105" s="10"/>
      <c r="C1105" s="11"/>
      <c r="D1105" s="11"/>
      <c r="E1105" s="13"/>
      <c r="F1105" s="13"/>
      <c r="G1105" s="42"/>
      <c r="H1105" s="43"/>
      <c r="I1105" s="43"/>
      <c r="J1105" s="43"/>
      <c r="K1105" s="13"/>
      <c r="L1105" s="17"/>
      <c r="M1105" s="40"/>
      <c r="N1105" s="40"/>
    </row>
    <row r="1106" spans="1:14" ht="15" customHeight="1">
      <c r="A1106" s="12" t="s">
        <v>38</v>
      </c>
      <c r="B1106" s="10"/>
      <c r="C1106" s="44"/>
      <c r="D1106" s="45"/>
      <c r="E1106" s="46"/>
      <c r="F1106" s="43"/>
      <c r="G1106" s="42"/>
      <c r="H1106" s="43"/>
      <c r="I1106" s="43"/>
      <c r="J1106" s="43"/>
      <c r="K1106" s="13"/>
      <c r="L1106" s="17"/>
      <c r="M1106" s="24"/>
      <c r="N1106" s="24"/>
    </row>
    <row r="1107" spans="1:14" ht="15" customHeight="1">
      <c r="A1107" s="12" t="s">
        <v>39</v>
      </c>
      <c r="B1107" s="10"/>
      <c r="C1107" s="11"/>
      <c r="D1107" s="45"/>
      <c r="E1107" s="46"/>
      <c r="F1107" s="43"/>
      <c r="G1107" s="42"/>
      <c r="H1107" s="47"/>
      <c r="I1107" s="47"/>
      <c r="J1107" s="47"/>
      <c r="K1107" s="13"/>
      <c r="L1107" s="17"/>
      <c r="M1107" s="17"/>
      <c r="N1107" s="17"/>
    </row>
    <row r="1108" spans="1:14" ht="15" customHeight="1">
      <c r="A1108" s="12" t="s">
        <v>40</v>
      </c>
      <c r="B1108" s="44"/>
      <c r="C1108" s="11"/>
      <c r="D1108" s="45"/>
      <c r="E1108" s="46"/>
      <c r="F1108" s="43"/>
      <c r="G1108" s="48"/>
      <c r="H1108" s="47"/>
      <c r="I1108" s="47"/>
      <c r="J1108" s="47"/>
      <c r="K1108" s="13"/>
      <c r="L1108" s="17"/>
      <c r="M1108" s="17"/>
      <c r="N1108" s="17"/>
    </row>
    <row r="1109" spans="1:14" ht="15" customHeight="1" thickBot="1">
      <c r="A1109" s="12" t="s">
        <v>41</v>
      </c>
      <c r="B1109" s="35"/>
      <c r="C1109" s="11"/>
      <c r="D1109" s="49"/>
      <c r="E1109" s="43"/>
      <c r="F1109" s="43"/>
      <c r="G1109" s="48"/>
      <c r="H1109" s="47"/>
      <c r="I1109" s="47"/>
      <c r="J1109" s="47"/>
      <c r="K1109" s="43"/>
      <c r="L1109" s="17"/>
      <c r="M1109" s="17"/>
      <c r="N1109" s="17"/>
    </row>
    <row r="1110" spans="1:14" ht="15" customHeight="1" thickBot="1">
      <c r="A1110" s="219" t="s">
        <v>0</v>
      </c>
      <c r="B1110" s="219"/>
      <c r="C1110" s="219"/>
      <c r="D1110" s="219"/>
      <c r="E1110" s="219"/>
      <c r="F1110" s="219"/>
      <c r="G1110" s="219"/>
      <c r="H1110" s="219"/>
      <c r="I1110" s="219"/>
      <c r="J1110" s="219"/>
      <c r="K1110" s="219"/>
      <c r="L1110" s="219"/>
      <c r="M1110" s="219"/>
      <c r="N1110" s="219"/>
    </row>
    <row r="1111" spans="1:14" ht="15" customHeight="1" thickBot="1">
      <c r="A1111" s="219"/>
      <c r="B1111" s="219"/>
      <c r="C1111" s="219"/>
      <c r="D1111" s="219"/>
      <c r="E1111" s="219"/>
      <c r="F1111" s="219"/>
      <c r="G1111" s="219"/>
      <c r="H1111" s="219"/>
      <c r="I1111" s="219"/>
      <c r="J1111" s="219"/>
      <c r="K1111" s="219"/>
      <c r="L1111" s="219"/>
      <c r="M1111" s="219"/>
      <c r="N1111" s="219"/>
    </row>
    <row r="1112" spans="1:14" ht="15" customHeight="1">
      <c r="A1112" s="219"/>
      <c r="B1112" s="219"/>
      <c r="C1112" s="219"/>
      <c r="D1112" s="219"/>
      <c r="E1112" s="219"/>
      <c r="F1112" s="219"/>
      <c r="G1112" s="219"/>
      <c r="H1112" s="219"/>
      <c r="I1112" s="219"/>
      <c r="J1112" s="219"/>
      <c r="K1112" s="219"/>
      <c r="L1112" s="219"/>
      <c r="M1112" s="219"/>
      <c r="N1112" s="219"/>
    </row>
    <row r="1113" spans="1:14" ht="15" customHeight="1">
      <c r="A1113" s="220" t="s">
        <v>1</v>
      </c>
      <c r="B1113" s="220"/>
      <c r="C1113" s="220"/>
      <c r="D1113" s="220"/>
      <c r="E1113" s="220"/>
      <c r="F1113" s="220"/>
      <c r="G1113" s="220"/>
      <c r="H1113" s="220"/>
      <c r="I1113" s="220"/>
      <c r="J1113" s="220"/>
      <c r="K1113" s="220"/>
      <c r="L1113" s="220"/>
      <c r="M1113" s="220"/>
      <c r="N1113" s="220"/>
    </row>
    <row r="1114" spans="1:14" ht="15" customHeight="1">
      <c r="A1114" s="220" t="s">
        <v>2</v>
      </c>
      <c r="B1114" s="220"/>
      <c r="C1114" s="220"/>
      <c r="D1114" s="220"/>
      <c r="E1114" s="220"/>
      <c r="F1114" s="220"/>
      <c r="G1114" s="220"/>
      <c r="H1114" s="220"/>
      <c r="I1114" s="220"/>
      <c r="J1114" s="220"/>
      <c r="K1114" s="220"/>
      <c r="L1114" s="220"/>
      <c r="M1114" s="220"/>
      <c r="N1114" s="220"/>
    </row>
    <row r="1115" spans="1:14" ht="15" customHeight="1" thickBot="1">
      <c r="A1115" s="212" t="s">
        <v>3</v>
      </c>
      <c r="B1115" s="212"/>
      <c r="C1115" s="212"/>
      <c r="D1115" s="212"/>
      <c r="E1115" s="212"/>
      <c r="F1115" s="212"/>
      <c r="G1115" s="212"/>
      <c r="H1115" s="212"/>
      <c r="I1115" s="212"/>
      <c r="J1115" s="212"/>
      <c r="K1115" s="212"/>
      <c r="L1115" s="212"/>
      <c r="M1115" s="212"/>
      <c r="N1115" s="212"/>
    </row>
    <row r="1116" spans="1:14" ht="15" customHeight="1">
      <c r="A1116" s="213" t="s">
        <v>56</v>
      </c>
      <c r="B1116" s="213"/>
      <c r="C1116" s="213"/>
      <c r="D1116" s="213"/>
      <c r="E1116" s="213"/>
      <c r="F1116" s="213"/>
      <c r="G1116" s="213"/>
      <c r="H1116" s="213"/>
      <c r="I1116" s="213"/>
      <c r="J1116" s="213"/>
      <c r="K1116" s="213"/>
      <c r="L1116" s="213"/>
      <c r="M1116" s="213"/>
      <c r="N1116" s="213"/>
    </row>
    <row r="1117" spans="1:14" ht="15" customHeight="1">
      <c r="A1117" s="213" t="s">
        <v>5</v>
      </c>
      <c r="B1117" s="213"/>
      <c r="C1117" s="213"/>
      <c r="D1117" s="213"/>
      <c r="E1117" s="213"/>
      <c r="F1117" s="213"/>
      <c r="G1117" s="213"/>
      <c r="H1117" s="213"/>
      <c r="I1117" s="213"/>
      <c r="J1117" s="213"/>
      <c r="K1117" s="213"/>
      <c r="L1117" s="213"/>
      <c r="M1117" s="213"/>
      <c r="N1117" s="213"/>
    </row>
    <row r="1118" spans="1:14" ht="15" customHeight="1">
      <c r="A1118" s="214" t="s">
        <v>6</v>
      </c>
      <c r="B1118" s="210" t="s">
        <v>7</v>
      </c>
      <c r="C1118" s="210" t="s">
        <v>8</v>
      </c>
      <c r="D1118" s="214" t="s">
        <v>9</v>
      </c>
      <c r="E1118" s="210" t="s">
        <v>10</v>
      </c>
      <c r="F1118" s="210" t="s">
        <v>11</v>
      </c>
      <c r="G1118" s="210" t="s">
        <v>12</v>
      </c>
      <c r="H1118" s="210" t="s">
        <v>13</v>
      </c>
      <c r="I1118" s="210" t="s">
        <v>14</v>
      </c>
      <c r="J1118" s="210" t="s">
        <v>15</v>
      </c>
      <c r="K1118" s="211" t="s">
        <v>16</v>
      </c>
      <c r="L1118" s="210" t="s">
        <v>17</v>
      </c>
      <c r="M1118" s="210" t="s">
        <v>18</v>
      </c>
      <c r="N1118" s="210" t="s">
        <v>19</v>
      </c>
    </row>
    <row r="1119" spans="1:14" ht="15" customHeight="1">
      <c r="A1119" s="226"/>
      <c r="B1119" s="215"/>
      <c r="C1119" s="215"/>
      <c r="D1119" s="226"/>
      <c r="E1119" s="215"/>
      <c r="F1119" s="215"/>
      <c r="G1119" s="215"/>
      <c r="H1119" s="215"/>
      <c r="I1119" s="215"/>
      <c r="J1119" s="215"/>
      <c r="K1119" s="245"/>
      <c r="L1119" s="215"/>
      <c r="M1119" s="215"/>
      <c r="N1119" s="215"/>
    </row>
    <row r="1120" spans="1:14" ht="15" customHeight="1">
      <c r="A1120" s="51">
        <v>1</v>
      </c>
      <c r="B1120" s="52">
        <v>43007</v>
      </c>
      <c r="C1120" s="51" t="s">
        <v>23</v>
      </c>
      <c r="D1120" s="51" t="s">
        <v>21</v>
      </c>
      <c r="E1120" s="51" t="s">
        <v>73</v>
      </c>
      <c r="F1120" s="51">
        <v>196.5</v>
      </c>
      <c r="G1120" s="51">
        <v>192.5</v>
      </c>
      <c r="H1120" s="51">
        <v>198.5</v>
      </c>
      <c r="I1120" s="51">
        <v>200.5</v>
      </c>
      <c r="J1120" s="51">
        <v>202.5</v>
      </c>
      <c r="K1120" s="51">
        <v>198.5</v>
      </c>
      <c r="L1120" s="53">
        <v>4500</v>
      </c>
      <c r="M1120" s="54">
        <f>IF(D1120="BUY",(K1120-F1120)*(L1120),(F1120-K1120)*(L1120))</f>
        <v>9000</v>
      </c>
      <c r="N1120" s="55">
        <f>M1120/(L1120)/F1120%</f>
        <v>1.0178117048346056</v>
      </c>
    </row>
    <row r="1121" spans="1:14" ht="15" customHeight="1">
      <c r="A1121" s="51">
        <v>2</v>
      </c>
      <c r="B1121" s="52">
        <v>43005</v>
      </c>
      <c r="C1121" s="51" t="s">
        <v>23</v>
      </c>
      <c r="D1121" s="51" t="s">
        <v>21</v>
      </c>
      <c r="E1121" s="51" t="s">
        <v>64</v>
      </c>
      <c r="F1121" s="51">
        <v>1068</v>
      </c>
      <c r="G1121" s="51">
        <v>1035</v>
      </c>
      <c r="H1121" s="51">
        <v>1088</v>
      </c>
      <c r="I1121" s="51">
        <v>1108</v>
      </c>
      <c r="J1121" s="51">
        <v>1128</v>
      </c>
      <c r="K1121" s="51">
        <v>1035</v>
      </c>
      <c r="L1121" s="53">
        <v>600</v>
      </c>
      <c r="M1121" s="54">
        <f>IF(D1121="BUY",(K1121-F1121)*(L1121),(F1121-K1121)*(L1121))</f>
        <v>-19800</v>
      </c>
      <c r="N1121" s="55">
        <f>M1121/(L1121)/F1121%</f>
        <v>-3.0898876404494384</v>
      </c>
    </row>
    <row r="1122" spans="1:14" ht="15" customHeight="1">
      <c r="A1122" s="51">
        <v>3</v>
      </c>
      <c r="B1122" s="52">
        <v>43003</v>
      </c>
      <c r="C1122" s="51" t="s">
        <v>23</v>
      </c>
      <c r="D1122" s="51" t="s">
        <v>21</v>
      </c>
      <c r="E1122" s="51" t="s">
        <v>71</v>
      </c>
      <c r="F1122" s="51">
        <v>113</v>
      </c>
      <c r="G1122" s="51">
        <v>109.5</v>
      </c>
      <c r="H1122" s="51">
        <v>115</v>
      </c>
      <c r="I1122" s="51">
        <v>117</v>
      </c>
      <c r="J1122" s="51">
        <v>119</v>
      </c>
      <c r="K1122" s="51">
        <v>117</v>
      </c>
      <c r="L1122" s="53">
        <v>7000</v>
      </c>
      <c r="M1122" s="54">
        <f>IF(D1122="BUY",(K1122-F1122)*(L1122),(F1122-K1122)*(L1122))</f>
        <v>28000</v>
      </c>
      <c r="N1122" s="55">
        <f>M1122/(L1122)/F1122%</f>
        <v>3.5398230088495577</v>
      </c>
    </row>
    <row r="1123" spans="1:14" ht="15" customHeight="1">
      <c r="A1123" s="51">
        <v>4</v>
      </c>
      <c r="B1123" s="52">
        <v>42996</v>
      </c>
      <c r="C1123" s="51" t="s">
        <v>23</v>
      </c>
      <c r="D1123" s="51" t="s">
        <v>21</v>
      </c>
      <c r="E1123" s="51" t="s">
        <v>70</v>
      </c>
      <c r="F1123" s="51">
        <v>2690</v>
      </c>
      <c r="G1123" s="51">
        <v>2600</v>
      </c>
      <c r="H1123" s="51">
        <v>2750</v>
      </c>
      <c r="I1123" s="51">
        <v>2800</v>
      </c>
      <c r="J1123" s="51">
        <v>2850</v>
      </c>
      <c r="K1123" s="51">
        <v>2600</v>
      </c>
      <c r="L1123" s="53">
        <v>250</v>
      </c>
      <c r="M1123" s="54">
        <f>IF(D1123="BUY",(K1123-F1123)*(L1123),(F1123-K1123)*(L1123))</f>
        <v>-22500</v>
      </c>
      <c r="N1123" s="55">
        <f>M1123/(L1123)/F1123%</f>
        <v>-3.345724907063197</v>
      </c>
    </row>
    <row r="1124" spans="1:14" ht="15" customHeight="1">
      <c r="A1124" s="51">
        <v>5</v>
      </c>
      <c r="B1124" s="52">
        <v>42992</v>
      </c>
      <c r="C1124" s="51" t="s">
        <v>23</v>
      </c>
      <c r="D1124" s="51" t="s">
        <v>21</v>
      </c>
      <c r="E1124" s="51" t="s">
        <v>69</v>
      </c>
      <c r="F1124" s="51">
        <v>519</v>
      </c>
      <c r="G1124" s="51">
        <v>505</v>
      </c>
      <c r="H1124" s="51">
        <v>529</v>
      </c>
      <c r="I1124" s="51">
        <v>539</v>
      </c>
      <c r="J1124" s="51">
        <v>549</v>
      </c>
      <c r="K1124" s="51">
        <v>523</v>
      </c>
      <c r="L1124" s="53">
        <v>1200</v>
      </c>
      <c r="M1124" s="54">
        <f aca="true" t="shared" si="81" ref="M1124:M1130">IF(D1124="BUY",(K1124-F1124)*(L1124),(F1124-K1124)*(L1124))</f>
        <v>4800</v>
      </c>
      <c r="N1124" s="55">
        <f aca="true" t="shared" si="82" ref="N1124:N1130">M1124/(L1124)/F1124%</f>
        <v>0.770712909441233</v>
      </c>
    </row>
    <row r="1125" spans="1:14" ht="15" customHeight="1">
      <c r="A1125" s="51">
        <v>6</v>
      </c>
      <c r="B1125" s="52">
        <v>42989</v>
      </c>
      <c r="C1125" s="51" t="s">
        <v>23</v>
      </c>
      <c r="D1125" s="51" t="s">
        <v>21</v>
      </c>
      <c r="E1125" s="51" t="s">
        <v>67</v>
      </c>
      <c r="F1125" s="51">
        <v>8100</v>
      </c>
      <c r="G1125" s="51">
        <v>7920</v>
      </c>
      <c r="H1125" s="51">
        <v>8200</v>
      </c>
      <c r="I1125" s="51">
        <v>8300</v>
      </c>
      <c r="J1125" s="51">
        <v>8400</v>
      </c>
      <c r="K1125" s="51">
        <v>8200</v>
      </c>
      <c r="L1125" s="53">
        <v>150</v>
      </c>
      <c r="M1125" s="54">
        <f t="shared" si="81"/>
        <v>15000</v>
      </c>
      <c r="N1125" s="55">
        <f t="shared" si="82"/>
        <v>1.2345679012345678</v>
      </c>
    </row>
    <row r="1126" spans="1:14" ht="15" customHeight="1">
      <c r="A1126" s="51">
        <v>7</v>
      </c>
      <c r="B1126" s="52">
        <v>42986</v>
      </c>
      <c r="C1126" s="51" t="s">
        <v>23</v>
      </c>
      <c r="D1126" s="51" t="s">
        <v>21</v>
      </c>
      <c r="E1126" s="51" t="s">
        <v>58</v>
      </c>
      <c r="F1126" s="51">
        <v>116</v>
      </c>
      <c r="G1126" s="51">
        <v>112</v>
      </c>
      <c r="H1126" s="51">
        <v>118</v>
      </c>
      <c r="I1126" s="51">
        <v>120</v>
      </c>
      <c r="J1126" s="51">
        <v>122</v>
      </c>
      <c r="K1126" s="51">
        <v>118</v>
      </c>
      <c r="L1126" s="53">
        <v>7000</v>
      </c>
      <c r="M1126" s="54">
        <f t="shared" si="81"/>
        <v>14000</v>
      </c>
      <c r="N1126" s="55">
        <f t="shared" si="82"/>
        <v>1.7241379310344829</v>
      </c>
    </row>
    <row r="1127" spans="1:14" ht="15" customHeight="1">
      <c r="A1127" s="51">
        <v>8</v>
      </c>
      <c r="B1127" s="52">
        <v>42983</v>
      </c>
      <c r="C1127" s="51" t="s">
        <v>23</v>
      </c>
      <c r="D1127" s="51" t="s">
        <v>21</v>
      </c>
      <c r="E1127" s="51" t="s">
        <v>60</v>
      </c>
      <c r="F1127" s="51">
        <v>1281</v>
      </c>
      <c r="G1127" s="51">
        <v>1260</v>
      </c>
      <c r="H1127" s="51">
        <v>1295</v>
      </c>
      <c r="I1127" s="51">
        <v>1310</v>
      </c>
      <c r="J1127" s="51">
        <v>1325</v>
      </c>
      <c r="K1127" s="51">
        <v>1310</v>
      </c>
      <c r="L1127" s="53">
        <v>1000</v>
      </c>
      <c r="M1127" s="54">
        <f t="shared" si="81"/>
        <v>29000</v>
      </c>
      <c r="N1127" s="55">
        <f t="shared" si="82"/>
        <v>2.263856362217018</v>
      </c>
    </row>
    <row r="1128" spans="1:14" ht="15" customHeight="1">
      <c r="A1128" s="51">
        <v>9</v>
      </c>
      <c r="B1128" s="52">
        <v>42983</v>
      </c>
      <c r="C1128" s="51" t="s">
        <v>23</v>
      </c>
      <c r="D1128" s="51" t="s">
        <v>21</v>
      </c>
      <c r="E1128" s="51" t="s">
        <v>59</v>
      </c>
      <c r="F1128" s="51">
        <v>252</v>
      </c>
      <c r="G1128" s="51">
        <v>248</v>
      </c>
      <c r="H1128" s="51">
        <v>257</v>
      </c>
      <c r="I1128" s="51">
        <v>262</v>
      </c>
      <c r="J1128" s="51">
        <v>267</v>
      </c>
      <c r="K1128" s="51">
        <v>257</v>
      </c>
      <c r="L1128" s="53">
        <v>1700</v>
      </c>
      <c r="M1128" s="54">
        <f t="shared" si="81"/>
        <v>8500</v>
      </c>
      <c r="N1128" s="55">
        <f t="shared" si="82"/>
        <v>1.9841269841269842</v>
      </c>
    </row>
    <row r="1129" spans="1:14" ht="15" customHeight="1">
      <c r="A1129" s="51">
        <v>10</v>
      </c>
      <c r="B1129" s="52">
        <v>42979</v>
      </c>
      <c r="C1129" s="51" t="s">
        <v>23</v>
      </c>
      <c r="D1129" s="51" t="s">
        <v>21</v>
      </c>
      <c r="E1129" s="51" t="s">
        <v>57</v>
      </c>
      <c r="F1129" s="51">
        <v>515</v>
      </c>
      <c r="G1129" s="51">
        <v>498</v>
      </c>
      <c r="H1129" s="51">
        <v>525</v>
      </c>
      <c r="I1129" s="51">
        <v>535</v>
      </c>
      <c r="J1129" s="51">
        <v>545</v>
      </c>
      <c r="K1129" s="51">
        <v>525</v>
      </c>
      <c r="L1129" s="53">
        <v>1500</v>
      </c>
      <c r="M1129" s="54">
        <f t="shared" si="81"/>
        <v>15000</v>
      </c>
      <c r="N1129" s="55">
        <f t="shared" si="82"/>
        <v>1.9417475728155338</v>
      </c>
    </row>
    <row r="1130" spans="1:14" ht="15.75">
      <c r="A1130" s="51">
        <v>11</v>
      </c>
      <c r="B1130" s="52">
        <v>42979</v>
      </c>
      <c r="C1130" s="57" t="s">
        <v>23</v>
      </c>
      <c r="D1130" s="57" t="s">
        <v>21</v>
      </c>
      <c r="E1130" s="57" t="s">
        <v>58</v>
      </c>
      <c r="F1130" s="58">
        <v>113</v>
      </c>
      <c r="G1130" s="58">
        <v>110</v>
      </c>
      <c r="H1130" s="58">
        <v>115</v>
      </c>
      <c r="I1130" s="58">
        <v>117</v>
      </c>
      <c r="J1130" s="58">
        <v>119</v>
      </c>
      <c r="K1130" s="58">
        <v>115</v>
      </c>
      <c r="L1130" s="53">
        <v>7000</v>
      </c>
      <c r="M1130" s="54">
        <f t="shared" si="81"/>
        <v>14000</v>
      </c>
      <c r="N1130" s="55">
        <f t="shared" si="82"/>
        <v>1.7699115044247788</v>
      </c>
    </row>
    <row r="1131" spans="1:14" ht="15" customHeight="1">
      <c r="A1131" s="9" t="s">
        <v>25</v>
      </c>
      <c r="B1131" s="10"/>
      <c r="C1131" s="11"/>
      <c r="D1131" s="12"/>
      <c r="E1131" s="13"/>
      <c r="F1131" s="13"/>
      <c r="G1131" s="14"/>
      <c r="H1131" s="15"/>
      <c r="I1131" s="15"/>
      <c r="J1131" s="15"/>
      <c r="K1131" s="16"/>
      <c r="L1131" s="17"/>
      <c r="N1131" s="18"/>
    </row>
    <row r="1132" spans="1:12" ht="15" customHeight="1">
      <c r="A1132" s="9" t="s">
        <v>26</v>
      </c>
      <c r="B1132" s="19"/>
      <c r="C1132" s="11"/>
      <c r="D1132" s="12"/>
      <c r="E1132" s="13"/>
      <c r="F1132" s="13"/>
      <c r="G1132" s="14"/>
      <c r="H1132" s="13"/>
      <c r="I1132" s="13"/>
      <c r="J1132" s="13"/>
      <c r="K1132" s="16"/>
      <c r="L1132" s="17"/>
    </row>
    <row r="1133" spans="1:14" ht="15" customHeight="1">
      <c r="A1133" s="9" t="s">
        <v>26</v>
      </c>
      <c r="B1133" s="19"/>
      <c r="C1133" s="20"/>
      <c r="D1133" s="21"/>
      <c r="E1133" s="22"/>
      <c r="F1133" s="22"/>
      <c r="G1133" s="23"/>
      <c r="H1133" s="22"/>
      <c r="I1133" s="22"/>
      <c r="J1133" s="22"/>
      <c r="K1133" s="22"/>
      <c r="L1133" s="17"/>
      <c r="M1133" s="17"/>
      <c r="N1133" s="17"/>
    </row>
    <row r="1134" spans="1:14" ht="15" customHeight="1" thickBot="1">
      <c r="A1134" s="24"/>
      <c r="B1134" s="19"/>
      <c r="C1134" s="22"/>
      <c r="D1134" s="22"/>
      <c r="E1134" s="22"/>
      <c r="F1134" s="25"/>
      <c r="G1134" s="26"/>
      <c r="H1134" s="27" t="s">
        <v>27</v>
      </c>
      <c r="I1134" s="27"/>
      <c r="J1134" s="28"/>
      <c r="K1134" s="28"/>
      <c r="L1134" s="17"/>
      <c r="M1134" s="63" t="s">
        <v>72</v>
      </c>
      <c r="N1134" s="64" t="s">
        <v>68</v>
      </c>
    </row>
    <row r="1135" spans="1:12" ht="15" customHeight="1">
      <c r="A1135" s="24"/>
      <c r="B1135" s="19"/>
      <c r="C1135" s="221" t="s">
        <v>28</v>
      </c>
      <c r="D1135" s="221"/>
      <c r="E1135" s="29">
        <v>11</v>
      </c>
      <c r="F1135" s="30">
        <f>F1136+F1137+F1138+F1139+F1140+F1141</f>
        <v>100.00000000000001</v>
      </c>
      <c r="G1135" s="31">
        <v>11</v>
      </c>
      <c r="H1135" s="32">
        <f>G1136/G1135%</f>
        <v>81.81818181818181</v>
      </c>
      <c r="I1135" s="32"/>
      <c r="J1135" s="32"/>
      <c r="L1135" s="17"/>
    </row>
    <row r="1136" spans="1:14" ht="15" customHeight="1">
      <c r="A1136" s="24"/>
      <c r="B1136" s="19"/>
      <c r="C1136" s="217" t="s">
        <v>29</v>
      </c>
      <c r="D1136" s="217"/>
      <c r="E1136" s="33">
        <v>9</v>
      </c>
      <c r="F1136" s="34">
        <f>(E1136/E1135)*100</f>
        <v>81.81818181818183</v>
      </c>
      <c r="G1136" s="31">
        <v>9</v>
      </c>
      <c r="H1136" s="28"/>
      <c r="I1136" s="28"/>
      <c r="J1136" s="22"/>
      <c r="K1136" s="28"/>
      <c r="M1136" s="22"/>
      <c r="N1136" s="22"/>
    </row>
    <row r="1137" spans="1:14" ht="15" customHeight="1">
      <c r="A1137" s="35"/>
      <c r="B1137" s="19"/>
      <c r="C1137" s="217" t="s">
        <v>31</v>
      </c>
      <c r="D1137" s="217"/>
      <c r="E1137" s="33">
        <v>0</v>
      </c>
      <c r="F1137" s="34">
        <f>(E1137/E1135)*100</f>
        <v>0</v>
      </c>
      <c r="G1137" s="36"/>
      <c r="H1137" s="31"/>
      <c r="I1137" s="31"/>
      <c r="J1137" s="22"/>
      <c r="K1137" s="28"/>
      <c r="L1137" s="17"/>
      <c r="M1137" s="20"/>
      <c r="N1137" s="20"/>
    </row>
    <row r="1138" spans="1:14" ht="15" customHeight="1">
      <c r="A1138" s="35"/>
      <c r="B1138" s="19"/>
      <c r="C1138" s="217" t="s">
        <v>32</v>
      </c>
      <c r="D1138" s="217"/>
      <c r="E1138" s="33">
        <v>0</v>
      </c>
      <c r="F1138" s="34">
        <f>(E1138/E1135)*100</f>
        <v>0</v>
      </c>
      <c r="G1138" s="36"/>
      <c r="H1138" s="31"/>
      <c r="I1138" s="31"/>
      <c r="J1138" s="22"/>
      <c r="K1138" s="28"/>
      <c r="L1138" s="17"/>
      <c r="M1138" s="17"/>
      <c r="N1138" s="17"/>
    </row>
    <row r="1139" spans="1:14" ht="15" customHeight="1">
      <c r="A1139" s="35"/>
      <c r="B1139" s="19"/>
      <c r="C1139" s="217" t="s">
        <v>33</v>
      </c>
      <c r="D1139" s="217"/>
      <c r="E1139" s="33">
        <v>2</v>
      </c>
      <c r="F1139" s="34">
        <f>(E1139/E1135)*100</f>
        <v>18.181818181818183</v>
      </c>
      <c r="G1139" s="36"/>
      <c r="H1139" s="22" t="s">
        <v>34</v>
      </c>
      <c r="I1139" s="22"/>
      <c r="J1139" s="37"/>
      <c r="K1139" s="28"/>
      <c r="L1139" s="17"/>
      <c r="M1139" s="17"/>
      <c r="N1139" s="17"/>
    </row>
    <row r="1140" spans="1:14" ht="15" customHeight="1">
      <c r="A1140" s="35"/>
      <c r="B1140" s="19"/>
      <c r="C1140" s="217" t="s">
        <v>35</v>
      </c>
      <c r="D1140" s="217"/>
      <c r="E1140" s="33">
        <v>0</v>
      </c>
      <c r="F1140" s="34">
        <v>0</v>
      </c>
      <c r="G1140" s="36"/>
      <c r="H1140" s="22"/>
      <c r="I1140" s="22"/>
      <c r="J1140" s="37"/>
      <c r="K1140" s="28"/>
      <c r="L1140" s="17"/>
      <c r="M1140" s="17"/>
      <c r="N1140" s="17"/>
    </row>
    <row r="1141" spans="1:14" ht="15" customHeight="1" thickBot="1">
      <c r="A1141" s="35"/>
      <c r="B1141" s="19"/>
      <c r="C1141" s="218" t="s">
        <v>36</v>
      </c>
      <c r="D1141" s="218"/>
      <c r="E1141" s="38"/>
      <c r="F1141" s="39">
        <f>(E1141/E1135)*100</f>
        <v>0</v>
      </c>
      <c r="G1141" s="36"/>
      <c r="H1141" s="22"/>
      <c r="I1141" s="22"/>
      <c r="M1141" s="17"/>
      <c r="N1141" s="17"/>
    </row>
    <row r="1142" spans="1:14" ht="15" customHeight="1">
      <c r="A1142" s="41" t="s">
        <v>37</v>
      </c>
      <c r="B1142" s="10"/>
      <c r="C1142" s="11"/>
      <c r="D1142" s="11"/>
      <c r="E1142" s="13"/>
      <c r="F1142" s="13"/>
      <c r="G1142" s="42"/>
      <c r="H1142" s="43"/>
      <c r="I1142" s="43"/>
      <c r="J1142" s="43"/>
      <c r="K1142" s="13"/>
      <c r="L1142" s="17"/>
      <c r="M1142" s="40"/>
      <c r="N1142" s="40"/>
    </row>
    <row r="1143" spans="1:14" ht="15" customHeight="1">
      <c r="A1143" s="12" t="s">
        <v>38</v>
      </c>
      <c r="B1143" s="10"/>
      <c r="C1143" s="44"/>
      <c r="D1143" s="45"/>
      <c r="E1143" s="46"/>
      <c r="F1143" s="43"/>
      <c r="G1143" s="42"/>
      <c r="H1143" s="43"/>
      <c r="I1143" s="43"/>
      <c r="J1143" s="43"/>
      <c r="K1143" s="13"/>
      <c r="L1143" s="17"/>
      <c r="M1143" s="24"/>
      <c r="N1143" s="24"/>
    </row>
    <row r="1144" spans="1:14" ht="15" customHeight="1">
      <c r="A1144" s="12" t="s">
        <v>39</v>
      </c>
      <c r="B1144" s="10"/>
      <c r="C1144" s="11"/>
      <c r="D1144" s="45"/>
      <c r="E1144" s="46"/>
      <c r="F1144" s="43"/>
      <c r="G1144" s="42"/>
      <c r="H1144" s="47"/>
      <c r="I1144" s="47"/>
      <c r="J1144" s="47"/>
      <c r="K1144" s="13"/>
      <c r="L1144" s="17"/>
      <c r="M1144" s="17"/>
      <c r="N1144" s="17"/>
    </row>
    <row r="1145" spans="1:14" ht="12.75" customHeight="1">
      <c r="A1145" s="12" t="s">
        <v>40</v>
      </c>
      <c r="B1145" s="44"/>
      <c r="C1145" s="11"/>
      <c r="D1145" s="45"/>
      <c r="E1145" s="46"/>
      <c r="F1145" s="43"/>
      <c r="G1145" s="48"/>
      <c r="H1145" s="47"/>
      <c r="I1145" s="47"/>
      <c r="J1145" s="47"/>
      <c r="K1145" s="13"/>
      <c r="L1145" s="17"/>
      <c r="M1145" s="17"/>
      <c r="N1145" s="17"/>
    </row>
    <row r="1146" spans="1:14" ht="12.75" customHeight="1" thickBot="1">
      <c r="A1146" s="12" t="s">
        <v>41</v>
      </c>
      <c r="B1146" s="35"/>
      <c r="C1146" s="11"/>
      <c r="D1146" s="49"/>
      <c r="E1146" s="43"/>
      <c r="F1146" s="43"/>
      <c r="G1146" s="48"/>
      <c r="H1146" s="47"/>
      <c r="I1146" s="47"/>
      <c r="J1146" s="47"/>
      <c r="K1146" s="43"/>
      <c r="L1146" s="17"/>
      <c r="M1146" s="17"/>
      <c r="N1146" s="17"/>
    </row>
    <row r="1147" spans="1:14" ht="15.75" customHeight="1" thickBot="1">
      <c r="A1147" s="219" t="s">
        <v>0</v>
      </c>
      <c r="B1147" s="219"/>
      <c r="C1147" s="219"/>
      <c r="D1147" s="219"/>
      <c r="E1147" s="219"/>
      <c r="F1147" s="219"/>
      <c r="G1147" s="219"/>
      <c r="H1147" s="219"/>
      <c r="I1147" s="219"/>
      <c r="J1147" s="219"/>
      <c r="K1147" s="219"/>
      <c r="L1147" s="219"/>
      <c r="M1147" s="219"/>
      <c r="N1147" s="219"/>
    </row>
    <row r="1148" spans="1:14" ht="15.75" customHeight="1" thickBot="1">
      <c r="A1148" s="219"/>
      <c r="B1148" s="219"/>
      <c r="C1148" s="219"/>
      <c r="D1148" s="219"/>
      <c r="E1148" s="219"/>
      <c r="F1148" s="219"/>
      <c r="G1148" s="219"/>
      <c r="H1148" s="219"/>
      <c r="I1148" s="219"/>
      <c r="J1148" s="219"/>
      <c r="K1148" s="219"/>
      <c r="L1148" s="219"/>
      <c r="M1148" s="219"/>
      <c r="N1148" s="219"/>
    </row>
    <row r="1149" spans="1:14" ht="15.75" customHeight="1">
      <c r="A1149" s="219"/>
      <c r="B1149" s="219"/>
      <c r="C1149" s="219"/>
      <c r="D1149" s="219"/>
      <c r="E1149" s="219"/>
      <c r="F1149" s="219"/>
      <c r="G1149" s="219"/>
      <c r="H1149" s="219"/>
      <c r="I1149" s="219"/>
      <c r="J1149" s="219"/>
      <c r="K1149" s="219"/>
      <c r="L1149" s="219"/>
      <c r="M1149" s="219"/>
      <c r="N1149" s="219"/>
    </row>
    <row r="1150" spans="1:14" ht="15.75" customHeight="1">
      <c r="A1150" s="220" t="s">
        <v>1</v>
      </c>
      <c r="B1150" s="220"/>
      <c r="C1150" s="220"/>
      <c r="D1150" s="220"/>
      <c r="E1150" s="220"/>
      <c r="F1150" s="220"/>
      <c r="G1150" s="220"/>
      <c r="H1150" s="220"/>
      <c r="I1150" s="220"/>
      <c r="J1150" s="220"/>
      <c r="K1150" s="220"/>
      <c r="L1150" s="220"/>
      <c r="M1150" s="220"/>
      <c r="N1150" s="220"/>
    </row>
    <row r="1151" spans="1:14" s="4" customFormat="1" ht="15.75" customHeight="1">
      <c r="A1151" s="220" t="s">
        <v>2</v>
      </c>
      <c r="B1151" s="220"/>
      <c r="C1151" s="220"/>
      <c r="D1151" s="220"/>
      <c r="E1151" s="220"/>
      <c r="F1151" s="220"/>
      <c r="G1151" s="220"/>
      <c r="H1151" s="220"/>
      <c r="I1151" s="220"/>
      <c r="J1151" s="220"/>
      <c r="K1151" s="220"/>
      <c r="L1151" s="220"/>
      <c r="M1151" s="220"/>
      <c r="N1151" s="220"/>
    </row>
    <row r="1152" spans="1:14" s="5" customFormat="1" ht="16.5" customHeight="1" thickBot="1">
      <c r="A1152" s="212" t="s">
        <v>3</v>
      </c>
      <c r="B1152" s="212"/>
      <c r="C1152" s="212"/>
      <c r="D1152" s="212"/>
      <c r="E1152" s="212"/>
      <c r="F1152" s="212"/>
      <c r="G1152" s="212"/>
      <c r="H1152" s="212"/>
      <c r="I1152" s="212"/>
      <c r="J1152" s="212"/>
      <c r="K1152" s="212"/>
      <c r="L1152" s="212"/>
      <c r="M1152" s="212"/>
      <c r="N1152" s="212"/>
    </row>
    <row r="1153" spans="1:14" s="5" customFormat="1" ht="16.5" customHeight="1">
      <c r="A1153" s="213" t="s">
        <v>4</v>
      </c>
      <c r="B1153" s="213"/>
      <c r="C1153" s="213"/>
      <c r="D1153" s="213"/>
      <c r="E1153" s="213"/>
      <c r="F1153" s="213"/>
      <c r="G1153" s="213"/>
      <c r="H1153" s="213"/>
      <c r="I1153" s="213"/>
      <c r="J1153" s="213"/>
      <c r="K1153" s="213"/>
      <c r="L1153" s="213"/>
      <c r="M1153" s="213"/>
      <c r="N1153" s="213"/>
    </row>
    <row r="1154" spans="1:14" s="6" customFormat="1" ht="15.75" customHeight="1">
      <c r="A1154" s="213" t="s">
        <v>5</v>
      </c>
      <c r="B1154" s="213"/>
      <c r="C1154" s="213"/>
      <c r="D1154" s="213"/>
      <c r="E1154" s="213"/>
      <c r="F1154" s="213"/>
      <c r="G1154" s="213"/>
      <c r="H1154" s="213"/>
      <c r="I1154" s="213"/>
      <c r="J1154" s="213"/>
      <c r="K1154" s="213"/>
      <c r="L1154" s="213"/>
      <c r="M1154" s="213"/>
      <c r="N1154" s="213"/>
    </row>
    <row r="1155" spans="1:14" s="6" customFormat="1" ht="15.75" customHeight="1">
      <c r="A1155" s="214" t="s">
        <v>6</v>
      </c>
      <c r="B1155" s="210" t="s">
        <v>7</v>
      </c>
      <c r="C1155" s="210" t="s">
        <v>8</v>
      </c>
      <c r="D1155" s="214" t="s">
        <v>9</v>
      </c>
      <c r="E1155" s="210" t="s">
        <v>10</v>
      </c>
      <c r="F1155" s="210" t="s">
        <v>11</v>
      </c>
      <c r="G1155" s="210" t="s">
        <v>12</v>
      </c>
      <c r="H1155" s="210" t="s">
        <v>13</v>
      </c>
      <c r="I1155" s="210" t="s">
        <v>14</v>
      </c>
      <c r="J1155" s="210" t="s">
        <v>15</v>
      </c>
      <c r="K1155" s="211" t="s">
        <v>16</v>
      </c>
      <c r="L1155" s="210" t="s">
        <v>17</v>
      </c>
      <c r="M1155" s="210" t="s">
        <v>18</v>
      </c>
      <c r="N1155" s="210" t="s">
        <v>19</v>
      </c>
    </row>
    <row r="1156" spans="1:14" s="6" customFormat="1" ht="15.75" customHeight="1">
      <c r="A1156" s="226"/>
      <c r="B1156" s="215"/>
      <c r="C1156" s="215"/>
      <c r="D1156" s="226"/>
      <c r="E1156" s="215"/>
      <c r="F1156" s="215"/>
      <c r="G1156" s="215"/>
      <c r="H1156" s="215"/>
      <c r="I1156" s="215"/>
      <c r="J1156" s="215"/>
      <c r="K1156" s="245"/>
      <c r="L1156" s="215"/>
      <c r="M1156" s="215"/>
      <c r="N1156" s="215"/>
    </row>
    <row r="1157" spans="1:14" s="6" customFormat="1" ht="15.75">
      <c r="A1157" s="59">
        <v>1</v>
      </c>
      <c r="B1157" s="60">
        <v>42977</v>
      </c>
      <c r="C1157" s="6" t="s">
        <v>20</v>
      </c>
      <c r="D1157" s="6" t="s">
        <v>21</v>
      </c>
      <c r="E1157" s="6" t="s">
        <v>62</v>
      </c>
      <c r="F1157" s="61">
        <v>97.5</v>
      </c>
      <c r="G1157" s="61">
        <v>94.5</v>
      </c>
      <c r="H1157" s="61">
        <v>99.5</v>
      </c>
      <c r="I1157" s="61">
        <v>101.5</v>
      </c>
      <c r="J1157" s="61">
        <v>103.5</v>
      </c>
      <c r="K1157" s="61">
        <v>103.5</v>
      </c>
      <c r="L1157" s="62">
        <v>1000</v>
      </c>
      <c r="M1157" s="7">
        <f>IF(D1157="BUY",(K1157-F1157)*(L1157),(F1157-K1157)*(L1157))</f>
        <v>6000</v>
      </c>
      <c r="N1157" s="8">
        <f>M1157/(L1157)/F1157%</f>
        <v>6.153846153846154</v>
      </c>
    </row>
    <row r="1158" spans="1:15" s="6" customFormat="1" ht="15.75" customHeight="1">
      <c r="A1158" s="59">
        <v>2</v>
      </c>
      <c r="B1158" s="52">
        <v>42975</v>
      </c>
      <c r="C1158" s="51" t="s">
        <v>20</v>
      </c>
      <c r="D1158" s="51" t="s">
        <v>53</v>
      </c>
      <c r="E1158" s="51" t="s">
        <v>64</v>
      </c>
      <c r="F1158" s="51">
        <v>975</v>
      </c>
      <c r="G1158" s="51">
        <v>998</v>
      </c>
      <c r="H1158" s="51">
        <v>960</v>
      </c>
      <c r="I1158" s="51">
        <v>945</v>
      </c>
      <c r="J1158" s="51">
        <v>930</v>
      </c>
      <c r="K1158" s="51">
        <v>990</v>
      </c>
      <c r="L1158" s="56">
        <v>800</v>
      </c>
      <c r="M1158" s="7">
        <f>IF(D1158="BUY",(K1158-F1158)*(L1158),(F1158-K1158)*(L1158))</f>
        <v>-12000</v>
      </c>
      <c r="N1158" s="8">
        <f>M1158/(L1158)/F1158%</f>
        <v>-1.5384615384615385</v>
      </c>
      <c r="O1158" s="50"/>
    </row>
    <row r="1159" spans="1:14" s="6" customFormat="1" ht="15.75">
      <c r="A1159" s="59">
        <v>3</v>
      </c>
      <c r="B1159" s="60">
        <v>42971</v>
      </c>
      <c r="C1159" s="6" t="s">
        <v>20</v>
      </c>
      <c r="D1159" s="6" t="s">
        <v>21</v>
      </c>
      <c r="E1159" s="6" t="s">
        <v>61</v>
      </c>
      <c r="F1159" s="61">
        <v>285</v>
      </c>
      <c r="G1159" s="61">
        <v>279</v>
      </c>
      <c r="H1159" s="61">
        <v>288</v>
      </c>
      <c r="I1159" s="61">
        <v>301</v>
      </c>
      <c r="J1159" s="61">
        <v>305</v>
      </c>
      <c r="K1159" s="61">
        <v>305</v>
      </c>
      <c r="L1159" s="62">
        <v>1000</v>
      </c>
      <c r="M1159" s="7">
        <f aca="true" t="shared" si="83" ref="M1159:M1170">IF(D1159="BUY",(K1159-F1159)*(L1159),(F1159-K1159)*(L1159))</f>
        <v>20000</v>
      </c>
      <c r="N1159" s="8">
        <f aca="true" t="shared" si="84" ref="N1159:N1170">M1159/(L1159)/F1159%</f>
        <v>7.017543859649122</v>
      </c>
    </row>
    <row r="1160" spans="1:15" s="6" customFormat="1" ht="15.75" customHeight="1">
      <c r="A1160" s="59">
        <v>4</v>
      </c>
      <c r="B1160" s="52">
        <v>42968</v>
      </c>
      <c r="C1160" s="51" t="s">
        <v>20</v>
      </c>
      <c r="D1160" s="51" t="s">
        <v>53</v>
      </c>
      <c r="E1160" s="51" t="s">
        <v>54</v>
      </c>
      <c r="F1160" s="51">
        <v>145.5</v>
      </c>
      <c r="G1160" s="51">
        <v>152.5</v>
      </c>
      <c r="H1160" s="51">
        <v>141.5</v>
      </c>
      <c r="I1160" s="51">
        <v>136.5</v>
      </c>
      <c r="J1160" s="51">
        <v>131.5</v>
      </c>
      <c r="K1160" s="51">
        <v>141.5</v>
      </c>
      <c r="L1160" s="56">
        <v>3500</v>
      </c>
      <c r="M1160" s="7">
        <f t="shared" si="83"/>
        <v>14000</v>
      </c>
      <c r="N1160" s="8">
        <f t="shared" si="84"/>
        <v>2.7491408934707904</v>
      </c>
      <c r="O1160" s="50"/>
    </row>
    <row r="1161" spans="1:15" s="6" customFormat="1" ht="15.75" customHeight="1">
      <c r="A1161" s="59">
        <v>5</v>
      </c>
      <c r="B1161" s="52">
        <v>42964</v>
      </c>
      <c r="C1161" s="51" t="s">
        <v>23</v>
      </c>
      <c r="D1161" s="51" t="s">
        <v>53</v>
      </c>
      <c r="E1161" s="51" t="s">
        <v>52</v>
      </c>
      <c r="F1161" s="51">
        <v>1745</v>
      </c>
      <c r="G1161" s="51">
        <v>1785</v>
      </c>
      <c r="H1161" s="51">
        <v>1705</v>
      </c>
      <c r="I1161" s="51">
        <v>1685</v>
      </c>
      <c r="J1161" s="51">
        <v>1660</v>
      </c>
      <c r="K1161" s="51">
        <v>1705</v>
      </c>
      <c r="L1161" s="56">
        <v>350</v>
      </c>
      <c r="M1161" s="7">
        <f t="shared" si="83"/>
        <v>14000</v>
      </c>
      <c r="N1161" s="8">
        <f t="shared" si="84"/>
        <v>2.2922636103151866</v>
      </c>
      <c r="O1161" s="50"/>
    </row>
    <row r="1162" spans="1:14" s="6" customFormat="1" ht="15.75">
      <c r="A1162" s="59">
        <v>6</v>
      </c>
      <c r="B1162" s="60">
        <v>42961</v>
      </c>
      <c r="C1162" s="6" t="s">
        <v>20</v>
      </c>
      <c r="D1162" s="6" t="s">
        <v>21</v>
      </c>
      <c r="E1162" s="6" t="s">
        <v>63</v>
      </c>
      <c r="F1162" s="61">
        <v>1350</v>
      </c>
      <c r="G1162" s="61">
        <v>1320</v>
      </c>
      <c r="H1162" s="61">
        <v>1365</v>
      </c>
      <c r="I1162" s="61">
        <v>1380</v>
      </c>
      <c r="J1162" s="61">
        <v>1395</v>
      </c>
      <c r="K1162" s="61">
        <v>1380</v>
      </c>
      <c r="L1162" s="62">
        <v>1000</v>
      </c>
      <c r="M1162" s="7">
        <f>IF(D1162="BUY",(K1162-F1162)*(L1162),(F1162-K1162)*(L1162))</f>
        <v>30000</v>
      </c>
      <c r="N1162" s="8">
        <f>M1162/(L1162)/F1162%</f>
        <v>2.2222222222222223</v>
      </c>
    </row>
    <row r="1163" spans="1:15" s="6" customFormat="1" ht="15.75" customHeight="1">
      <c r="A1163" s="59">
        <v>7</v>
      </c>
      <c r="B1163" s="52">
        <v>42958</v>
      </c>
      <c r="C1163" s="51" t="s">
        <v>20</v>
      </c>
      <c r="D1163" s="51" t="s">
        <v>53</v>
      </c>
      <c r="E1163" s="51" t="s">
        <v>55</v>
      </c>
      <c r="F1163" s="51">
        <v>283</v>
      </c>
      <c r="G1163" s="51">
        <v>293</v>
      </c>
      <c r="H1163" s="51">
        <v>278</v>
      </c>
      <c r="I1163" s="51">
        <v>273</v>
      </c>
      <c r="J1163" s="51">
        <v>268</v>
      </c>
      <c r="K1163" s="51">
        <v>278</v>
      </c>
      <c r="L1163" s="56">
        <v>3500</v>
      </c>
      <c r="M1163" s="7">
        <f t="shared" si="83"/>
        <v>17500</v>
      </c>
      <c r="N1163" s="8">
        <f t="shared" si="84"/>
        <v>1.7667844522968197</v>
      </c>
      <c r="O1163" s="50"/>
    </row>
    <row r="1164" spans="1:15" s="6" customFormat="1" ht="15.75" customHeight="1">
      <c r="A1164" s="59">
        <v>8</v>
      </c>
      <c r="B1164" s="52">
        <v>42957</v>
      </c>
      <c r="C1164" s="51" t="s">
        <v>20</v>
      </c>
      <c r="D1164" s="51" t="s">
        <v>53</v>
      </c>
      <c r="E1164" s="51" t="s">
        <v>54</v>
      </c>
      <c r="F1164" s="51">
        <v>148</v>
      </c>
      <c r="G1164" s="51">
        <v>158</v>
      </c>
      <c r="H1164" s="51">
        <v>144</v>
      </c>
      <c r="I1164" s="51">
        <v>140</v>
      </c>
      <c r="J1164" s="51">
        <v>136</v>
      </c>
      <c r="K1164" s="51">
        <v>144</v>
      </c>
      <c r="L1164" s="56">
        <v>3500</v>
      </c>
      <c r="M1164" s="7">
        <f t="shared" si="83"/>
        <v>14000</v>
      </c>
      <c r="N1164" s="8">
        <f t="shared" si="84"/>
        <v>2.7027027027027026</v>
      </c>
      <c r="O1164" s="50"/>
    </row>
    <row r="1165" spans="1:15" s="6" customFormat="1" ht="15.75" customHeight="1">
      <c r="A1165" s="59">
        <v>9</v>
      </c>
      <c r="B1165" s="52">
        <v>42956</v>
      </c>
      <c r="C1165" s="51" t="s">
        <v>23</v>
      </c>
      <c r="D1165" s="51" t="s">
        <v>21</v>
      </c>
      <c r="E1165" s="51" t="s">
        <v>52</v>
      </c>
      <c r="F1165" s="51">
        <v>1780</v>
      </c>
      <c r="G1165" s="51">
        <v>1720</v>
      </c>
      <c r="H1165" s="51">
        <v>1810</v>
      </c>
      <c r="I1165" s="51">
        <v>1840</v>
      </c>
      <c r="J1165" s="51">
        <v>1870</v>
      </c>
      <c r="K1165" s="51">
        <v>1720</v>
      </c>
      <c r="L1165" s="53">
        <v>350</v>
      </c>
      <c r="M1165" s="54">
        <f t="shared" si="83"/>
        <v>-21000</v>
      </c>
      <c r="N1165" s="8">
        <f t="shared" si="84"/>
        <v>-3.3707865168539324</v>
      </c>
      <c r="O1165" s="50"/>
    </row>
    <row r="1166" spans="1:15" s="6" customFormat="1" ht="15.75" customHeight="1">
      <c r="A1166" s="59">
        <v>10</v>
      </c>
      <c r="B1166" s="52">
        <v>42955</v>
      </c>
      <c r="C1166" s="51" t="s">
        <v>23</v>
      </c>
      <c r="D1166" s="51" t="s">
        <v>21</v>
      </c>
      <c r="E1166" s="51" t="s">
        <v>51</v>
      </c>
      <c r="F1166" s="51">
        <v>785</v>
      </c>
      <c r="G1166" s="51">
        <v>770</v>
      </c>
      <c r="H1166" s="51">
        <v>798</v>
      </c>
      <c r="I1166" s="51">
        <v>810</v>
      </c>
      <c r="J1166" s="51">
        <v>821</v>
      </c>
      <c r="K1166" s="51">
        <v>798</v>
      </c>
      <c r="L1166" s="53">
        <v>1500</v>
      </c>
      <c r="M1166" s="54">
        <f>IF(D1166="BUY",(K1166-F1166)*(L1166),(F1166-K1166)*(L1166))</f>
        <v>19500</v>
      </c>
      <c r="N1166" s="55">
        <f>M1166/(L1166)/F1166%</f>
        <v>1.6560509554140128</v>
      </c>
      <c r="O1166" s="50"/>
    </row>
    <row r="1167" spans="1:14" s="6" customFormat="1" ht="15.75">
      <c r="A1167" s="59">
        <v>11</v>
      </c>
      <c r="B1167" s="60">
        <v>42950</v>
      </c>
      <c r="C1167" s="6" t="s">
        <v>20</v>
      </c>
      <c r="D1167" s="6" t="s">
        <v>21</v>
      </c>
      <c r="E1167" s="6" t="s">
        <v>66</v>
      </c>
      <c r="F1167" s="61">
        <v>963</v>
      </c>
      <c r="G1167" s="61">
        <v>943</v>
      </c>
      <c r="H1167" s="61">
        <v>973</v>
      </c>
      <c r="I1167" s="61">
        <v>983</v>
      </c>
      <c r="J1167" s="61">
        <v>993</v>
      </c>
      <c r="K1167" s="61">
        <v>983</v>
      </c>
      <c r="L1167" s="62">
        <v>1000</v>
      </c>
      <c r="M1167" s="7">
        <f>IF(D1167="BUY",(K1167-F1167)*(L1167),(F1167-K1167)*(L1167))</f>
        <v>20000</v>
      </c>
      <c r="N1167" s="8">
        <f>M1167/(L1167)/F1167%</f>
        <v>2.0768431983385254</v>
      </c>
    </row>
    <row r="1168" spans="1:15" s="6" customFormat="1" ht="15.75" customHeight="1">
      <c r="A1168" s="59">
        <v>12</v>
      </c>
      <c r="B1168" s="52">
        <v>42949</v>
      </c>
      <c r="C1168" s="51" t="s">
        <v>23</v>
      </c>
      <c r="D1168" s="51" t="s">
        <v>21</v>
      </c>
      <c r="E1168" s="51" t="s">
        <v>49</v>
      </c>
      <c r="F1168" s="51">
        <v>1045</v>
      </c>
      <c r="G1168" s="51">
        <v>1010</v>
      </c>
      <c r="H1168" s="51">
        <v>1070</v>
      </c>
      <c r="I1168" s="51">
        <v>1100</v>
      </c>
      <c r="J1168" s="51">
        <v>1130</v>
      </c>
      <c r="K1168" s="51">
        <v>1010</v>
      </c>
      <c r="L1168" s="53">
        <v>400</v>
      </c>
      <c r="M1168" s="54">
        <f t="shared" si="83"/>
        <v>-14000</v>
      </c>
      <c r="N1168" s="8">
        <f>M1168/(L1168)/F1168%</f>
        <v>-3.349282296650718</v>
      </c>
      <c r="O1168" s="50"/>
    </row>
    <row r="1169" spans="1:14" s="6" customFormat="1" ht="15.75">
      <c r="A1169" s="59">
        <v>13</v>
      </c>
      <c r="B1169" s="60">
        <v>42948</v>
      </c>
      <c r="C1169" s="6" t="s">
        <v>20</v>
      </c>
      <c r="D1169" s="6" t="s">
        <v>21</v>
      </c>
      <c r="E1169" s="6" t="s">
        <v>65</v>
      </c>
      <c r="F1169" s="61">
        <v>1890</v>
      </c>
      <c r="G1169" s="61">
        <v>1850</v>
      </c>
      <c r="H1169" s="61">
        <v>1910</v>
      </c>
      <c r="I1169" s="61">
        <v>1930</v>
      </c>
      <c r="J1169" s="61">
        <v>1950</v>
      </c>
      <c r="K1169" s="61">
        <v>1930</v>
      </c>
      <c r="L1169" s="62">
        <v>1000</v>
      </c>
      <c r="M1169" s="7">
        <f t="shared" si="83"/>
        <v>40000</v>
      </c>
      <c r="N1169" s="8">
        <f t="shared" si="84"/>
        <v>2.1164021164021167</v>
      </c>
    </row>
    <row r="1170" spans="1:15" s="6" customFormat="1" ht="15.75" customHeight="1">
      <c r="A1170" s="59">
        <v>14</v>
      </c>
      <c r="B1170" s="52">
        <v>42948</v>
      </c>
      <c r="C1170" s="51" t="s">
        <v>20</v>
      </c>
      <c r="D1170" s="51" t="s">
        <v>21</v>
      </c>
      <c r="E1170" s="51" t="s">
        <v>22</v>
      </c>
      <c r="F1170" s="51">
        <v>533</v>
      </c>
      <c r="G1170" s="51">
        <v>505</v>
      </c>
      <c r="H1170" s="51">
        <v>548</v>
      </c>
      <c r="I1170" s="51">
        <v>563</v>
      </c>
      <c r="J1170" s="51">
        <v>578</v>
      </c>
      <c r="K1170" s="51">
        <v>548</v>
      </c>
      <c r="L1170" s="53">
        <v>2000</v>
      </c>
      <c r="M1170" s="54">
        <f t="shared" si="83"/>
        <v>30000</v>
      </c>
      <c r="N1170" s="55">
        <f t="shared" si="84"/>
        <v>2.8142589118198873</v>
      </c>
      <c r="O1170" s="50"/>
    </row>
    <row r="1171" spans="1:203" ht="15.75" customHeight="1">
      <c r="A1171" s="9" t="s">
        <v>25</v>
      </c>
      <c r="B1171" s="10"/>
      <c r="C1171" s="11"/>
      <c r="D1171" s="12"/>
      <c r="E1171" s="13"/>
      <c r="F1171" s="13"/>
      <c r="G1171" s="14"/>
      <c r="H1171" s="15"/>
      <c r="I1171" s="15"/>
      <c r="J1171" s="15"/>
      <c r="K1171" s="16"/>
      <c r="L1171" s="17"/>
      <c r="N1171" s="18"/>
      <c r="O1171"/>
      <c r="P1171"/>
      <c r="Q1171"/>
      <c r="R1171"/>
      <c r="S1171"/>
      <c r="T1171"/>
      <c r="U1171"/>
      <c r="V1171"/>
      <c r="W1171"/>
      <c r="X1171"/>
      <c r="Y1171"/>
      <c r="Z1171"/>
      <c r="AA1171"/>
      <c r="AB1171"/>
      <c r="AC1171"/>
      <c r="AD1171"/>
      <c r="AE1171"/>
      <c r="AF1171"/>
      <c r="AG1171"/>
      <c r="AH1171"/>
      <c r="AI1171"/>
      <c r="AJ1171"/>
      <c r="AK1171"/>
      <c r="AL1171"/>
      <c r="AM1171"/>
      <c r="AN1171"/>
      <c r="AO1171"/>
      <c r="AP1171"/>
      <c r="AQ1171"/>
      <c r="AR1171"/>
      <c r="AS1171"/>
      <c r="AT1171"/>
      <c r="AU1171"/>
      <c r="AV1171"/>
      <c r="AW1171"/>
      <c r="AX1171"/>
      <c r="AY1171"/>
      <c r="AZ1171"/>
      <c r="BA1171"/>
      <c r="BB1171"/>
      <c r="BC1171"/>
      <c r="BD1171"/>
      <c r="BE1171"/>
      <c r="BF1171"/>
      <c r="BG1171"/>
      <c r="BH1171"/>
      <c r="BI1171"/>
      <c r="BJ1171"/>
      <c r="BK1171"/>
      <c r="BL1171"/>
      <c r="BM1171"/>
      <c r="BN1171"/>
      <c r="BO1171"/>
      <c r="BP1171"/>
      <c r="BQ1171"/>
      <c r="BR1171"/>
      <c r="BS1171"/>
      <c r="BT1171"/>
      <c r="BU1171"/>
      <c r="BV1171"/>
      <c r="BW1171"/>
      <c r="BX1171"/>
      <c r="BY1171"/>
      <c r="BZ1171"/>
      <c r="CA1171"/>
      <c r="CB1171"/>
      <c r="CC1171"/>
      <c r="CD1171"/>
      <c r="CE1171"/>
      <c r="CF1171"/>
      <c r="CG1171"/>
      <c r="CH1171"/>
      <c r="CI1171"/>
      <c r="CJ1171"/>
      <c r="CK1171"/>
      <c r="CL1171"/>
      <c r="CM1171"/>
      <c r="CN1171"/>
      <c r="CO1171"/>
      <c r="CP1171"/>
      <c r="CQ1171"/>
      <c r="CR1171"/>
      <c r="CS1171"/>
      <c r="CT1171"/>
      <c r="CU1171"/>
      <c r="CV1171"/>
      <c r="CW1171"/>
      <c r="CX1171"/>
      <c r="CY1171"/>
      <c r="CZ1171"/>
      <c r="DA1171"/>
      <c r="DB1171"/>
      <c r="DC1171"/>
      <c r="DD1171"/>
      <c r="DE1171"/>
      <c r="DF1171"/>
      <c r="DG1171"/>
      <c r="DH1171"/>
      <c r="DI1171"/>
      <c r="DJ1171"/>
      <c r="DK1171"/>
      <c r="DL1171"/>
      <c r="DM1171"/>
      <c r="DN1171"/>
      <c r="DO1171"/>
      <c r="DP1171"/>
      <c r="DQ1171"/>
      <c r="DR1171"/>
      <c r="DS1171"/>
      <c r="DT1171"/>
      <c r="DU1171"/>
      <c r="DV1171"/>
      <c r="DW1171"/>
      <c r="DX1171"/>
      <c r="DY1171"/>
      <c r="DZ1171"/>
      <c r="EA1171"/>
      <c r="EB1171"/>
      <c r="EC1171"/>
      <c r="ED1171"/>
      <c r="EE1171"/>
      <c r="EF1171"/>
      <c r="EG1171"/>
      <c r="EH1171"/>
      <c r="EI1171"/>
      <c r="EJ1171"/>
      <c r="EK1171"/>
      <c r="EL1171"/>
      <c r="EM1171"/>
      <c r="EN1171"/>
      <c r="EO1171"/>
      <c r="EP1171"/>
      <c r="EQ1171"/>
      <c r="ER1171"/>
      <c r="ES1171"/>
      <c r="ET1171"/>
      <c r="EU1171"/>
      <c r="EV1171"/>
      <c r="EW1171"/>
      <c r="EX1171"/>
      <c r="EY1171"/>
      <c r="EZ1171"/>
      <c r="FA1171"/>
      <c r="FB1171"/>
      <c r="FC1171"/>
      <c r="FD1171"/>
      <c r="FE1171"/>
      <c r="FF1171"/>
      <c r="FG1171"/>
      <c r="FH1171"/>
      <c r="FI1171"/>
      <c r="FJ1171"/>
      <c r="FK1171"/>
      <c r="FL1171"/>
      <c r="FM1171"/>
      <c r="FN1171"/>
      <c r="FO1171"/>
      <c r="FP1171"/>
      <c r="FQ1171"/>
      <c r="FR1171"/>
      <c r="FS1171"/>
      <c r="FT1171"/>
      <c r="FU1171"/>
      <c r="FV1171"/>
      <c r="FW1171"/>
      <c r="FX1171"/>
      <c r="FY1171"/>
      <c r="FZ1171"/>
      <c r="GA1171"/>
      <c r="GB1171"/>
      <c r="GC1171"/>
      <c r="GD1171"/>
      <c r="GE1171"/>
      <c r="GF1171"/>
      <c r="GG1171"/>
      <c r="GH1171"/>
      <c r="GI1171"/>
      <c r="GJ1171"/>
      <c r="GK1171"/>
      <c r="GL1171"/>
      <c r="GM1171"/>
      <c r="GN1171"/>
      <c r="GO1171"/>
      <c r="GP1171"/>
      <c r="GQ1171"/>
      <c r="GR1171"/>
      <c r="GS1171"/>
      <c r="GT1171"/>
      <c r="GU1171"/>
    </row>
    <row r="1172" spans="1:12" ht="15.75" customHeight="1">
      <c r="A1172" s="9" t="s">
        <v>26</v>
      </c>
      <c r="B1172" s="19"/>
      <c r="C1172" s="11"/>
      <c r="D1172" s="12"/>
      <c r="E1172" s="13"/>
      <c r="F1172" s="13"/>
      <c r="G1172" s="14"/>
      <c r="H1172" s="13"/>
      <c r="I1172" s="13"/>
      <c r="J1172" s="13"/>
      <c r="K1172" s="16"/>
      <c r="L1172" s="17"/>
    </row>
    <row r="1173" spans="1:14" ht="15.75" customHeight="1">
      <c r="A1173" s="9" t="s">
        <v>26</v>
      </c>
      <c r="B1173" s="19"/>
      <c r="C1173" s="20"/>
      <c r="D1173" s="21"/>
      <c r="E1173" s="22"/>
      <c r="F1173" s="22"/>
      <c r="G1173" s="23"/>
      <c r="H1173" s="22"/>
      <c r="I1173" s="22"/>
      <c r="J1173" s="22"/>
      <c r="K1173" s="22"/>
      <c r="L1173" s="17"/>
      <c r="M1173" s="17"/>
      <c r="N1173" s="17"/>
    </row>
    <row r="1174" spans="1:14" ht="16.5" customHeight="1" thickBot="1">
      <c r="A1174" s="24"/>
      <c r="B1174" s="19"/>
      <c r="C1174" s="22"/>
      <c r="D1174" s="22"/>
      <c r="E1174" s="22"/>
      <c r="F1174" s="25"/>
      <c r="G1174" s="26"/>
      <c r="H1174" s="27" t="s">
        <v>27</v>
      </c>
      <c r="I1174" s="27"/>
      <c r="J1174" s="28"/>
      <c r="K1174" s="28"/>
      <c r="L1174" s="17"/>
      <c r="M1174" s="17"/>
      <c r="N1174" s="17"/>
    </row>
    <row r="1175" spans="1:12" ht="15.75" customHeight="1">
      <c r="A1175" s="24"/>
      <c r="B1175" s="19"/>
      <c r="C1175" s="221" t="s">
        <v>28</v>
      </c>
      <c r="D1175" s="221"/>
      <c r="E1175" s="29">
        <v>14</v>
      </c>
      <c r="F1175" s="30">
        <f>F1176+F1177+F1178+F1179+F1180+F1181</f>
        <v>100</v>
      </c>
      <c r="G1175" s="31">
        <v>14</v>
      </c>
      <c r="H1175" s="32">
        <f>G1176/G1175%</f>
        <v>78.57142857142857</v>
      </c>
      <c r="I1175" s="32"/>
      <c r="J1175" s="32"/>
      <c r="L1175" s="17"/>
    </row>
    <row r="1176" spans="1:14" ht="15.75" customHeight="1">
      <c r="A1176" s="24"/>
      <c r="B1176" s="19"/>
      <c r="C1176" s="217" t="s">
        <v>29</v>
      </c>
      <c r="D1176" s="217"/>
      <c r="E1176" s="33">
        <v>11</v>
      </c>
      <c r="F1176" s="34">
        <f>(E1176/E1175)*100</f>
        <v>78.57142857142857</v>
      </c>
      <c r="G1176" s="31">
        <v>11</v>
      </c>
      <c r="H1176" s="28"/>
      <c r="I1176" s="28"/>
      <c r="J1176" s="22"/>
      <c r="K1176" s="28"/>
      <c r="M1176" s="22" t="s">
        <v>30</v>
      </c>
      <c r="N1176" s="22"/>
    </row>
    <row r="1177" spans="1:14" ht="15.75" customHeight="1">
      <c r="A1177" s="35"/>
      <c r="B1177" s="19"/>
      <c r="C1177" s="217" t="s">
        <v>31</v>
      </c>
      <c r="D1177" s="217"/>
      <c r="E1177" s="33">
        <v>0</v>
      </c>
      <c r="F1177" s="34">
        <f>(E1177/E1175)*100</f>
        <v>0</v>
      </c>
      <c r="G1177" s="36"/>
      <c r="H1177" s="31"/>
      <c r="I1177" s="31"/>
      <c r="J1177" s="22"/>
      <c r="K1177" s="28"/>
      <c r="L1177" s="17"/>
      <c r="M1177" s="20"/>
      <c r="N1177" s="20"/>
    </row>
    <row r="1178" spans="1:13" ht="15.75" customHeight="1">
      <c r="A1178" s="35"/>
      <c r="B1178" s="19"/>
      <c r="C1178" s="217" t="s">
        <v>32</v>
      </c>
      <c r="D1178" s="217"/>
      <c r="E1178" s="33">
        <v>0</v>
      </c>
      <c r="F1178" s="34">
        <f>(E1178/E1175)*100</f>
        <v>0</v>
      </c>
      <c r="G1178" s="36"/>
      <c r="H1178" s="31"/>
      <c r="I1178" s="31"/>
      <c r="J1178" s="22"/>
      <c r="K1178" s="28"/>
      <c r="L1178" s="17"/>
      <c r="M1178" s="17"/>
    </row>
    <row r="1179" spans="1:14" ht="15.75" customHeight="1">
      <c r="A1179" s="35"/>
      <c r="B1179" s="19"/>
      <c r="C1179" s="217" t="s">
        <v>33</v>
      </c>
      <c r="D1179" s="217"/>
      <c r="E1179" s="33">
        <v>3</v>
      </c>
      <c r="F1179" s="34">
        <f>(E1179/E1175)*100</f>
        <v>21.428571428571427</v>
      </c>
      <c r="G1179" s="36"/>
      <c r="H1179" s="22" t="s">
        <v>34</v>
      </c>
      <c r="I1179" s="22"/>
      <c r="J1179" s="37"/>
      <c r="K1179" s="28"/>
      <c r="L1179" s="17"/>
      <c r="M1179" s="17"/>
      <c r="N1179" s="17"/>
    </row>
    <row r="1180" spans="1:15" ht="15.75" customHeight="1">
      <c r="A1180" s="35"/>
      <c r="B1180" s="19"/>
      <c r="C1180" s="217" t="s">
        <v>35</v>
      </c>
      <c r="D1180" s="217"/>
      <c r="E1180" s="33">
        <v>0</v>
      </c>
      <c r="F1180" s="34">
        <v>0</v>
      </c>
      <c r="G1180" s="36"/>
      <c r="H1180" s="22"/>
      <c r="I1180" s="22"/>
      <c r="J1180" s="37"/>
      <c r="K1180" s="28"/>
      <c r="L1180" s="17"/>
      <c r="M1180" s="17"/>
      <c r="N1180" s="17"/>
      <c r="O1180" s="17"/>
    </row>
    <row r="1181" spans="1:14" ht="16.5" customHeight="1" thickBot="1">
      <c r="A1181" s="35"/>
      <c r="B1181" s="19"/>
      <c r="C1181" s="218" t="s">
        <v>36</v>
      </c>
      <c r="D1181" s="218"/>
      <c r="E1181" s="38"/>
      <c r="F1181" s="39">
        <f>(E1181/E1175)*100</f>
        <v>0</v>
      </c>
      <c r="G1181" s="36"/>
      <c r="H1181" s="22"/>
      <c r="I1181" s="22"/>
      <c r="M1181" s="17"/>
      <c r="N1181" s="17"/>
    </row>
    <row r="1182" spans="1:14" ht="15.75" customHeight="1">
      <c r="A1182" s="41" t="s">
        <v>37</v>
      </c>
      <c r="B1182" s="10"/>
      <c r="C1182" s="11"/>
      <c r="D1182" s="11"/>
      <c r="E1182" s="13"/>
      <c r="F1182" s="13"/>
      <c r="G1182" s="42"/>
      <c r="H1182" s="43"/>
      <c r="I1182" s="43"/>
      <c r="J1182" s="43"/>
      <c r="K1182" s="13"/>
      <c r="L1182" s="17"/>
      <c r="M1182" s="40"/>
      <c r="N1182" s="40"/>
    </row>
    <row r="1183" spans="1:14" ht="15" customHeight="1">
      <c r="A1183" s="12" t="s">
        <v>38</v>
      </c>
      <c r="B1183" s="10"/>
      <c r="C1183" s="44"/>
      <c r="D1183" s="45"/>
      <c r="E1183" s="46"/>
      <c r="F1183" s="43"/>
      <c r="G1183" s="42"/>
      <c r="H1183" s="43"/>
      <c r="I1183" s="43"/>
      <c r="J1183" s="43"/>
      <c r="K1183" s="13"/>
      <c r="L1183" s="17"/>
      <c r="M1183" s="24"/>
      <c r="N1183" s="24"/>
    </row>
    <row r="1184" spans="1:14" ht="15" customHeight="1">
      <c r="A1184" s="12" t="s">
        <v>39</v>
      </c>
      <c r="B1184" s="10"/>
      <c r="C1184" s="11"/>
      <c r="D1184" s="45"/>
      <c r="E1184" s="46"/>
      <c r="F1184" s="43"/>
      <c r="G1184" s="42"/>
      <c r="H1184" s="47"/>
      <c r="I1184" s="47"/>
      <c r="J1184" s="47"/>
      <c r="K1184" s="13"/>
      <c r="L1184" s="17"/>
      <c r="M1184" s="17"/>
      <c r="N1184" s="17"/>
    </row>
    <row r="1185" spans="1:14" ht="15" customHeight="1">
      <c r="A1185" s="12" t="s">
        <v>40</v>
      </c>
      <c r="B1185" s="44"/>
      <c r="C1185" s="11"/>
      <c r="D1185" s="45"/>
      <c r="E1185" s="46"/>
      <c r="F1185" s="43"/>
      <c r="G1185" s="48"/>
      <c r="H1185" s="47"/>
      <c r="I1185" s="47"/>
      <c r="J1185" s="47"/>
      <c r="K1185" s="13"/>
      <c r="L1185" s="17"/>
      <c r="M1185" s="17"/>
      <c r="N1185" s="17"/>
    </row>
    <row r="1186" spans="1:14" s="5" customFormat="1" ht="15.75" customHeight="1">
      <c r="A1186" s="12" t="s">
        <v>41</v>
      </c>
      <c r="B1186" s="35"/>
      <c r="C1186" s="11"/>
      <c r="D1186" s="49"/>
      <c r="E1186" s="43"/>
      <c r="F1186" s="43"/>
      <c r="G1186" s="48"/>
      <c r="H1186" s="47"/>
      <c r="I1186" s="47"/>
      <c r="J1186" s="47"/>
      <c r="K1186" s="43"/>
      <c r="L1186" s="17"/>
      <c r="M1186" s="17"/>
      <c r="N1186" s="17"/>
    </row>
    <row r="1187" ht="15" customHeight="1" thickBot="1"/>
    <row r="1188" spans="1:14" ht="15" customHeight="1" thickBot="1">
      <c r="A1188" s="219" t="s">
        <v>0</v>
      </c>
      <c r="B1188" s="219"/>
      <c r="C1188" s="219"/>
      <c r="D1188" s="219"/>
      <c r="E1188" s="219"/>
      <c r="F1188" s="219"/>
      <c r="G1188" s="219"/>
      <c r="H1188" s="219"/>
      <c r="I1188" s="219"/>
      <c r="J1188" s="219"/>
      <c r="K1188" s="219"/>
      <c r="L1188" s="219"/>
      <c r="M1188" s="219"/>
      <c r="N1188" s="219"/>
    </row>
    <row r="1189" spans="1:14" ht="15" customHeight="1" thickBot="1">
      <c r="A1189" s="219"/>
      <c r="B1189" s="219"/>
      <c r="C1189" s="219"/>
      <c r="D1189" s="219"/>
      <c r="E1189" s="219"/>
      <c r="F1189" s="219"/>
      <c r="G1189" s="219"/>
      <c r="H1189" s="219"/>
      <c r="I1189" s="219"/>
      <c r="J1189" s="219"/>
      <c r="K1189" s="219"/>
      <c r="L1189" s="219"/>
      <c r="M1189" s="219"/>
      <c r="N1189" s="219"/>
    </row>
    <row r="1190" spans="1:14" ht="15" customHeight="1">
      <c r="A1190" s="219"/>
      <c r="B1190" s="219"/>
      <c r="C1190" s="219"/>
      <c r="D1190" s="219"/>
      <c r="E1190" s="219"/>
      <c r="F1190" s="219"/>
      <c r="G1190" s="219"/>
      <c r="H1190" s="219"/>
      <c r="I1190" s="219"/>
      <c r="J1190" s="219"/>
      <c r="K1190" s="219"/>
      <c r="L1190" s="219"/>
      <c r="M1190" s="219"/>
      <c r="N1190" s="219"/>
    </row>
    <row r="1191" spans="1:14" ht="15" customHeight="1">
      <c r="A1191" s="220" t="s">
        <v>1</v>
      </c>
      <c r="B1191" s="220"/>
      <c r="C1191" s="220"/>
      <c r="D1191" s="220"/>
      <c r="E1191" s="220"/>
      <c r="F1191" s="220"/>
      <c r="G1191" s="220"/>
      <c r="H1191" s="220"/>
      <c r="I1191" s="220"/>
      <c r="J1191" s="220"/>
      <c r="K1191" s="220"/>
      <c r="L1191" s="220"/>
      <c r="M1191" s="220"/>
      <c r="N1191" s="220"/>
    </row>
    <row r="1192" spans="1:14" ht="15" customHeight="1">
      <c r="A1192" s="220" t="s">
        <v>2</v>
      </c>
      <c r="B1192" s="220"/>
      <c r="C1192" s="220"/>
      <c r="D1192" s="220"/>
      <c r="E1192" s="220"/>
      <c r="F1192" s="220"/>
      <c r="G1192" s="220"/>
      <c r="H1192" s="220"/>
      <c r="I1192" s="220"/>
      <c r="J1192" s="220"/>
      <c r="K1192" s="220"/>
      <c r="L1192" s="220"/>
      <c r="M1192" s="220"/>
      <c r="N1192" s="220"/>
    </row>
    <row r="1193" spans="1:14" ht="15" customHeight="1" thickBot="1">
      <c r="A1193" s="212" t="s">
        <v>3</v>
      </c>
      <c r="B1193" s="212"/>
      <c r="C1193" s="212"/>
      <c r="D1193" s="212"/>
      <c r="E1193" s="212"/>
      <c r="F1193" s="212"/>
      <c r="G1193" s="212"/>
      <c r="H1193" s="212"/>
      <c r="I1193" s="212"/>
      <c r="J1193" s="212"/>
      <c r="K1193" s="212"/>
      <c r="L1193" s="212"/>
      <c r="M1193" s="212"/>
      <c r="N1193" s="212"/>
    </row>
    <row r="1194" spans="1:14" ht="15" customHeight="1">
      <c r="A1194" s="213" t="s">
        <v>42</v>
      </c>
      <c r="B1194" s="213"/>
      <c r="C1194" s="213"/>
      <c r="D1194" s="213"/>
      <c r="E1194" s="213"/>
      <c r="F1194" s="213"/>
      <c r="G1194" s="213"/>
      <c r="H1194" s="213"/>
      <c r="I1194" s="213"/>
      <c r="J1194" s="213"/>
      <c r="K1194" s="213"/>
      <c r="L1194" s="213"/>
      <c r="M1194" s="213"/>
      <c r="N1194" s="213"/>
    </row>
    <row r="1195" spans="1:14" ht="15" customHeight="1">
      <c r="A1195" s="213" t="s">
        <v>5</v>
      </c>
      <c r="B1195" s="213"/>
      <c r="C1195" s="213"/>
      <c r="D1195" s="213"/>
      <c r="E1195" s="213"/>
      <c r="F1195" s="213"/>
      <c r="G1195" s="213"/>
      <c r="H1195" s="213"/>
      <c r="I1195" s="213"/>
      <c r="J1195" s="213"/>
      <c r="K1195" s="213"/>
      <c r="L1195" s="213"/>
      <c r="M1195" s="213"/>
      <c r="N1195" s="213"/>
    </row>
    <row r="1196" spans="1:14" ht="15" customHeight="1">
      <c r="A1196" s="214" t="s">
        <v>6</v>
      </c>
      <c r="B1196" s="210" t="s">
        <v>7</v>
      </c>
      <c r="C1196" s="210" t="s">
        <v>8</v>
      </c>
      <c r="D1196" s="214" t="s">
        <v>9</v>
      </c>
      <c r="E1196" s="210" t="s">
        <v>10</v>
      </c>
      <c r="F1196" s="210" t="s">
        <v>11</v>
      </c>
      <c r="G1196" s="210" t="s">
        <v>12</v>
      </c>
      <c r="H1196" s="210" t="s">
        <v>13</v>
      </c>
      <c r="I1196" s="210" t="s">
        <v>14</v>
      </c>
      <c r="J1196" s="210" t="s">
        <v>15</v>
      </c>
      <c r="K1196" s="211" t="s">
        <v>16</v>
      </c>
      <c r="L1196" s="210" t="s">
        <v>17</v>
      </c>
      <c r="M1196" s="210" t="s">
        <v>18</v>
      </c>
      <c r="N1196" s="210" t="s">
        <v>19</v>
      </c>
    </row>
    <row r="1197" spans="1:14" ht="15" customHeight="1">
      <c r="A1197" s="226"/>
      <c r="B1197" s="215"/>
      <c r="C1197" s="215"/>
      <c r="D1197" s="226"/>
      <c r="E1197" s="215"/>
      <c r="F1197" s="215"/>
      <c r="G1197" s="215"/>
      <c r="H1197" s="215"/>
      <c r="I1197" s="215"/>
      <c r="J1197" s="215"/>
      <c r="K1197" s="245"/>
      <c r="L1197" s="210"/>
      <c r="M1197" s="210"/>
      <c r="N1197" s="210"/>
    </row>
    <row r="1198" spans="1:14" ht="15" customHeight="1">
      <c r="A1198" s="51">
        <v>1</v>
      </c>
      <c r="B1198" s="52">
        <v>42944</v>
      </c>
      <c r="C1198" s="51" t="s">
        <v>23</v>
      </c>
      <c r="D1198" s="51" t="s">
        <v>21</v>
      </c>
      <c r="E1198" s="51" t="s">
        <v>24</v>
      </c>
      <c r="F1198" s="51">
        <v>159</v>
      </c>
      <c r="G1198" s="51">
        <v>150</v>
      </c>
      <c r="H1198" s="51">
        <v>165</v>
      </c>
      <c r="I1198" s="51">
        <v>170</v>
      </c>
      <c r="J1198" s="51">
        <v>175</v>
      </c>
      <c r="K1198" s="51">
        <v>165</v>
      </c>
      <c r="L1198" s="56">
        <v>3500</v>
      </c>
      <c r="M1198" s="7">
        <f aca="true" t="shared" si="85" ref="M1198:M1206">IF(D1198="BUY",(K1198-F1198)*(L1198),(F1198-K1198)*(L1198))</f>
        <v>21000</v>
      </c>
      <c r="N1198" s="8">
        <f aca="true" t="shared" si="86" ref="N1198:N1206">M1198/(L1198)/F1198%</f>
        <v>3.773584905660377</v>
      </c>
    </row>
    <row r="1199" spans="1:14" ht="15" customHeight="1">
      <c r="A1199" s="51">
        <v>2</v>
      </c>
      <c r="B1199" s="52">
        <v>42942</v>
      </c>
      <c r="C1199" s="51" t="s">
        <v>23</v>
      </c>
      <c r="D1199" s="51" t="s">
        <v>21</v>
      </c>
      <c r="E1199" s="51" t="s">
        <v>43</v>
      </c>
      <c r="F1199" s="51">
        <v>578</v>
      </c>
      <c r="G1199" s="51">
        <v>562</v>
      </c>
      <c r="H1199" s="51">
        <v>588</v>
      </c>
      <c r="I1199" s="51">
        <v>598</v>
      </c>
      <c r="J1199" s="51">
        <v>608</v>
      </c>
      <c r="K1199" s="51">
        <v>562</v>
      </c>
      <c r="L1199" s="56">
        <v>800</v>
      </c>
      <c r="M1199" s="7">
        <f t="shared" si="85"/>
        <v>-12800</v>
      </c>
      <c r="N1199" s="8">
        <f t="shared" si="86"/>
        <v>-2.7681660899653977</v>
      </c>
    </row>
    <row r="1200" spans="1:14" ht="15" customHeight="1">
      <c r="A1200" s="51">
        <v>3</v>
      </c>
      <c r="B1200" s="52">
        <v>42940</v>
      </c>
      <c r="C1200" s="51" t="s">
        <v>23</v>
      </c>
      <c r="D1200" s="51" t="s">
        <v>21</v>
      </c>
      <c r="E1200" s="51" t="s">
        <v>44</v>
      </c>
      <c r="F1200" s="51">
        <v>812</v>
      </c>
      <c r="G1200" s="51">
        <v>798</v>
      </c>
      <c r="H1200" s="51">
        <v>820</v>
      </c>
      <c r="I1200" s="51">
        <v>828</v>
      </c>
      <c r="J1200" s="51">
        <v>835</v>
      </c>
      <c r="K1200" s="51">
        <v>798</v>
      </c>
      <c r="L1200" s="56">
        <v>1000</v>
      </c>
      <c r="M1200" s="7">
        <f t="shared" si="85"/>
        <v>-14000</v>
      </c>
      <c r="N1200" s="8">
        <f t="shared" si="86"/>
        <v>-1.7241379310344829</v>
      </c>
    </row>
    <row r="1201" spans="1:14" ht="15" customHeight="1">
      <c r="A1201" s="51">
        <v>4</v>
      </c>
      <c r="B1201" s="52">
        <v>42940</v>
      </c>
      <c r="C1201" s="51" t="s">
        <v>23</v>
      </c>
      <c r="D1201" s="51" t="s">
        <v>21</v>
      </c>
      <c r="E1201" s="51" t="s">
        <v>45</v>
      </c>
      <c r="F1201" s="51">
        <v>1630</v>
      </c>
      <c r="G1201" s="51">
        <v>1570</v>
      </c>
      <c r="H1201" s="51">
        <v>1660</v>
      </c>
      <c r="I1201" s="51">
        <v>1690</v>
      </c>
      <c r="J1201" s="51">
        <v>1720</v>
      </c>
      <c r="K1201" s="51">
        <v>1660</v>
      </c>
      <c r="L1201" s="56">
        <f>100000/F1201</f>
        <v>61.34969325153374</v>
      </c>
      <c r="M1201" s="7">
        <f t="shared" si="85"/>
        <v>1840.4907975460123</v>
      </c>
      <c r="N1201" s="8">
        <f t="shared" si="86"/>
        <v>1.840490797546012</v>
      </c>
    </row>
    <row r="1202" spans="1:14" ht="15" customHeight="1">
      <c r="A1202" s="51">
        <v>5</v>
      </c>
      <c r="B1202" s="52">
        <v>42936</v>
      </c>
      <c r="C1202" s="51" t="s">
        <v>20</v>
      </c>
      <c r="D1202" s="51" t="s">
        <v>21</v>
      </c>
      <c r="E1202" s="51" t="s">
        <v>46</v>
      </c>
      <c r="F1202" s="51">
        <v>16.6</v>
      </c>
      <c r="G1202" s="51">
        <v>14.6</v>
      </c>
      <c r="H1202" s="51">
        <v>17.6</v>
      </c>
      <c r="I1202" s="51">
        <v>18.6</v>
      </c>
      <c r="J1202" s="51">
        <v>19.6</v>
      </c>
      <c r="K1202" s="51">
        <v>19.6</v>
      </c>
      <c r="L1202" s="56">
        <f>100000/F1202</f>
        <v>6024.096385542168</v>
      </c>
      <c r="M1202" s="7">
        <f t="shared" si="85"/>
        <v>18072.289156626503</v>
      </c>
      <c r="N1202" s="8">
        <f t="shared" si="86"/>
        <v>18.072289156626503</v>
      </c>
    </row>
    <row r="1203" spans="1:14" ht="15" customHeight="1">
      <c r="A1203" s="51">
        <v>6</v>
      </c>
      <c r="B1203" s="52">
        <v>42934</v>
      </c>
      <c r="C1203" s="57" t="s">
        <v>20</v>
      </c>
      <c r="D1203" s="57" t="s">
        <v>21</v>
      </c>
      <c r="E1203" s="57" t="s">
        <v>47</v>
      </c>
      <c r="F1203" s="58">
        <v>520</v>
      </c>
      <c r="G1203" s="58">
        <v>495</v>
      </c>
      <c r="H1203" s="58">
        <v>535</v>
      </c>
      <c r="I1203" s="58">
        <v>550</v>
      </c>
      <c r="J1203" s="58">
        <v>565</v>
      </c>
      <c r="K1203" s="58">
        <v>535</v>
      </c>
      <c r="L1203" s="56">
        <f>100000/F1203</f>
        <v>192.30769230769232</v>
      </c>
      <c r="M1203" s="7">
        <f t="shared" si="85"/>
        <v>2884.6153846153848</v>
      </c>
      <c r="N1203" s="8">
        <f t="shared" si="86"/>
        <v>2.8846153846153846</v>
      </c>
    </row>
    <row r="1204" spans="1:14" ht="15" customHeight="1">
      <c r="A1204" s="51">
        <v>7</v>
      </c>
      <c r="B1204" s="52">
        <v>42929</v>
      </c>
      <c r="C1204" s="57" t="s">
        <v>20</v>
      </c>
      <c r="D1204" s="57" t="s">
        <v>21</v>
      </c>
      <c r="E1204" s="57" t="s">
        <v>48</v>
      </c>
      <c r="F1204" s="58">
        <v>440</v>
      </c>
      <c r="G1204" s="58">
        <v>415</v>
      </c>
      <c r="H1204" s="58">
        <v>455</v>
      </c>
      <c r="I1204" s="58">
        <v>470</v>
      </c>
      <c r="J1204" s="58">
        <v>485</v>
      </c>
      <c r="K1204" s="58">
        <v>485</v>
      </c>
      <c r="L1204" s="56">
        <f>100000/F1204</f>
        <v>227.27272727272728</v>
      </c>
      <c r="M1204" s="7">
        <f t="shared" si="85"/>
        <v>10227.272727272728</v>
      </c>
      <c r="N1204" s="8">
        <f t="shared" si="86"/>
        <v>10.227272727272727</v>
      </c>
    </row>
    <row r="1205" spans="1:14" ht="15" customHeight="1">
      <c r="A1205" s="51">
        <v>8</v>
      </c>
      <c r="B1205" s="52">
        <v>42923</v>
      </c>
      <c r="C1205" s="57" t="s">
        <v>23</v>
      </c>
      <c r="D1205" s="57" t="s">
        <v>21</v>
      </c>
      <c r="E1205" s="57" t="s">
        <v>49</v>
      </c>
      <c r="F1205" s="58">
        <v>1130</v>
      </c>
      <c r="G1205" s="58">
        <v>1080</v>
      </c>
      <c r="H1205" s="58">
        <v>1160</v>
      </c>
      <c r="I1205" s="58">
        <v>1190</v>
      </c>
      <c r="J1205" s="58">
        <v>1220</v>
      </c>
      <c r="K1205" s="58">
        <v>1160</v>
      </c>
      <c r="L1205" s="56">
        <v>400</v>
      </c>
      <c r="M1205" s="7">
        <f t="shared" si="85"/>
        <v>12000</v>
      </c>
      <c r="N1205" s="8">
        <f t="shared" si="86"/>
        <v>2.654867256637168</v>
      </c>
    </row>
    <row r="1206" spans="1:14" ht="15" customHeight="1">
      <c r="A1206" s="51">
        <v>9</v>
      </c>
      <c r="B1206" s="52">
        <v>42921</v>
      </c>
      <c r="C1206" s="57" t="s">
        <v>23</v>
      </c>
      <c r="D1206" s="57" t="s">
        <v>21</v>
      </c>
      <c r="E1206" s="57" t="s">
        <v>50</v>
      </c>
      <c r="F1206" s="58">
        <v>435</v>
      </c>
      <c r="G1206" s="58">
        <v>420</v>
      </c>
      <c r="H1206" s="58">
        <v>445</v>
      </c>
      <c r="I1206" s="58">
        <v>455</v>
      </c>
      <c r="J1206" s="58">
        <v>465</v>
      </c>
      <c r="K1206" s="58">
        <v>455</v>
      </c>
      <c r="L1206" s="56">
        <v>1500</v>
      </c>
      <c r="M1206" s="7">
        <f t="shared" si="85"/>
        <v>30000</v>
      </c>
      <c r="N1206" s="8">
        <f t="shared" si="86"/>
        <v>4.597701149425288</v>
      </c>
    </row>
    <row r="1207" ht="15" customHeight="1">
      <c r="B1207" s="10"/>
    </row>
    <row r="1208" spans="1:14" ht="15" customHeight="1">
      <c r="A1208" s="9" t="s">
        <v>25</v>
      </c>
      <c r="B1208" s="10"/>
      <c r="C1208" s="11"/>
      <c r="D1208" s="12"/>
      <c r="E1208" s="13"/>
      <c r="F1208" s="13"/>
      <c r="G1208" s="14"/>
      <c r="H1208" s="15"/>
      <c r="I1208" s="15"/>
      <c r="J1208" s="15"/>
      <c r="K1208" s="16"/>
      <c r="L1208" s="17"/>
      <c r="N1208" s="18"/>
    </row>
    <row r="1209" spans="1:12" ht="15" customHeight="1">
      <c r="A1209" s="9" t="s">
        <v>26</v>
      </c>
      <c r="B1209" s="19"/>
      <c r="C1209" s="11"/>
      <c r="D1209" s="12"/>
      <c r="E1209" s="13"/>
      <c r="F1209" s="13"/>
      <c r="G1209" s="14"/>
      <c r="H1209" s="13"/>
      <c r="I1209" s="13"/>
      <c r="J1209" s="13"/>
      <c r="K1209" s="16"/>
      <c r="L1209" s="17"/>
    </row>
    <row r="1210" spans="1:14" ht="15" customHeight="1">
      <c r="A1210" s="9" t="s">
        <v>26</v>
      </c>
      <c r="B1210" s="19"/>
      <c r="C1210" s="20"/>
      <c r="D1210" s="21"/>
      <c r="E1210" s="22"/>
      <c r="F1210" s="22"/>
      <c r="G1210" s="23"/>
      <c r="H1210" s="22"/>
      <c r="I1210" s="22"/>
      <c r="J1210" s="22"/>
      <c r="K1210" s="22"/>
      <c r="L1210" s="17"/>
      <c r="M1210" s="17"/>
      <c r="N1210" s="17"/>
    </row>
    <row r="1211" spans="1:14" ht="15" customHeight="1" thickBot="1">
      <c r="A1211" s="24"/>
      <c r="B1211" s="19"/>
      <c r="C1211" s="22"/>
      <c r="D1211" s="22"/>
      <c r="E1211" s="22"/>
      <c r="F1211" s="25"/>
      <c r="G1211" s="26"/>
      <c r="H1211" s="27" t="s">
        <v>27</v>
      </c>
      <c r="I1211" s="27"/>
      <c r="J1211" s="28"/>
      <c r="K1211" s="28"/>
      <c r="L1211" s="17"/>
      <c r="M1211" s="17"/>
      <c r="N1211" s="17"/>
    </row>
    <row r="1212" spans="1:12" ht="15" customHeight="1">
      <c r="A1212" s="24"/>
      <c r="B1212" s="19"/>
      <c r="C1212" s="221" t="s">
        <v>28</v>
      </c>
      <c r="D1212" s="221"/>
      <c r="E1212" s="29">
        <v>9</v>
      </c>
      <c r="F1212" s="30">
        <f>F1213+F1214+F1215+F1216+F1217+F1218</f>
        <v>100</v>
      </c>
      <c r="G1212" s="31">
        <v>9</v>
      </c>
      <c r="H1212" s="32">
        <f>G1213/G1212%</f>
        <v>77.77777777777779</v>
      </c>
      <c r="I1212" s="32"/>
      <c r="J1212" s="32"/>
      <c r="L1212" s="17"/>
    </row>
    <row r="1213" spans="1:14" ht="15" customHeight="1">
      <c r="A1213" s="24"/>
      <c r="B1213" s="19"/>
      <c r="C1213" s="217" t="s">
        <v>29</v>
      </c>
      <c r="D1213" s="217"/>
      <c r="E1213" s="33">
        <v>7</v>
      </c>
      <c r="F1213" s="34">
        <f>(E1213/E1212)*100</f>
        <v>77.77777777777779</v>
      </c>
      <c r="G1213" s="31">
        <v>7</v>
      </c>
      <c r="H1213" s="28"/>
      <c r="I1213" s="28"/>
      <c r="J1213" s="22"/>
      <c r="K1213" s="28"/>
      <c r="M1213" s="22" t="s">
        <v>30</v>
      </c>
      <c r="N1213" s="22"/>
    </row>
    <row r="1214" spans="1:14" ht="15" customHeight="1">
      <c r="A1214" s="35"/>
      <c r="B1214" s="19"/>
      <c r="C1214" s="217" t="s">
        <v>31</v>
      </c>
      <c r="D1214" s="217"/>
      <c r="E1214" s="33">
        <v>0</v>
      </c>
      <c r="F1214" s="34">
        <f>(E1214/E1212)*100</f>
        <v>0</v>
      </c>
      <c r="G1214" s="36"/>
      <c r="H1214" s="31"/>
      <c r="I1214" s="31"/>
      <c r="J1214" s="22"/>
      <c r="K1214" s="28"/>
      <c r="L1214" s="17"/>
      <c r="M1214" s="20"/>
      <c r="N1214" s="20"/>
    </row>
    <row r="1215" spans="1:14" ht="15" customHeight="1">
      <c r="A1215" s="35"/>
      <c r="B1215" s="19"/>
      <c r="C1215" s="217" t="s">
        <v>32</v>
      </c>
      <c r="D1215" s="217"/>
      <c r="E1215" s="33">
        <v>0</v>
      </c>
      <c r="F1215" s="34">
        <f>(E1215/E1212)*100</f>
        <v>0</v>
      </c>
      <c r="G1215" s="36"/>
      <c r="H1215" s="31"/>
      <c r="I1215" s="31"/>
      <c r="J1215" s="22"/>
      <c r="K1215" s="28"/>
      <c r="L1215" s="17"/>
      <c r="M1215" s="17"/>
      <c r="N1215" s="17"/>
    </row>
    <row r="1216" spans="1:14" ht="15" customHeight="1">
      <c r="A1216" s="35"/>
      <c r="B1216" s="19"/>
      <c r="C1216" s="217" t="s">
        <v>33</v>
      </c>
      <c r="D1216" s="217"/>
      <c r="E1216" s="33">
        <v>2</v>
      </c>
      <c r="F1216" s="34">
        <f>(E1216/E1212)*100</f>
        <v>22.22222222222222</v>
      </c>
      <c r="G1216" s="36"/>
      <c r="H1216" s="22" t="s">
        <v>34</v>
      </c>
      <c r="I1216" s="22"/>
      <c r="J1216" s="37"/>
      <c r="K1216" s="28"/>
      <c r="L1216" s="17"/>
      <c r="M1216" s="17"/>
      <c r="N1216" s="17"/>
    </row>
    <row r="1217" spans="1:14" ht="15" customHeight="1">
      <c r="A1217" s="35"/>
      <c r="B1217" s="19"/>
      <c r="C1217" s="217" t="s">
        <v>35</v>
      </c>
      <c r="D1217" s="217"/>
      <c r="E1217" s="33">
        <v>0</v>
      </c>
      <c r="F1217" s="34">
        <v>0</v>
      </c>
      <c r="G1217" s="36"/>
      <c r="H1217" s="22"/>
      <c r="I1217" s="22"/>
      <c r="J1217" s="37"/>
      <c r="K1217" s="28"/>
      <c r="L1217" s="17"/>
      <c r="M1217" s="17"/>
      <c r="N1217" s="17"/>
    </row>
    <row r="1218" spans="1:14" ht="15" customHeight="1" thickBot="1">
      <c r="A1218" s="35"/>
      <c r="B1218" s="19"/>
      <c r="C1218" s="218" t="s">
        <v>36</v>
      </c>
      <c r="D1218" s="218"/>
      <c r="E1218" s="38"/>
      <c r="F1218" s="39">
        <f>(E1218/E1212)*100</f>
        <v>0</v>
      </c>
      <c r="G1218" s="36"/>
      <c r="H1218" s="22"/>
      <c r="I1218" s="22"/>
      <c r="M1218" s="17"/>
      <c r="N1218" s="17"/>
    </row>
    <row r="1219" spans="1:14" ht="15" customHeight="1">
      <c r="A1219" s="41" t="s">
        <v>37</v>
      </c>
      <c r="B1219" s="10"/>
      <c r="C1219" s="11"/>
      <c r="D1219" s="11"/>
      <c r="E1219" s="13"/>
      <c r="F1219" s="13"/>
      <c r="G1219" s="42"/>
      <c r="H1219" s="43"/>
      <c r="I1219" s="43"/>
      <c r="J1219" s="43"/>
      <c r="K1219" s="13"/>
      <c r="L1219" s="17"/>
      <c r="M1219" s="40"/>
      <c r="N1219" s="40"/>
    </row>
    <row r="1220" spans="1:14" ht="15" customHeight="1">
      <c r="A1220" s="12" t="s">
        <v>38</v>
      </c>
      <c r="B1220" s="10"/>
      <c r="C1220" s="44"/>
      <c r="D1220" s="45"/>
      <c r="E1220" s="46"/>
      <c r="F1220" s="43"/>
      <c r="G1220" s="42"/>
      <c r="H1220" s="43"/>
      <c r="I1220" s="43"/>
      <c r="J1220" s="43"/>
      <c r="K1220" s="13"/>
      <c r="L1220" s="17"/>
      <c r="M1220" s="24"/>
      <c r="N1220" s="24"/>
    </row>
    <row r="1221" spans="1:14" ht="15" customHeight="1">
      <c r="A1221" s="12" t="s">
        <v>39</v>
      </c>
      <c r="B1221" s="10"/>
      <c r="C1221" s="11"/>
      <c r="D1221" s="45"/>
      <c r="E1221" s="46"/>
      <c r="F1221" s="43"/>
      <c r="G1221" s="42"/>
      <c r="H1221" s="47"/>
      <c r="I1221" s="47"/>
      <c r="J1221" s="47"/>
      <c r="K1221" s="13"/>
      <c r="L1221" s="17"/>
      <c r="M1221" s="17"/>
      <c r="N1221" s="17"/>
    </row>
    <row r="1222" spans="1:14" ht="15" customHeight="1">
      <c r="A1222" s="12" t="s">
        <v>40</v>
      </c>
      <c r="B1222" s="44"/>
      <c r="C1222" s="11"/>
      <c r="D1222" s="45"/>
      <c r="E1222" s="46"/>
      <c r="F1222" s="43"/>
      <c r="G1222" s="48"/>
      <c r="H1222" s="47"/>
      <c r="I1222" s="47"/>
      <c r="J1222" s="47"/>
      <c r="K1222" s="13"/>
      <c r="L1222" s="17"/>
      <c r="M1222" s="17"/>
      <c r="N1222" s="17"/>
    </row>
    <row r="1223" spans="1:14" ht="15" customHeight="1">
      <c r="A1223" s="12" t="s">
        <v>41</v>
      </c>
      <c r="B1223" s="35"/>
      <c r="C1223" s="11"/>
      <c r="D1223" s="49"/>
      <c r="E1223" s="43"/>
      <c r="F1223" s="43"/>
      <c r="G1223" s="48"/>
      <c r="H1223" s="47"/>
      <c r="I1223" s="47"/>
      <c r="J1223" s="47"/>
      <c r="K1223" s="43"/>
      <c r="L1223" s="17"/>
      <c r="M1223" s="17"/>
      <c r="N1223" s="17"/>
    </row>
    <row r="1445" ht="11.25" customHeight="1"/>
  </sheetData>
  <sheetProtection selectLockedCells="1" selectUnlockedCells="1"/>
  <mergeCells count="817">
    <mergeCell ref="C26:D26"/>
    <mergeCell ref="C27:D27"/>
    <mergeCell ref="C28:D28"/>
    <mergeCell ref="C29:D29"/>
    <mergeCell ref="C30:D30"/>
    <mergeCell ref="C31:D31"/>
    <mergeCell ref="I10:I11"/>
    <mergeCell ref="J10:J11"/>
    <mergeCell ref="K10:K11"/>
    <mergeCell ref="L10:L11"/>
    <mergeCell ref="M10:M11"/>
    <mergeCell ref="N10:N11"/>
    <mergeCell ref="C10:C11"/>
    <mergeCell ref="D10:D11"/>
    <mergeCell ref="E10:E11"/>
    <mergeCell ref="F10:F11"/>
    <mergeCell ref="G10:G11"/>
    <mergeCell ref="H10:H11"/>
    <mergeCell ref="N124:N125"/>
    <mergeCell ref="C147:D147"/>
    <mergeCell ref="A2:N4"/>
    <mergeCell ref="A5:N5"/>
    <mergeCell ref="A6:N6"/>
    <mergeCell ref="A7:N7"/>
    <mergeCell ref="A8:N8"/>
    <mergeCell ref="A9:N9"/>
    <mergeCell ref="A10:A11"/>
    <mergeCell ref="B10:B11"/>
    <mergeCell ref="H124:H125"/>
    <mergeCell ref="I124:I125"/>
    <mergeCell ref="J124:J125"/>
    <mergeCell ref="K124:K125"/>
    <mergeCell ref="L124:L125"/>
    <mergeCell ref="M124:M125"/>
    <mergeCell ref="A121:N121"/>
    <mergeCell ref="A122:N122"/>
    <mergeCell ref="A123:N123"/>
    <mergeCell ref="A124:A125"/>
    <mergeCell ref="B124:B125"/>
    <mergeCell ref="C124:C125"/>
    <mergeCell ref="D124:D125"/>
    <mergeCell ref="E124:E125"/>
    <mergeCell ref="F124:F125"/>
    <mergeCell ref="G124:G125"/>
    <mergeCell ref="C110:D110"/>
    <mergeCell ref="C111:D111"/>
    <mergeCell ref="C112:D112"/>
    <mergeCell ref="A116:N118"/>
    <mergeCell ref="A119:N119"/>
    <mergeCell ref="A120:N120"/>
    <mergeCell ref="M84:M85"/>
    <mergeCell ref="N84:N85"/>
    <mergeCell ref="C106:D106"/>
    <mergeCell ref="C107:D107"/>
    <mergeCell ref="C108:D108"/>
    <mergeCell ref="C109:D109"/>
    <mergeCell ref="G84:G85"/>
    <mergeCell ref="H84:H85"/>
    <mergeCell ref="I84:I85"/>
    <mergeCell ref="J84:J85"/>
    <mergeCell ref="K84:K85"/>
    <mergeCell ref="L84:L85"/>
    <mergeCell ref="A84:A85"/>
    <mergeCell ref="B84:B85"/>
    <mergeCell ref="C84:C85"/>
    <mergeCell ref="D84:D85"/>
    <mergeCell ref="E84:E85"/>
    <mergeCell ref="F84:F85"/>
    <mergeCell ref="A76:N78"/>
    <mergeCell ref="A79:N79"/>
    <mergeCell ref="A80:N80"/>
    <mergeCell ref="A81:N81"/>
    <mergeCell ref="A82:N82"/>
    <mergeCell ref="A83:N83"/>
    <mergeCell ref="C738:D738"/>
    <mergeCell ref="C739:D739"/>
    <mergeCell ref="C740:D740"/>
    <mergeCell ref="C66:D66"/>
    <mergeCell ref="C67:D67"/>
    <mergeCell ref="C68:D68"/>
    <mergeCell ref="C69:D69"/>
    <mergeCell ref="C70:D70"/>
    <mergeCell ref="C71:D71"/>
    <mergeCell ref="C72:D72"/>
    <mergeCell ref="M716:M717"/>
    <mergeCell ref="N716:N717"/>
    <mergeCell ref="C734:D734"/>
    <mergeCell ref="C735:D735"/>
    <mergeCell ref="C736:D736"/>
    <mergeCell ref="C737:D737"/>
    <mergeCell ref="G716:G717"/>
    <mergeCell ref="H716:H717"/>
    <mergeCell ref="I716:I717"/>
    <mergeCell ref="J716:J717"/>
    <mergeCell ref="K716:K717"/>
    <mergeCell ref="L716:L717"/>
    <mergeCell ref="A716:A717"/>
    <mergeCell ref="B716:B717"/>
    <mergeCell ref="C716:C717"/>
    <mergeCell ref="D716:D717"/>
    <mergeCell ref="E716:E717"/>
    <mergeCell ref="F716:F717"/>
    <mergeCell ref="A708:N710"/>
    <mergeCell ref="A711:N711"/>
    <mergeCell ref="A712:N712"/>
    <mergeCell ref="A713:N713"/>
    <mergeCell ref="A714:N714"/>
    <mergeCell ref="A715:N715"/>
    <mergeCell ref="C696:D696"/>
    <mergeCell ref="C697:D697"/>
    <mergeCell ref="C698:D698"/>
    <mergeCell ref="C699:D699"/>
    <mergeCell ref="C700:D700"/>
    <mergeCell ref="C701:D701"/>
    <mergeCell ref="J682:J683"/>
    <mergeCell ref="K682:K683"/>
    <mergeCell ref="L682:L683"/>
    <mergeCell ref="M682:M683"/>
    <mergeCell ref="N682:N683"/>
    <mergeCell ref="C695:D695"/>
    <mergeCell ref="A681:N681"/>
    <mergeCell ref="A682:A683"/>
    <mergeCell ref="B682:B683"/>
    <mergeCell ref="C682:C683"/>
    <mergeCell ref="D682:D683"/>
    <mergeCell ref="E682:E683"/>
    <mergeCell ref="F682:F683"/>
    <mergeCell ref="G682:G683"/>
    <mergeCell ref="H682:H683"/>
    <mergeCell ref="I682:I683"/>
    <mergeCell ref="C666:D666"/>
    <mergeCell ref="A674:N676"/>
    <mergeCell ref="A677:N677"/>
    <mergeCell ref="A678:N678"/>
    <mergeCell ref="A679:N679"/>
    <mergeCell ref="A680:N680"/>
    <mergeCell ref="N639:N640"/>
    <mergeCell ref="C660:D660"/>
    <mergeCell ref="C661:D661"/>
    <mergeCell ref="C662:D662"/>
    <mergeCell ref="C663:D663"/>
    <mergeCell ref="C664:D664"/>
    <mergeCell ref="H639:H640"/>
    <mergeCell ref="I639:I640"/>
    <mergeCell ref="J639:J640"/>
    <mergeCell ref="K639:K640"/>
    <mergeCell ref="L639:L640"/>
    <mergeCell ref="M639:M640"/>
    <mergeCell ref="A333:N333"/>
    <mergeCell ref="A334:N334"/>
    <mergeCell ref="A335:N335"/>
    <mergeCell ref="A336:N336"/>
    <mergeCell ref="I337:I338"/>
    <mergeCell ref="J337:J338"/>
    <mergeCell ref="K337:K338"/>
    <mergeCell ref="L337:L338"/>
    <mergeCell ref="C151:D151"/>
    <mergeCell ref="C152:D152"/>
    <mergeCell ref="C148:D148"/>
    <mergeCell ref="C149:D149"/>
    <mergeCell ref="C150:D150"/>
    <mergeCell ref="A161:N161"/>
    <mergeCell ref="C153:D153"/>
    <mergeCell ref="D165:D166"/>
    <mergeCell ref="E165:E166"/>
    <mergeCell ref="F165:F166"/>
    <mergeCell ref="G165:G166"/>
    <mergeCell ref="A157:N159"/>
    <mergeCell ref="A160:N160"/>
    <mergeCell ref="I165:I166"/>
    <mergeCell ref="J165:J166"/>
    <mergeCell ref="K165:K166"/>
    <mergeCell ref="L165:L166"/>
    <mergeCell ref="M165:M166"/>
    <mergeCell ref="A162:N162"/>
    <mergeCell ref="A163:N163"/>
    <mergeCell ref="A164:N164"/>
    <mergeCell ref="A165:A166"/>
    <mergeCell ref="B165:B166"/>
    <mergeCell ref="N165:N166"/>
    <mergeCell ref="H165:H166"/>
    <mergeCell ref="C165:C166"/>
    <mergeCell ref="A201:N203"/>
    <mergeCell ref="C191:D191"/>
    <mergeCell ref="C192:D192"/>
    <mergeCell ref="C193:D193"/>
    <mergeCell ref="C194:D194"/>
    <mergeCell ref="C195:D195"/>
    <mergeCell ref="C196:D196"/>
    <mergeCell ref="C197:D197"/>
    <mergeCell ref="A204:N204"/>
    <mergeCell ref="A205:N205"/>
    <mergeCell ref="A206:N206"/>
    <mergeCell ref="A207:N207"/>
    <mergeCell ref="A208:N208"/>
    <mergeCell ref="A209:A210"/>
    <mergeCell ref="B209:B210"/>
    <mergeCell ref="C209:C210"/>
    <mergeCell ref="D209:D210"/>
    <mergeCell ref="E209:E210"/>
    <mergeCell ref="C235:D235"/>
    <mergeCell ref="C236:D236"/>
    <mergeCell ref="C237:D237"/>
    <mergeCell ref="C238:D238"/>
    <mergeCell ref="F209:F210"/>
    <mergeCell ref="G209:G210"/>
    <mergeCell ref="N209:N210"/>
    <mergeCell ref="C239:D239"/>
    <mergeCell ref="C240:D240"/>
    <mergeCell ref="C241:D241"/>
    <mergeCell ref="H209:H210"/>
    <mergeCell ref="I209:I210"/>
    <mergeCell ref="J209:J210"/>
    <mergeCell ref="K209:K210"/>
    <mergeCell ref="L209:L210"/>
    <mergeCell ref="M209:M210"/>
    <mergeCell ref="I255:I256"/>
    <mergeCell ref="J255:J256"/>
    <mergeCell ref="A247:N249"/>
    <mergeCell ref="A250:N250"/>
    <mergeCell ref="A251:N251"/>
    <mergeCell ref="A252:N252"/>
    <mergeCell ref="E255:E256"/>
    <mergeCell ref="F255:F256"/>
    <mergeCell ref="A253:N253"/>
    <mergeCell ref="A254:N254"/>
    <mergeCell ref="A255:A256"/>
    <mergeCell ref="B255:B256"/>
    <mergeCell ref="C255:C256"/>
    <mergeCell ref="D255:D256"/>
    <mergeCell ref="G255:G256"/>
    <mergeCell ref="H255:H256"/>
    <mergeCell ref="K255:K256"/>
    <mergeCell ref="L255:L256"/>
    <mergeCell ref="M255:M256"/>
    <mergeCell ref="N255:N256"/>
    <mergeCell ref="C282:D282"/>
    <mergeCell ref="C283:D283"/>
    <mergeCell ref="C278:D278"/>
    <mergeCell ref="C279:D279"/>
    <mergeCell ref="C280:D280"/>
    <mergeCell ref="C281:D281"/>
    <mergeCell ref="C284:D284"/>
    <mergeCell ref="A290:N292"/>
    <mergeCell ref="A293:N293"/>
    <mergeCell ref="A294:N294"/>
    <mergeCell ref="A295:N295"/>
    <mergeCell ref="A296:N296"/>
    <mergeCell ref="A297:N297"/>
    <mergeCell ref="A298:A299"/>
    <mergeCell ref="B298:B299"/>
    <mergeCell ref="C298:C299"/>
    <mergeCell ref="D298:D299"/>
    <mergeCell ref="E298:E299"/>
    <mergeCell ref="F298:F299"/>
    <mergeCell ref="G298:G299"/>
    <mergeCell ref="H298:H299"/>
    <mergeCell ref="I298:I299"/>
    <mergeCell ref="J298:J299"/>
    <mergeCell ref="K298:K299"/>
    <mergeCell ref="L298:L299"/>
    <mergeCell ref="M298:M299"/>
    <mergeCell ref="N298:N299"/>
    <mergeCell ref="C317:D317"/>
    <mergeCell ref="C318:D318"/>
    <mergeCell ref="C319:D319"/>
    <mergeCell ref="C320:D320"/>
    <mergeCell ref="C321:D321"/>
    <mergeCell ref="C322:D322"/>
    <mergeCell ref="C323:D323"/>
    <mergeCell ref="A329:N331"/>
    <mergeCell ref="A332:N332"/>
    <mergeCell ref="A337:A338"/>
    <mergeCell ref="B337:B338"/>
    <mergeCell ref="C337:C338"/>
    <mergeCell ref="D337:D338"/>
    <mergeCell ref="E337:E338"/>
    <mergeCell ref="F337:F338"/>
    <mergeCell ref="G337:G338"/>
    <mergeCell ref="H337:H338"/>
    <mergeCell ref="M337:M338"/>
    <mergeCell ref="N337:N338"/>
    <mergeCell ref="C358:D358"/>
    <mergeCell ref="C359:D359"/>
    <mergeCell ref="C360:D360"/>
    <mergeCell ref="C361:D361"/>
    <mergeCell ref="C362:D362"/>
    <mergeCell ref="C363:D363"/>
    <mergeCell ref="C364:D364"/>
    <mergeCell ref="A370:N372"/>
    <mergeCell ref="A373:N373"/>
    <mergeCell ref="A374:N374"/>
    <mergeCell ref="D378:D379"/>
    <mergeCell ref="E378:E379"/>
    <mergeCell ref="N378:N379"/>
    <mergeCell ref="I378:I379"/>
    <mergeCell ref="F378:F379"/>
    <mergeCell ref="G378:G379"/>
    <mergeCell ref="L378:L379"/>
    <mergeCell ref="M378:M379"/>
    <mergeCell ref="C401:D401"/>
    <mergeCell ref="C402:D402"/>
    <mergeCell ref="C403:D403"/>
    <mergeCell ref="H378:H379"/>
    <mergeCell ref="A375:N375"/>
    <mergeCell ref="A376:N376"/>
    <mergeCell ref="A377:N377"/>
    <mergeCell ref="A378:A379"/>
    <mergeCell ref="B378:B379"/>
    <mergeCell ref="C378:C379"/>
    <mergeCell ref="E419:E420"/>
    <mergeCell ref="F419:F420"/>
    <mergeCell ref="J378:J379"/>
    <mergeCell ref="K378:K379"/>
    <mergeCell ref="C404:D404"/>
    <mergeCell ref="C405:D405"/>
    <mergeCell ref="A411:N413"/>
    <mergeCell ref="A414:N414"/>
    <mergeCell ref="C399:D399"/>
    <mergeCell ref="C400:D400"/>
    <mergeCell ref="K419:K420"/>
    <mergeCell ref="L419:L420"/>
    <mergeCell ref="A415:N415"/>
    <mergeCell ref="A416:N416"/>
    <mergeCell ref="A417:N417"/>
    <mergeCell ref="A418:N418"/>
    <mergeCell ref="A419:A420"/>
    <mergeCell ref="B419:B420"/>
    <mergeCell ref="C419:C420"/>
    <mergeCell ref="D419:D420"/>
    <mergeCell ref="M419:M420"/>
    <mergeCell ref="N419:N420"/>
    <mergeCell ref="C441:D441"/>
    <mergeCell ref="C442:D442"/>
    <mergeCell ref="C443:D443"/>
    <mergeCell ref="C444:D444"/>
    <mergeCell ref="G419:G420"/>
    <mergeCell ref="H419:H420"/>
    <mergeCell ref="I419:I420"/>
    <mergeCell ref="J419:J420"/>
    <mergeCell ref="F461:F462"/>
    <mergeCell ref="G461:G462"/>
    <mergeCell ref="C445:D445"/>
    <mergeCell ref="C446:D446"/>
    <mergeCell ref="C447:D447"/>
    <mergeCell ref="A453:N455"/>
    <mergeCell ref="A456:N456"/>
    <mergeCell ref="A457:N457"/>
    <mergeCell ref="L461:L462"/>
    <mergeCell ref="M461:M462"/>
    <mergeCell ref="A458:N458"/>
    <mergeCell ref="A459:N459"/>
    <mergeCell ref="A460:N460"/>
    <mergeCell ref="A461:A462"/>
    <mergeCell ref="B461:B462"/>
    <mergeCell ref="C461:C462"/>
    <mergeCell ref="D461:D462"/>
    <mergeCell ref="E461:E462"/>
    <mergeCell ref="N461:N462"/>
    <mergeCell ref="C485:D485"/>
    <mergeCell ref="C486:D486"/>
    <mergeCell ref="C487:D487"/>
    <mergeCell ref="C488:D488"/>
    <mergeCell ref="C489:D489"/>
    <mergeCell ref="H461:H462"/>
    <mergeCell ref="I461:I462"/>
    <mergeCell ref="J461:J462"/>
    <mergeCell ref="K461:K462"/>
    <mergeCell ref="C490:D490"/>
    <mergeCell ref="C491:D491"/>
    <mergeCell ref="A497:N498"/>
    <mergeCell ref="A499:N499"/>
    <mergeCell ref="A500:N500"/>
    <mergeCell ref="A501:N501"/>
    <mergeCell ref="A502:N502"/>
    <mergeCell ref="A503:N503"/>
    <mergeCell ref="A504:A505"/>
    <mergeCell ref="B504:B505"/>
    <mergeCell ref="C504:C505"/>
    <mergeCell ref="D504:D505"/>
    <mergeCell ref="E504:E505"/>
    <mergeCell ref="F504:F505"/>
    <mergeCell ref="G504:G505"/>
    <mergeCell ref="H504:H505"/>
    <mergeCell ref="I504:I505"/>
    <mergeCell ref="J504:J505"/>
    <mergeCell ref="K504:K505"/>
    <mergeCell ref="C752:D752"/>
    <mergeCell ref="C572:D572"/>
    <mergeCell ref="C573:D573"/>
    <mergeCell ref="C574:D574"/>
    <mergeCell ref="C575:D575"/>
    <mergeCell ref="C550:C551"/>
    <mergeCell ref="D550:D551"/>
    <mergeCell ref="N812:N813"/>
    <mergeCell ref="C834:D834"/>
    <mergeCell ref="B812:B813"/>
    <mergeCell ref="E812:E813"/>
    <mergeCell ref="F812:F813"/>
    <mergeCell ref="H812:H813"/>
    <mergeCell ref="J812:J813"/>
    <mergeCell ref="A804:N806"/>
    <mergeCell ref="A807:N807"/>
    <mergeCell ref="C835:D835"/>
    <mergeCell ref="C836:D836"/>
    <mergeCell ref="G812:G813"/>
    <mergeCell ref="I812:I813"/>
    <mergeCell ref="A808:N808"/>
    <mergeCell ref="A809:N809"/>
    <mergeCell ref="A810:N810"/>
    <mergeCell ref="A811:N811"/>
    <mergeCell ref="C837:D837"/>
    <mergeCell ref="C838:D838"/>
    <mergeCell ref="C839:D839"/>
    <mergeCell ref="M812:M813"/>
    <mergeCell ref="C812:C813"/>
    <mergeCell ref="D812:D813"/>
    <mergeCell ref="K812:K813"/>
    <mergeCell ref="L812:L813"/>
    <mergeCell ref="A812:A813"/>
    <mergeCell ref="C917:D917"/>
    <mergeCell ref="C918:D918"/>
    <mergeCell ref="M896:M897"/>
    <mergeCell ref="N896:N897"/>
    <mergeCell ref="C912:D912"/>
    <mergeCell ref="C913:D913"/>
    <mergeCell ref="C914:D914"/>
    <mergeCell ref="C915:D915"/>
    <mergeCell ref="G896:G897"/>
    <mergeCell ref="A896:A897"/>
    <mergeCell ref="B896:B897"/>
    <mergeCell ref="C896:C897"/>
    <mergeCell ref="D896:D897"/>
    <mergeCell ref="E896:E897"/>
    <mergeCell ref="F896:F897"/>
    <mergeCell ref="A888:N890"/>
    <mergeCell ref="A891:N891"/>
    <mergeCell ref="A892:N892"/>
    <mergeCell ref="A893:N893"/>
    <mergeCell ref="A894:N894"/>
    <mergeCell ref="A895:N895"/>
    <mergeCell ref="C992:D992"/>
    <mergeCell ref="C993:D993"/>
    <mergeCell ref="C987:D987"/>
    <mergeCell ref="C988:D988"/>
    <mergeCell ref="C989:D989"/>
    <mergeCell ref="C990:D990"/>
    <mergeCell ref="N971:N972"/>
    <mergeCell ref="J896:J897"/>
    <mergeCell ref="G971:G972"/>
    <mergeCell ref="I971:I972"/>
    <mergeCell ref="C991:D991"/>
    <mergeCell ref="K896:K897"/>
    <mergeCell ref="L896:L897"/>
    <mergeCell ref="H896:H897"/>
    <mergeCell ref="I896:I897"/>
    <mergeCell ref="C916:D916"/>
    <mergeCell ref="H971:H972"/>
    <mergeCell ref="M971:M972"/>
    <mergeCell ref="C971:C972"/>
    <mergeCell ref="D971:D972"/>
    <mergeCell ref="E971:E972"/>
    <mergeCell ref="F971:F972"/>
    <mergeCell ref="D1078:D1079"/>
    <mergeCell ref="J1078:J1079"/>
    <mergeCell ref="K1078:K1079"/>
    <mergeCell ref="L1078:L1079"/>
    <mergeCell ref="A1078:A1079"/>
    <mergeCell ref="A970:N970"/>
    <mergeCell ref="K971:K972"/>
    <mergeCell ref="L971:L972"/>
    <mergeCell ref="A971:A972"/>
    <mergeCell ref="B971:B972"/>
    <mergeCell ref="N1078:N1079"/>
    <mergeCell ref="A1070:N1072"/>
    <mergeCell ref="A1073:N1073"/>
    <mergeCell ref="B1078:B1079"/>
    <mergeCell ref="C1078:C1079"/>
    <mergeCell ref="H1078:H1079"/>
    <mergeCell ref="A1074:N1074"/>
    <mergeCell ref="A1075:N1075"/>
    <mergeCell ref="A1076:N1076"/>
    <mergeCell ref="A1077:N1077"/>
    <mergeCell ref="F1118:F1119"/>
    <mergeCell ref="M1118:M1119"/>
    <mergeCell ref="A1118:A1119"/>
    <mergeCell ref="N1118:N1119"/>
    <mergeCell ref="J971:J972"/>
    <mergeCell ref="C1101:D1101"/>
    <mergeCell ref="G1078:G1079"/>
    <mergeCell ref="E1078:E1079"/>
    <mergeCell ref="F1078:F1079"/>
    <mergeCell ref="C1063:D1063"/>
    <mergeCell ref="C1139:D1139"/>
    <mergeCell ref="C1137:D1137"/>
    <mergeCell ref="A1115:N1115"/>
    <mergeCell ref="C1104:D1104"/>
    <mergeCell ref="A1110:N1112"/>
    <mergeCell ref="C1140:D1140"/>
    <mergeCell ref="A1114:N1114"/>
    <mergeCell ref="I1118:I1119"/>
    <mergeCell ref="A1116:N1116"/>
    <mergeCell ref="A1117:N1117"/>
    <mergeCell ref="C1141:D1141"/>
    <mergeCell ref="I1078:I1079"/>
    <mergeCell ref="C1102:D1102"/>
    <mergeCell ref="C1103:D1103"/>
    <mergeCell ref="C1098:D1098"/>
    <mergeCell ref="C1099:D1099"/>
    <mergeCell ref="C1100:D1100"/>
    <mergeCell ref="C1138:D1138"/>
    <mergeCell ref="H1118:H1119"/>
    <mergeCell ref="A1113:N1113"/>
    <mergeCell ref="A1151:N1151"/>
    <mergeCell ref="A1152:N1152"/>
    <mergeCell ref="A1153:N1153"/>
    <mergeCell ref="J1118:J1119"/>
    <mergeCell ref="A1147:N1149"/>
    <mergeCell ref="A1150:N1150"/>
    <mergeCell ref="D1118:D1119"/>
    <mergeCell ref="E1118:E1119"/>
    <mergeCell ref="C1135:D1135"/>
    <mergeCell ref="C1136:D1136"/>
    <mergeCell ref="A1154:N1154"/>
    <mergeCell ref="J1155:J1156"/>
    <mergeCell ref="K1155:K1156"/>
    <mergeCell ref="L1155:L1156"/>
    <mergeCell ref="A1155:A1156"/>
    <mergeCell ref="B1155:B1156"/>
    <mergeCell ref="H1155:H1156"/>
    <mergeCell ref="B1196:B1197"/>
    <mergeCell ref="C1196:C1197"/>
    <mergeCell ref="M1155:M1156"/>
    <mergeCell ref="C1179:D1179"/>
    <mergeCell ref="C1180:D1180"/>
    <mergeCell ref="C1181:D1181"/>
    <mergeCell ref="A1188:N1190"/>
    <mergeCell ref="N1155:N1156"/>
    <mergeCell ref="C1175:D1175"/>
    <mergeCell ref="E1196:E1197"/>
    <mergeCell ref="C1178:D1178"/>
    <mergeCell ref="G1155:G1156"/>
    <mergeCell ref="C1155:C1156"/>
    <mergeCell ref="D1155:D1156"/>
    <mergeCell ref="A1192:N1192"/>
    <mergeCell ref="E1155:E1156"/>
    <mergeCell ref="F1155:F1156"/>
    <mergeCell ref="A1191:N1191"/>
    <mergeCell ref="C1176:D1176"/>
    <mergeCell ref="I1155:I1156"/>
    <mergeCell ref="C1118:C1119"/>
    <mergeCell ref="G1118:G1119"/>
    <mergeCell ref="D1196:D1197"/>
    <mergeCell ref="K1196:K1197"/>
    <mergeCell ref="L1196:L1197"/>
    <mergeCell ref="G1196:G1197"/>
    <mergeCell ref="I1196:I1197"/>
    <mergeCell ref="H1196:H1197"/>
    <mergeCell ref="J1196:J1197"/>
    <mergeCell ref="C1177:D1177"/>
    <mergeCell ref="C1216:D1216"/>
    <mergeCell ref="M1196:M1197"/>
    <mergeCell ref="F1196:F1197"/>
    <mergeCell ref="A1196:A1197"/>
    <mergeCell ref="K1118:K1119"/>
    <mergeCell ref="L1118:L1119"/>
    <mergeCell ref="A1193:N1193"/>
    <mergeCell ref="A1194:N1194"/>
    <mergeCell ref="A1195:N1195"/>
    <mergeCell ref="B1118:B1119"/>
    <mergeCell ref="A1043:N1043"/>
    <mergeCell ref="J1044:J1045"/>
    <mergeCell ref="C1061:D1061"/>
    <mergeCell ref="C1217:D1217"/>
    <mergeCell ref="C1218:D1218"/>
    <mergeCell ref="N1196:N1197"/>
    <mergeCell ref="C1212:D1212"/>
    <mergeCell ref="C1213:D1213"/>
    <mergeCell ref="C1214:D1214"/>
    <mergeCell ref="C1215:D1215"/>
    <mergeCell ref="C1044:C1045"/>
    <mergeCell ref="C1059:D1059"/>
    <mergeCell ref="C1060:D1060"/>
    <mergeCell ref="M1078:M1079"/>
    <mergeCell ref="C1064:D1064"/>
    <mergeCell ref="A1036:N1038"/>
    <mergeCell ref="A1039:N1039"/>
    <mergeCell ref="A1040:N1040"/>
    <mergeCell ref="A1041:N1041"/>
    <mergeCell ref="A1042:N1042"/>
    <mergeCell ref="D1044:D1045"/>
    <mergeCell ref="E1044:E1045"/>
    <mergeCell ref="F1044:F1045"/>
    <mergeCell ref="K1044:K1045"/>
    <mergeCell ref="C1062:D1062"/>
    <mergeCell ref="J1007:J1008"/>
    <mergeCell ref="C1028:D1028"/>
    <mergeCell ref="C1029:D1029"/>
    <mergeCell ref="C1030:D1030"/>
    <mergeCell ref="I1007:I1008"/>
    <mergeCell ref="M1044:M1045"/>
    <mergeCell ref="N1044:N1045"/>
    <mergeCell ref="C1058:D1058"/>
    <mergeCell ref="A1044:A1045"/>
    <mergeCell ref="B1044:B1045"/>
    <mergeCell ref="C1027:D1027"/>
    <mergeCell ref="L1044:L1045"/>
    <mergeCell ref="H1044:H1045"/>
    <mergeCell ref="I1044:I1045"/>
    <mergeCell ref="G1044:G1045"/>
    <mergeCell ref="C1026:D1026"/>
    <mergeCell ref="F1007:F1008"/>
    <mergeCell ref="E1007:E1008"/>
    <mergeCell ref="A999:N1001"/>
    <mergeCell ref="A1002:N1002"/>
    <mergeCell ref="A1003:N1003"/>
    <mergeCell ref="K1007:K1008"/>
    <mergeCell ref="L1007:L1008"/>
    <mergeCell ref="H1007:H1008"/>
    <mergeCell ref="A1007:A1008"/>
    <mergeCell ref="C1024:D1024"/>
    <mergeCell ref="C1025:D1025"/>
    <mergeCell ref="A963:N965"/>
    <mergeCell ref="A966:N966"/>
    <mergeCell ref="A967:N967"/>
    <mergeCell ref="A968:N968"/>
    <mergeCell ref="B1007:B1008"/>
    <mergeCell ref="C1007:C1008"/>
    <mergeCell ref="D1007:D1008"/>
    <mergeCell ref="A1004:N1004"/>
    <mergeCell ref="A931:N931"/>
    <mergeCell ref="A932:N932"/>
    <mergeCell ref="G933:G934"/>
    <mergeCell ref="K933:K934"/>
    <mergeCell ref="M1007:M1008"/>
    <mergeCell ref="N1007:N1008"/>
    <mergeCell ref="A1005:N1005"/>
    <mergeCell ref="A1006:N1006"/>
    <mergeCell ref="G1007:G1008"/>
    <mergeCell ref="A969:N969"/>
    <mergeCell ref="A933:A934"/>
    <mergeCell ref="B933:B934"/>
    <mergeCell ref="C933:C934"/>
    <mergeCell ref="D933:D934"/>
    <mergeCell ref="E933:E934"/>
    <mergeCell ref="F933:F934"/>
    <mergeCell ref="C956:D956"/>
    <mergeCell ref="M933:M934"/>
    <mergeCell ref="A925:N927"/>
    <mergeCell ref="A928:N928"/>
    <mergeCell ref="A929:N929"/>
    <mergeCell ref="A930:N930"/>
    <mergeCell ref="N933:N934"/>
    <mergeCell ref="C950:D950"/>
    <mergeCell ref="C951:D951"/>
    <mergeCell ref="C952:D952"/>
    <mergeCell ref="C954:D954"/>
    <mergeCell ref="C955:D955"/>
    <mergeCell ref="C953:D953"/>
    <mergeCell ref="L933:L934"/>
    <mergeCell ref="H933:H934"/>
    <mergeCell ref="I933:I934"/>
    <mergeCell ref="J933:J934"/>
    <mergeCell ref="B854:B855"/>
    <mergeCell ref="C854:C855"/>
    <mergeCell ref="D854:D855"/>
    <mergeCell ref="E854:E855"/>
    <mergeCell ref="F854:F855"/>
    <mergeCell ref="A853:N853"/>
    <mergeCell ref="G854:G855"/>
    <mergeCell ref="K854:K855"/>
    <mergeCell ref="A846:N848"/>
    <mergeCell ref="A849:N849"/>
    <mergeCell ref="A850:N850"/>
    <mergeCell ref="A851:N851"/>
    <mergeCell ref="N854:N855"/>
    <mergeCell ref="L854:L855"/>
    <mergeCell ref="H854:H855"/>
    <mergeCell ref="I854:I855"/>
    <mergeCell ref="J854:J855"/>
    <mergeCell ref="A854:A855"/>
    <mergeCell ref="C840:D840"/>
    <mergeCell ref="C879:D879"/>
    <mergeCell ref="C880:D880"/>
    <mergeCell ref="C881:D881"/>
    <mergeCell ref="C875:D875"/>
    <mergeCell ref="C876:D876"/>
    <mergeCell ref="C877:D877"/>
    <mergeCell ref="C878:D878"/>
    <mergeCell ref="A852:N852"/>
    <mergeCell ref="M854:M855"/>
    <mergeCell ref="A769:N769"/>
    <mergeCell ref="A770:N770"/>
    <mergeCell ref="A771:N771"/>
    <mergeCell ref="A772:N772"/>
    <mergeCell ref="G773:G774"/>
    <mergeCell ref="K773:K774"/>
    <mergeCell ref="A773:A774"/>
    <mergeCell ref="B773:B774"/>
    <mergeCell ref="C773:C774"/>
    <mergeCell ref="D773:D774"/>
    <mergeCell ref="E773:E774"/>
    <mergeCell ref="F773:F774"/>
    <mergeCell ref="C797:D797"/>
    <mergeCell ref="E593:E594"/>
    <mergeCell ref="F593:F594"/>
    <mergeCell ref="M773:M774"/>
    <mergeCell ref="N773:N774"/>
    <mergeCell ref="C791:D791"/>
    <mergeCell ref="C792:D792"/>
    <mergeCell ref="L773:L774"/>
    <mergeCell ref="H773:H774"/>
    <mergeCell ref="I773:I774"/>
    <mergeCell ref="J773:J774"/>
    <mergeCell ref="C795:D795"/>
    <mergeCell ref="C796:D796"/>
    <mergeCell ref="C754:D754"/>
    <mergeCell ref="C755:D755"/>
    <mergeCell ref="C753:D753"/>
    <mergeCell ref="C665:D665"/>
    <mergeCell ref="C793:D793"/>
    <mergeCell ref="C794:D794"/>
    <mergeCell ref="A765:N767"/>
    <mergeCell ref="A768:N768"/>
    <mergeCell ref="L504:L505"/>
    <mergeCell ref="M504:M505"/>
    <mergeCell ref="N504:N505"/>
    <mergeCell ref="C758:D758"/>
    <mergeCell ref="C757:D757"/>
    <mergeCell ref="C756:D756"/>
    <mergeCell ref="C530:D530"/>
    <mergeCell ref="C531:D531"/>
    <mergeCell ref="C532:D532"/>
    <mergeCell ref="C533:D533"/>
    <mergeCell ref="C534:D534"/>
    <mergeCell ref="C535:D535"/>
    <mergeCell ref="C536:D536"/>
    <mergeCell ref="A542:N544"/>
    <mergeCell ref="A545:N545"/>
    <mergeCell ref="A546:N546"/>
    <mergeCell ref="A547:N547"/>
    <mergeCell ref="A548:N548"/>
    <mergeCell ref="A549:N549"/>
    <mergeCell ref="A550:A551"/>
    <mergeCell ref="B550:B551"/>
    <mergeCell ref="G550:G551"/>
    <mergeCell ref="H550:H551"/>
    <mergeCell ref="I550:I551"/>
    <mergeCell ref="J550:J551"/>
    <mergeCell ref="K550:K551"/>
    <mergeCell ref="L550:L551"/>
    <mergeCell ref="M550:M551"/>
    <mergeCell ref="N550:N551"/>
    <mergeCell ref="C578:D578"/>
    <mergeCell ref="A585:N587"/>
    <mergeCell ref="A588:N588"/>
    <mergeCell ref="C576:D576"/>
    <mergeCell ref="C577:D577"/>
    <mergeCell ref="E550:E551"/>
    <mergeCell ref="F550:F551"/>
    <mergeCell ref="K593:K594"/>
    <mergeCell ref="L593:L594"/>
    <mergeCell ref="A589:N589"/>
    <mergeCell ref="A590:N590"/>
    <mergeCell ref="A591:N591"/>
    <mergeCell ref="A592:N592"/>
    <mergeCell ref="A593:A594"/>
    <mergeCell ref="B593:B594"/>
    <mergeCell ref="C593:C594"/>
    <mergeCell ref="D593:D594"/>
    <mergeCell ref="M593:M594"/>
    <mergeCell ref="N593:N594"/>
    <mergeCell ref="C618:D618"/>
    <mergeCell ref="C619:D619"/>
    <mergeCell ref="C620:D620"/>
    <mergeCell ref="C621:D621"/>
    <mergeCell ref="G593:G594"/>
    <mergeCell ref="H593:H594"/>
    <mergeCell ref="I593:I594"/>
    <mergeCell ref="J593:J594"/>
    <mergeCell ref="C622:D622"/>
    <mergeCell ref="C623:D623"/>
    <mergeCell ref="C624:D624"/>
    <mergeCell ref="A631:N633"/>
    <mergeCell ref="A634:N634"/>
    <mergeCell ref="A635:N635"/>
    <mergeCell ref="A636:N636"/>
    <mergeCell ref="A637:N637"/>
    <mergeCell ref="A638:N638"/>
    <mergeCell ref="A639:A640"/>
    <mergeCell ref="B639:B640"/>
    <mergeCell ref="C639:C640"/>
    <mergeCell ref="D639:D640"/>
    <mergeCell ref="E639:E640"/>
    <mergeCell ref="F639:F640"/>
    <mergeCell ref="G639:G640"/>
    <mergeCell ref="C32:D32"/>
    <mergeCell ref="A36:N38"/>
    <mergeCell ref="A39:N39"/>
    <mergeCell ref="A40:N40"/>
    <mergeCell ref="A41:N41"/>
    <mergeCell ref="A42:N42"/>
    <mergeCell ref="A43:N43"/>
    <mergeCell ref="A44:A45"/>
    <mergeCell ref="B44:B45"/>
    <mergeCell ref="C44:C45"/>
    <mergeCell ref="D44:D45"/>
    <mergeCell ref="E44:E45"/>
    <mergeCell ref="F44:F45"/>
    <mergeCell ref="G44:G45"/>
    <mergeCell ref="N44:N45"/>
    <mergeCell ref="H44:H45"/>
    <mergeCell ref="I44:I45"/>
    <mergeCell ref="J44:J45"/>
    <mergeCell ref="K44:K45"/>
    <mergeCell ref="L44:L45"/>
    <mergeCell ref="M44:M45"/>
  </mergeCells>
  <conditionalFormatting sqref="N947 N1208 N1169:N1171 N1157 N1159:N1164 N1166:N1167 N1201:N1206 N1198 N1120:N1131 N1094 N1080:N1092 N1046:N1054 N1009:N1020 N973:N983 N935:N944 N909 N898:N907 N856:N870 N814:N830 N775:N787 N736:N748 N700:N708 N659:N673 N718:N729 N684:N690 N641:N655 N570:N637 N500:N567 N463:N496 N421:N452 N380:N411 N328:N370 N297:N325 N257:N286 N211:N243 N167:N187 N126:N149 N86:N104 N46:N64 N12:N30">
    <cfRule type="cellIs" priority="197" dxfId="10" operator="lessThan" stopIfTrue="1">
      <formula>0</formula>
    </cfRule>
    <cfRule type="cellIs" priority="198" dxfId="11" operator="greaterThan" stopIfTrue="1">
      <formula>0</formula>
    </cfRule>
  </conditionalFormatting>
  <conditionalFormatting sqref="N1080:N1092 N1046:N1053 N1009:N1019 N973:N982 N935:N944 N898:N907 N856:N870 N814:N829 N775:N786 O738 N736:N747 N700:N706">
    <cfRule type="cellIs" priority="131" dxfId="12" operator="lessThan">
      <formula>0</formula>
    </cfRule>
    <cfRule type="cellIs" priority="132" dxfId="13" operator="greaterThan">
      <formula>0</formula>
    </cfRule>
  </conditionalFormatting>
  <printOptions/>
  <pageMargins left="0.22013888888888888" right="0.1597222222222222" top="0.3" bottom="0.1597222222222222" header="0.5118055555555555" footer="0.5118055555555555"/>
  <pageSetup horizontalDpi="300" verticalDpi="300" orientation="landscape" scale="55" r:id="rId1"/>
</worksheet>
</file>

<file path=xl/worksheets/sheet2.xml><?xml version="1.0" encoding="utf-8"?>
<worksheet xmlns="http://schemas.openxmlformats.org/spreadsheetml/2006/main" xmlns:r="http://schemas.openxmlformats.org/officeDocument/2006/relationships">
  <dimension ref="A2:N721"/>
  <sheetViews>
    <sheetView zoomScalePageLayoutView="0" workbookViewId="0" topLeftCell="A1">
      <selection activeCell="P24" sqref="P24"/>
    </sheetView>
  </sheetViews>
  <sheetFormatPr defaultColWidth="9.140625" defaultRowHeight="15"/>
  <cols>
    <col min="1" max="1" width="13.421875" style="0" customWidth="1"/>
    <col min="2" max="2" width="15.28125" style="0" customWidth="1"/>
    <col min="3" max="3" width="16.140625" style="0" customWidth="1"/>
    <col min="4" max="4" width="12.57421875" style="0" customWidth="1"/>
    <col min="5" max="5" width="25.57421875" style="0" customWidth="1"/>
    <col min="6" max="6" width="12.421875" style="0" customWidth="1"/>
    <col min="7" max="7" width="11.57421875" style="0" customWidth="1"/>
    <col min="8" max="8" width="12.57421875" style="0" customWidth="1"/>
    <col min="9" max="9" width="11.57421875" style="0" customWidth="1"/>
    <col min="10" max="10" width="12.28125" style="0" customWidth="1"/>
    <col min="11" max="11" width="15.421875" style="0" customWidth="1"/>
    <col min="12" max="12" width="12.00390625" style="0" customWidth="1"/>
    <col min="13" max="13" width="17.140625" style="0" customWidth="1"/>
    <col min="14" max="14" width="11.57421875" style="0" customWidth="1"/>
  </cols>
  <sheetData>
    <row r="1" ht="15.75" thickBot="1"/>
    <row r="2" spans="1:14" ht="15.75" thickBot="1">
      <c r="A2" s="319" t="s">
        <v>0</v>
      </c>
      <c r="B2" s="319"/>
      <c r="C2" s="319"/>
      <c r="D2" s="319"/>
      <c r="E2" s="319"/>
      <c r="F2" s="319"/>
      <c r="G2" s="319"/>
      <c r="H2" s="319"/>
      <c r="I2" s="319"/>
      <c r="J2" s="319"/>
      <c r="K2" s="319"/>
      <c r="L2" s="319"/>
      <c r="M2" s="319"/>
      <c r="N2" s="319"/>
    </row>
    <row r="3" spans="1:14" ht="15.75" thickBot="1">
      <c r="A3" s="319"/>
      <c r="B3" s="319"/>
      <c r="C3" s="319"/>
      <c r="D3" s="319"/>
      <c r="E3" s="319"/>
      <c r="F3" s="319"/>
      <c r="G3" s="319"/>
      <c r="H3" s="319"/>
      <c r="I3" s="319"/>
      <c r="J3" s="319"/>
      <c r="K3" s="319"/>
      <c r="L3" s="319"/>
      <c r="M3" s="319"/>
      <c r="N3" s="319"/>
    </row>
    <row r="4" spans="1:14" ht="15">
      <c r="A4" s="319"/>
      <c r="B4" s="319"/>
      <c r="C4" s="319"/>
      <c r="D4" s="319"/>
      <c r="E4" s="319"/>
      <c r="F4" s="319"/>
      <c r="G4" s="319"/>
      <c r="H4" s="319"/>
      <c r="I4" s="319"/>
      <c r="J4" s="319"/>
      <c r="K4" s="319"/>
      <c r="L4" s="319"/>
      <c r="M4" s="319"/>
      <c r="N4" s="319"/>
    </row>
    <row r="5" spans="1:14" ht="15.75">
      <c r="A5" s="259" t="s">
        <v>135</v>
      </c>
      <c r="B5" s="259"/>
      <c r="C5" s="259"/>
      <c r="D5" s="259"/>
      <c r="E5" s="259"/>
      <c r="F5" s="259"/>
      <c r="G5" s="259"/>
      <c r="H5" s="259"/>
      <c r="I5" s="259"/>
      <c r="J5" s="259"/>
      <c r="K5" s="259"/>
      <c r="L5" s="259"/>
      <c r="M5" s="259"/>
      <c r="N5" s="259"/>
    </row>
    <row r="6" spans="1:14" ht="15.75">
      <c r="A6" s="259" t="s">
        <v>136</v>
      </c>
      <c r="B6" s="259"/>
      <c r="C6" s="259"/>
      <c r="D6" s="259"/>
      <c r="E6" s="259"/>
      <c r="F6" s="259"/>
      <c r="G6" s="259"/>
      <c r="H6" s="259"/>
      <c r="I6" s="259"/>
      <c r="J6" s="259"/>
      <c r="K6" s="259"/>
      <c r="L6" s="259"/>
      <c r="M6" s="259"/>
      <c r="N6" s="259"/>
    </row>
    <row r="7" spans="1:14" ht="16.5" thickBot="1">
      <c r="A7" s="320" t="s">
        <v>3</v>
      </c>
      <c r="B7" s="320"/>
      <c r="C7" s="320"/>
      <c r="D7" s="320"/>
      <c r="E7" s="320"/>
      <c r="F7" s="320"/>
      <c r="G7" s="320"/>
      <c r="H7" s="320"/>
      <c r="I7" s="320"/>
      <c r="J7" s="320"/>
      <c r="K7" s="320"/>
      <c r="L7" s="320"/>
      <c r="M7" s="320"/>
      <c r="N7" s="320"/>
    </row>
    <row r="8" spans="1:14" ht="15.75" customHeight="1">
      <c r="A8" s="321" t="s">
        <v>398</v>
      </c>
      <c r="B8" s="321"/>
      <c r="C8" s="321"/>
      <c r="D8" s="321"/>
      <c r="E8" s="321"/>
      <c r="F8" s="321"/>
      <c r="G8" s="321"/>
      <c r="H8" s="321"/>
      <c r="I8" s="321"/>
      <c r="J8" s="321"/>
      <c r="K8" s="321"/>
      <c r="L8" s="321"/>
      <c r="M8" s="321"/>
      <c r="N8" s="321"/>
    </row>
    <row r="9" spans="1:14" ht="15.75" customHeight="1">
      <c r="A9" s="321" t="s">
        <v>5</v>
      </c>
      <c r="B9" s="321"/>
      <c r="C9" s="321"/>
      <c r="D9" s="321"/>
      <c r="E9" s="321"/>
      <c r="F9" s="321"/>
      <c r="G9" s="321"/>
      <c r="H9" s="321"/>
      <c r="I9" s="321"/>
      <c r="J9" s="321"/>
      <c r="K9" s="321"/>
      <c r="L9" s="321"/>
      <c r="M9" s="321"/>
      <c r="N9" s="321"/>
    </row>
    <row r="10" spans="1:14" ht="15" customHeight="1">
      <c r="A10" s="322" t="s">
        <v>6</v>
      </c>
      <c r="B10" s="323" t="s">
        <v>7</v>
      </c>
      <c r="C10" s="323" t="s">
        <v>8</v>
      </c>
      <c r="D10" s="322" t="s">
        <v>160</v>
      </c>
      <c r="E10" s="322" t="s">
        <v>161</v>
      </c>
      <c r="F10" s="323" t="s">
        <v>11</v>
      </c>
      <c r="G10" s="323" t="s">
        <v>12</v>
      </c>
      <c r="H10" s="324" t="s">
        <v>13</v>
      </c>
      <c r="I10" s="324" t="s">
        <v>14</v>
      </c>
      <c r="J10" s="324" t="s">
        <v>15</v>
      </c>
      <c r="K10" s="325" t="s">
        <v>16</v>
      </c>
      <c r="L10" s="323" t="s">
        <v>17</v>
      </c>
      <c r="M10" s="323" t="s">
        <v>18</v>
      </c>
      <c r="N10" s="323" t="s">
        <v>19</v>
      </c>
    </row>
    <row r="11" spans="1:14" ht="15">
      <c r="A11" s="322"/>
      <c r="B11" s="323"/>
      <c r="C11" s="323"/>
      <c r="D11" s="322"/>
      <c r="E11" s="322"/>
      <c r="F11" s="323"/>
      <c r="G11" s="323"/>
      <c r="H11" s="323"/>
      <c r="I11" s="323"/>
      <c r="J11" s="323"/>
      <c r="K11" s="326"/>
      <c r="L11" s="323"/>
      <c r="M11" s="323"/>
      <c r="N11" s="323"/>
    </row>
    <row r="12" spans="1:14" ht="15.75">
      <c r="A12" s="327">
        <v>1</v>
      </c>
      <c r="B12" s="328">
        <v>43847</v>
      </c>
      <c r="C12" s="327" t="s">
        <v>162</v>
      </c>
      <c r="D12" s="327" t="s">
        <v>21</v>
      </c>
      <c r="E12" s="327" t="s">
        <v>293</v>
      </c>
      <c r="F12" s="327">
        <v>182</v>
      </c>
      <c r="G12" s="327">
        <v>178.5</v>
      </c>
      <c r="H12" s="327">
        <v>184</v>
      </c>
      <c r="I12" s="327">
        <v>186</v>
      </c>
      <c r="J12" s="327">
        <v>188</v>
      </c>
      <c r="K12" s="327">
        <v>184</v>
      </c>
      <c r="L12" s="327">
        <v>3000</v>
      </c>
      <c r="M12" s="329">
        <f aca="true" t="shared" si="0" ref="M12:M26">IF(D12="BUY",(K12-F12)*(L12),(F12-K12)*(L12))</f>
        <v>6000</v>
      </c>
      <c r="N12" s="330">
        <f aca="true" t="shared" si="1" ref="N12:N26">M12/(L12)/F12%</f>
        <v>1.0989010989010988</v>
      </c>
    </row>
    <row r="13" spans="1:14" ht="15.75">
      <c r="A13" s="327">
        <v>2</v>
      </c>
      <c r="B13" s="328">
        <v>43846</v>
      </c>
      <c r="C13" s="327" t="s">
        <v>162</v>
      </c>
      <c r="D13" s="327" t="s">
        <v>21</v>
      </c>
      <c r="E13" s="327" t="s">
        <v>131</v>
      </c>
      <c r="F13" s="327">
        <v>386.5</v>
      </c>
      <c r="G13" s="327">
        <v>383</v>
      </c>
      <c r="H13" s="327">
        <v>388.5</v>
      </c>
      <c r="I13" s="327">
        <v>390.5</v>
      </c>
      <c r="J13" s="327">
        <v>392.5</v>
      </c>
      <c r="K13" s="327">
        <v>388.5</v>
      </c>
      <c r="L13" s="327">
        <v>2700</v>
      </c>
      <c r="M13" s="329">
        <f t="shared" si="0"/>
        <v>5400</v>
      </c>
      <c r="N13" s="330">
        <f t="shared" si="1"/>
        <v>0.517464424320828</v>
      </c>
    </row>
    <row r="14" spans="1:14" ht="15.75">
      <c r="A14" s="327">
        <v>3</v>
      </c>
      <c r="B14" s="328">
        <v>43845</v>
      </c>
      <c r="C14" s="327" t="s">
        <v>162</v>
      </c>
      <c r="D14" s="327" t="s">
        <v>21</v>
      </c>
      <c r="E14" s="327" t="s">
        <v>84</v>
      </c>
      <c r="F14" s="327">
        <v>198.5</v>
      </c>
      <c r="G14" s="327">
        <v>195.5</v>
      </c>
      <c r="H14" s="327">
        <v>200</v>
      </c>
      <c r="I14" s="327">
        <v>201.5</v>
      </c>
      <c r="J14" s="327">
        <v>203</v>
      </c>
      <c r="K14" s="327">
        <v>201.5</v>
      </c>
      <c r="L14" s="327">
        <v>4300</v>
      </c>
      <c r="M14" s="329">
        <f t="shared" si="0"/>
        <v>12900</v>
      </c>
      <c r="N14" s="330">
        <f t="shared" si="1"/>
        <v>1.5113350125944585</v>
      </c>
    </row>
    <row r="15" spans="1:14" ht="15.75">
      <c r="A15" s="327">
        <v>4</v>
      </c>
      <c r="B15" s="328">
        <v>43844</v>
      </c>
      <c r="C15" s="327" t="s">
        <v>162</v>
      </c>
      <c r="D15" s="327" t="s">
        <v>21</v>
      </c>
      <c r="E15" s="327" t="s">
        <v>236</v>
      </c>
      <c r="F15" s="327">
        <v>1580</v>
      </c>
      <c r="G15" s="327">
        <v>1550</v>
      </c>
      <c r="H15" s="327">
        <v>1595</v>
      </c>
      <c r="I15" s="327">
        <v>1610</v>
      </c>
      <c r="J15" s="327">
        <v>1625</v>
      </c>
      <c r="K15" s="327">
        <v>1550</v>
      </c>
      <c r="L15" s="327">
        <v>400</v>
      </c>
      <c r="M15" s="329">
        <f t="shared" si="0"/>
        <v>-12000</v>
      </c>
      <c r="N15" s="330">
        <f t="shared" si="1"/>
        <v>-1.8987341772151898</v>
      </c>
    </row>
    <row r="16" spans="1:14" ht="15" customHeight="1">
      <c r="A16" s="327">
        <v>5</v>
      </c>
      <c r="B16" s="328">
        <v>43844</v>
      </c>
      <c r="C16" s="327" t="s">
        <v>162</v>
      </c>
      <c r="D16" s="327" t="s">
        <v>21</v>
      </c>
      <c r="E16" s="327" t="s">
        <v>80</v>
      </c>
      <c r="F16" s="327">
        <v>504</v>
      </c>
      <c r="G16" s="327">
        <v>494</v>
      </c>
      <c r="H16" s="327">
        <v>509</v>
      </c>
      <c r="I16" s="327">
        <v>514</v>
      </c>
      <c r="J16" s="327">
        <v>519</v>
      </c>
      <c r="K16" s="327">
        <v>494</v>
      </c>
      <c r="L16" s="327">
        <v>1061</v>
      </c>
      <c r="M16" s="329">
        <f t="shared" si="0"/>
        <v>-10610</v>
      </c>
      <c r="N16" s="330">
        <f t="shared" si="1"/>
        <v>-1.9841269841269842</v>
      </c>
    </row>
    <row r="17" spans="1:14" ht="15" customHeight="1">
      <c r="A17" s="327">
        <v>6</v>
      </c>
      <c r="B17" s="328">
        <v>43843</v>
      </c>
      <c r="C17" s="327" t="s">
        <v>162</v>
      </c>
      <c r="D17" s="327" t="s">
        <v>21</v>
      </c>
      <c r="E17" s="327" t="s">
        <v>84</v>
      </c>
      <c r="F17" s="327">
        <v>194.5</v>
      </c>
      <c r="G17" s="327">
        <v>191.5</v>
      </c>
      <c r="H17" s="327">
        <v>196</v>
      </c>
      <c r="I17" s="327">
        <v>197.5</v>
      </c>
      <c r="J17" s="327">
        <v>199</v>
      </c>
      <c r="K17" s="327">
        <v>196</v>
      </c>
      <c r="L17" s="327">
        <v>4300</v>
      </c>
      <c r="M17" s="329">
        <f t="shared" si="0"/>
        <v>6450</v>
      </c>
      <c r="N17" s="330">
        <f t="shared" si="1"/>
        <v>0.7712082262210797</v>
      </c>
    </row>
    <row r="18" spans="1:14" ht="15.75">
      <c r="A18" s="327">
        <v>7</v>
      </c>
      <c r="B18" s="328">
        <v>43840</v>
      </c>
      <c r="C18" s="327" t="s">
        <v>162</v>
      </c>
      <c r="D18" s="327" t="s">
        <v>21</v>
      </c>
      <c r="E18" s="327" t="s">
        <v>92</v>
      </c>
      <c r="F18" s="327">
        <v>335.5</v>
      </c>
      <c r="G18" s="327">
        <v>331.5</v>
      </c>
      <c r="H18" s="327">
        <v>337.5</v>
      </c>
      <c r="I18" s="327">
        <v>339.5</v>
      </c>
      <c r="J18" s="327">
        <v>341.5</v>
      </c>
      <c r="K18" s="327">
        <v>337.5</v>
      </c>
      <c r="L18" s="327">
        <v>3000</v>
      </c>
      <c r="M18" s="329">
        <f t="shared" si="0"/>
        <v>6000</v>
      </c>
      <c r="N18" s="330">
        <f t="shared" si="1"/>
        <v>0.5961251862891207</v>
      </c>
    </row>
    <row r="19" spans="1:14" ht="15.75">
      <c r="A19" s="327">
        <v>8</v>
      </c>
      <c r="B19" s="328">
        <v>43839</v>
      </c>
      <c r="C19" s="327" t="s">
        <v>162</v>
      </c>
      <c r="D19" s="327" t="s">
        <v>21</v>
      </c>
      <c r="E19" s="327" t="s">
        <v>140</v>
      </c>
      <c r="F19" s="327">
        <v>720</v>
      </c>
      <c r="G19" s="327">
        <v>707</v>
      </c>
      <c r="H19" s="327">
        <v>728</v>
      </c>
      <c r="I19" s="327">
        <v>735</v>
      </c>
      <c r="J19" s="327">
        <v>743</v>
      </c>
      <c r="K19" s="327">
        <v>727</v>
      </c>
      <c r="L19" s="327">
        <v>800</v>
      </c>
      <c r="M19" s="329">
        <f t="shared" si="0"/>
        <v>5600</v>
      </c>
      <c r="N19" s="330">
        <f t="shared" si="1"/>
        <v>0.9722222222222222</v>
      </c>
    </row>
    <row r="20" spans="1:14" ht="15.75">
      <c r="A20" s="327">
        <v>9</v>
      </c>
      <c r="B20" s="328">
        <v>43838</v>
      </c>
      <c r="C20" s="327" t="s">
        <v>162</v>
      </c>
      <c r="D20" s="327" t="s">
        <v>53</v>
      </c>
      <c r="E20" s="327" t="s">
        <v>88</v>
      </c>
      <c r="F20" s="327">
        <v>713</v>
      </c>
      <c r="G20" s="327">
        <v>722</v>
      </c>
      <c r="H20" s="327">
        <v>708</v>
      </c>
      <c r="I20" s="327">
        <v>703</v>
      </c>
      <c r="J20" s="327">
        <v>698</v>
      </c>
      <c r="K20" s="327">
        <v>722</v>
      </c>
      <c r="L20" s="327">
        <v>1200</v>
      </c>
      <c r="M20" s="329">
        <f t="shared" si="0"/>
        <v>-10800</v>
      </c>
      <c r="N20" s="330">
        <f t="shared" si="1"/>
        <v>-1.262272089761571</v>
      </c>
    </row>
    <row r="21" spans="1:14" ht="15.75">
      <c r="A21" s="327">
        <v>10</v>
      </c>
      <c r="B21" s="328">
        <v>43837</v>
      </c>
      <c r="C21" s="327" t="s">
        <v>162</v>
      </c>
      <c r="D21" s="327" t="s">
        <v>21</v>
      </c>
      <c r="E21" s="327" t="s">
        <v>155</v>
      </c>
      <c r="F21" s="327">
        <v>603</v>
      </c>
      <c r="G21" s="327">
        <v>592</v>
      </c>
      <c r="H21" s="327">
        <v>609</v>
      </c>
      <c r="I21" s="327">
        <v>615</v>
      </c>
      <c r="J21" s="327">
        <v>620</v>
      </c>
      <c r="K21" s="327">
        <v>592</v>
      </c>
      <c r="L21" s="327">
        <v>900</v>
      </c>
      <c r="M21" s="329">
        <f t="shared" si="0"/>
        <v>-9900</v>
      </c>
      <c r="N21" s="330">
        <f t="shared" si="1"/>
        <v>-1.824212271973466</v>
      </c>
    </row>
    <row r="22" spans="1:14" ht="15.75">
      <c r="A22" s="327">
        <v>11</v>
      </c>
      <c r="B22" s="328">
        <v>43836</v>
      </c>
      <c r="C22" s="327" t="s">
        <v>162</v>
      </c>
      <c r="D22" s="327" t="s">
        <v>53</v>
      </c>
      <c r="E22" s="327" t="s">
        <v>69</v>
      </c>
      <c r="F22" s="327">
        <v>730</v>
      </c>
      <c r="G22" s="327">
        <v>738</v>
      </c>
      <c r="H22" s="327">
        <v>725</v>
      </c>
      <c r="I22" s="327">
        <v>720</v>
      </c>
      <c r="J22" s="327">
        <v>715</v>
      </c>
      <c r="K22" s="327">
        <v>725</v>
      </c>
      <c r="L22" s="327">
        <v>1200</v>
      </c>
      <c r="M22" s="329">
        <f t="shared" si="0"/>
        <v>6000</v>
      </c>
      <c r="N22" s="330">
        <f t="shared" si="1"/>
        <v>0.684931506849315</v>
      </c>
    </row>
    <row r="23" spans="1:14" ht="15.75">
      <c r="A23" s="327">
        <v>12</v>
      </c>
      <c r="B23" s="328">
        <v>43833</v>
      </c>
      <c r="C23" s="327" t="s">
        <v>162</v>
      </c>
      <c r="D23" s="327" t="s">
        <v>21</v>
      </c>
      <c r="E23" s="327" t="s">
        <v>52</v>
      </c>
      <c r="F23" s="327">
        <v>45</v>
      </c>
      <c r="G23" s="327">
        <v>43.2</v>
      </c>
      <c r="H23" s="327">
        <v>46</v>
      </c>
      <c r="I23" s="327">
        <v>47</v>
      </c>
      <c r="J23" s="327">
        <v>48</v>
      </c>
      <c r="K23" s="327">
        <v>43.2</v>
      </c>
      <c r="L23" s="327">
        <v>8800</v>
      </c>
      <c r="M23" s="329">
        <f t="shared" si="0"/>
        <v>-15839.999999999975</v>
      </c>
      <c r="N23" s="330">
        <f t="shared" si="1"/>
        <v>-3.999999999999994</v>
      </c>
    </row>
    <row r="24" spans="1:14" ht="15.75">
      <c r="A24" s="327">
        <v>13</v>
      </c>
      <c r="B24" s="328">
        <v>43832</v>
      </c>
      <c r="C24" s="327" t="s">
        <v>162</v>
      </c>
      <c r="D24" s="327" t="s">
        <v>21</v>
      </c>
      <c r="E24" s="327" t="s">
        <v>92</v>
      </c>
      <c r="F24" s="327">
        <v>339</v>
      </c>
      <c r="G24" s="327">
        <v>335</v>
      </c>
      <c r="H24" s="327">
        <v>341</v>
      </c>
      <c r="I24" s="327">
        <v>343</v>
      </c>
      <c r="J24" s="327">
        <v>345</v>
      </c>
      <c r="K24" s="327">
        <v>341</v>
      </c>
      <c r="L24" s="327">
        <v>3000</v>
      </c>
      <c r="M24" s="329">
        <f t="shared" si="0"/>
        <v>6000</v>
      </c>
      <c r="N24" s="330">
        <f t="shared" si="1"/>
        <v>0.5899705014749262</v>
      </c>
    </row>
    <row r="25" spans="1:14" ht="15.75">
      <c r="A25" s="327">
        <v>14</v>
      </c>
      <c r="B25" s="328">
        <v>43832</v>
      </c>
      <c r="C25" s="327" t="s">
        <v>162</v>
      </c>
      <c r="D25" s="327" t="s">
        <v>21</v>
      </c>
      <c r="E25" s="327" t="s">
        <v>164</v>
      </c>
      <c r="F25" s="327">
        <v>119.5</v>
      </c>
      <c r="G25" s="327">
        <v>117.5</v>
      </c>
      <c r="H25" s="327">
        <v>120.5</v>
      </c>
      <c r="I25" s="327">
        <v>121.5</v>
      </c>
      <c r="J25" s="327">
        <v>122.5</v>
      </c>
      <c r="K25" s="327">
        <v>120.5</v>
      </c>
      <c r="L25" s="327">
        <v>6200</v>
      </c>
      <c r="M25" s="329">
        <f t="shared" si="0"/>
        <v>6200</v>
      </c>
      <c r="N25" s="330">
        <f t="shared" si="1"/>
        <v>0.8368200836820083</v>
      </c>
    </row>
    <row r="26" spans="1:14" ht="15.75">
      <c r="A26" s="327">
        <v>15</v>
      </c>
      <c r="B26" s="328">
        <v>43831</v>
      </c>
      <c r="C26" s="327" t="s">
        <v>162</v>
      </c>
      <c r="D26" s="327" t="s">
        <v>21</v>
      </c>
      <c r="E26" s="327" t="s">
        <v>399</v>
      </c>
      <c r="F26" s="327">
        <v>332</v>
      </c>
      <c r="G26" s="327">
        <v>325</v>
      </c>
      <c r="H26" s="327">
        <v>336</v>
      </c>
      <c r="I26" s="327">
        <v>340</v>
      </c>
      <c r="J26" s="327">
        <v>344</v>
      </c>
      <c r="K26" s="327">
        <v>336</v>
      </c>
      <c r="L26" s="327">
        <v>1600</v>
      </c>
      <c r="M26" s="329">
        <f t="shared" si="0"/>
        <v>6400</v>
      </c>
      <c r="N26" s="330">
        <f t="shared" si="1"/>
        <v>1.2048192771084338</v>
      </c>
    </row>
    <row r="27" spans="1:10" ht="16.5" thickBot="1">
      <c r="A27" s="84"/>
      <c r="B27" s="83"/>
      <c r="C27" s="86"/>
      <c r="D27" s="86"/>
      <c r="E27" s="86"/>
      <c r="F27" s="90"/>
      <c r="G27" s="91"/>
      <c r="H27" s="92" t="s">
        <v>27</v>
      </c>
      <c r="I27" s="92"/>
      <c r="J27" s="93"/>
    </row>
    <row r="28" spans="1:10" ht="15.75">
      <c r="A28" s="84"/>
      <c r="B28" s="83"/>
      <c r="C28" s="331" t="s">
        <v>28</v>
      </c>
      <c r="D28" s="331"/>
      <c r="E28" s="332">
        <v>15</v>
      </c>
      <c r="F28" s="333">
        <f>F29+F30+F31+F32+F33+F34</f>
        <v>99.99999999999999</v>
      </c>
      <c r="G28" s="86">
        <v>15</v>
      </c>
      <c r="H28" s="94">
        <f>G29/G28%</f>
        <v>66.66666666666667</v>
      </c>
      <c r="I28" s="94"/>
      <c r="J28" s="94"/>
    </row>
    <row r="29" spans="1:10" ht="15.75">
      <c r="A29" s="84"/>
      <c r="B29" s="83"/>
      <c r="C29" s="334" t="s">
        <v>29</v>
      </c>
      <c r="D29" s="334"/>
      <c r="E29" s="335">
        <v>10</v>
      </c>
      <c r="F29" s="336">
        <f>(E29/E28)*100</f>
        <v>66.66666666666666</v>
      </c>
      <c r="G29" s="86">
        <v>10</v>
      </c>
      <c r="H29" s="93"/>
      <c r="I29" s="93"/>
      <c r="J29" s="86"/>
    </row>
    <row r="30" spans="1:9" ht="15.75">
      <c r="A30" s="96"/>
      <c r="B30" s="83"/>
      <c r="C30" s="334" t="s">
        <v>31</v>
      </c>
      <c r="D30" s="334"/>
      <c r="E30" s="335">
        <v>0</v>
      </c>
      <c r="F30" s="336">
        <f>(E30/E28)*100</f>
        <v>0</v>
      </c>
      <c r="G30" s="97"/>
      <c r="H30" s="86"/>
      <c r="I30" s="86"/>
    </row>
    <row r="31" spans="1:9" ht="15.75">
      <c r="A31" s="96"/>
      <c r="B31" s="83"/>
      <c r="C31" s="334" t="s">
        <v>32</v>
      </c>
      <c r="D31" s="334"/>
      <c r="E31" s="335">
        <v>0</v>
      </c>
      <c r="F31" s="336">
        <f>(E31/E28)*100</f>
        <v>0</v>
      </c>
      <c r="G31" s="97"/>
      <c r="H31" s="86"/>
      <c r="I31" s="86"/>
    </row>
    <row r="32" spans="1:11" ht="15.75">
      <c r="A32" s="96"/>
      <c r="B32" s="83"/>
      <c r="C32" s="334" t="s">
        <v>33</v>
      </c>
      <c r="D32" s="334"/>
      <c r="E32" s="335">
        <v>5</v>
      </c>
      <c r="F32" s="336">
        <f>(E32/E28)*100</f>
        <v>33.33333333333333</v>
      </c>
      <c r="G32" s="97"/>
      <c r="H32" s="86" t="s">
        <v>34</v>
      </c>
      <c r="I32" s="86"/>
      <c r="J32" s="93"/>
      <c r="K32" s="81"/>
    </row>
    <row r="33" spans="1:9" ht="15.75">
      <c r="A33" s="96"/>
      <c r="B33" s="83"/>
      <c r="C33" s="334" t="s">
        <v>35</v>
      </c>
      <c r="D33" s="334"/>
      <c r="E33" s="335">
        <v>0</v>
      </c>
      <c r="F33" s="336">
        <f>(E33/E28)*100</f>
        <v>0</v>
      </c>
      <c r="G33" s="97"/>
      <c r="H33" s="86"/>
      <c r="I33" s="86"/>
    </row>
    <row r="34" spans="1:9" ht="16.5" thickBot="1">
      <c r="A34" s="96"/>
      <c r="B34" s="83"/>
      <c r="C34" s="337" t="s">
        <v>36</v>
      </c>
      <c r="D34" s="337"/>
      <c r="E34" s="338"/>
      <c r="F34" s="339">
        <f>(E34/E28)*100</f>
        <v>0</v>
      </c>
      <c r="G34" s="97"/>
      <c r="H34" s="86"/>
      <c r="I34" s="86"/>
    </row>
    <row r="35" spans="1:13" ht="16.5">
      <c r="A35" s="127" t="s">
        <v>37</v>
      </c>
      <c r="B35" s="115"/>
      <c r="C35" s="115"/>
      <c r="D35" s="122"/>
      <c r="E35" s="122"/>
      <c r="F35" s="116"/>
      <c r="G35" s="116"/>
      <c r="H35" s="128"/>
      <c r="I35" s="129"/>
      <c r="J35" s="114"/>
      <c r="K35" s="129"/>
      <c r="L35" s="114"/>
      <c r="M35" s="114"/>
    </row>
    <row r="36" spans="1:14" ht="16.5">
      <c r="A36" s="130" t="s">
        <v>348</v>
      </c>
      <c r="B36" s="115"/>
      <c r="C36" s="115"/>
      <c r="D36" s="131"/>
      <c r="E36" s="132"/>
      <c r="F36" s="122"/>
      <c r="G36" s="129"/>
      <c r="H36" s="128"/>
      <c r="I36" s="129"/>
      <c r="J36" s="129"/>
      <c r="K36" s="129"/>
      <c r="L36" s="116"/>
      <c r="M36" s="114"/>
      <c r="N36" s="114"/>
    </row>
    <row r="37" spans="1:13" ht="17.25" thickBot="1">
      <c r="A37" s="189" t="s">
        <v>349</v>
      </c>
      <c r="B37" s="107"/>
      <c r="C37" s="108"/>
      <c r="D37" s="109"/>
      <c r="E37" s="110"/>
      <c r="F37" s="110"/>
      <c r="G37" s="111"/>
      <c r="H37" s="112"/>
      <c r="I37" s="112"/>
      <c r="J37" s="112"/>
      <c r="K37" s="110"/>
      <c r="M37" s="114"/>
    </row>
    <row r="38" spans="1:14" ht="15.75" thickBot="1">
      <c r="A38" s="258" t="s">
        <v>0</v>
      </c>
      <c r="B38" s="258"/>
      <c r="C38" s="258"/>
      <c r="D38" s="258"/>
      <c r="E38" s="258"/>
      <c r="F38" s="258"/>
      <c r="G38" s="258"/>
      <c r="H38" s="258"/>
      <c r="I38" s="258"/>
      <c r="J38" s="258"/>
      <c r="K38" s="258"/>
      <c r="L38" s="258"/>
      <c r="M38" s="258"/>
      <c r="N38" s="258"/>
    </row>
    <row r="39" spans="1:14" ht="15.75" thickBot="1">
      <c r="A39" s="258"/>
      <c r="B39" s="258"/>
      <c r="C39" s="258"/>
      <c r="D39" s="258"/>
      <c r="E39" s="258"/>
      <c r="F39" s="258"/>
      <c r="G39" s="258"/>
      <c r="H39" s="258"/>
      <c r="I39" s="258"/>
      <c r="J39" s="258"/>
      <c r="K39" s="258"/>
      <c r="L39" s="258"/>
      <c r="M39" s="258"/>
      <c r="N39" s="258"/>
    </row>
    <row r="40" spans="1:14" ht="15">
      <c r="A40" s="258"/>
      <c r="B40" s="258"/>
      <c r="C40" s="258"/>
      <c r="D40" s="258"/>
      <c r="E40" s="258"/>
      <c r="F40" s="258"/>
      <c r="G40" s="258"/>
      <c r="H40" s="258"/>
      <c r="I40" s="258"/>
      <c r="J40" s="258"/>
      <c r="K40" s="258"/>
      <c r="L40" s="258"/>
      <c r="M40" s="258"/>
      <c r="N40" s="258"/>
    </row>
    <row r="41" spans="1:14" ht="15.75">
      <c r="A41" s="259" t="s">
        <v>135</v>
      </c>
      <c r="B41" s="259"/>
      <c r="C41" s="259"/>
      <c r="D41" s="259"/>
      <c r="E41" s="259"/>
      <c r="F41" s="259"/>
      <c r="G41" s="259"/>
      <c r="H41" s="259"/>
      <c r="I41" s="259"/>
      <c r="J41" s="259"/>
      <c r="K41" s="259"/>
      <c r="L41" s="259"/>
      <c r="M41" s="259"/>
      <c r="N41" s="259"/>
    </row>
    <row r="42" spans="1:14" ht="15.75">
      <c r="A42" s="259" t="s">
        <v>136</v>
      </c>
      <c r="B42" s="259"/>
      <c r="C42" s="259"/>
      <c r="D42" s="259"/>
      <c r="E42" s="259"/>
      <c r="F42" s="259"/>
      <c r="G42" s="259"/>
      <c r="H42" s="259"/>
      <c r="I42" s="259"/>
      <c r="J42" s="259"/>
      <c r="K42" s="259"/>
      <c r="L42" s="259"/>
      <c r="M42" s="259"/>
      <c r="N42" s="259"/>
    </row>
    <row r="43" spans="1:14" ht="16.5" thickBot="1">
      <c r="A43" s="254" t="s">
        <v>3</v>
      </c>
      <c r="B43" s="254"/>
      <c r="C43" s="254"/>
      <c r="D43" s="254"/>
      <c r="E43" s="254"/>
      <c r="F43" s="254"/>
      <c r="G43" s="254"/>
      <c r="H43" s="254"/>
      <c r="I43" s="254"/>
      <c r="J43" s="254"/>
      <c r="K43" s="254"/>
      <c r="L43" s="254"/>
      <c r="M43" s="254"/>
      <c r="N43" s="254"/>
    </row>
    <row r="44" spans="1:14" ht="15.75">
      <c r="A44" s="255" t="s">
        <v>379</v>
      </c>
      <c r="B44" s="255"/>
      <c r="C44" s="255"/>
      <c r="D44" s="255"/>
      <c r="E44" s="255"/>
      <c r="F44" s="255"/>
      <c r="G44" s="255"/>
      <c r="H44" s="255"/>
      <c r="I44" s="255"/>
      <c r="J44" s="255"/>
      <c r="K44" s="255"/>
      <c r="L44" s="255"/>
      <c r="M44" s="255"/>
      <c r="N44" s="255"/>
    </row>
    <row r="45" spans="1:14" ht="15.75">
      <c r="A45" s="255" t="s">
        <v>5</v>
      </c>
      <c r="B45" s="255"/>
      <c r="C45" s="255"/>
      <c r="D45" s="255"/>
      <c r="E45" s="255"/>
      <c r="F45" s="255"/>
      <c r="G45" s="255"/>
      <c r="H45" s="255"/>
      <c r="I45" s="255"/>
      <c r="J45" s="255"/>
      <c r="K45" s="255"/>
      <c r="L45" s="255"/>
      <c r="M45" s="255"/>
      <c r="N45" s="255"/>
    </row>
    <row r="46" spans="1:14" ht="15">
      <c r="A46" s="256" t="s">
        <v>6</v>
      </c>
      <c r="B46" s="248" t="s">
        <v>7</v>
      </c>
      <c r="C46" s="248" t="s">
        <v>8</v>
      </c>
      <c r="D46" s="256" t="s">
        <v>160</v>
      </c>
      <c r="E46" s="256" t="s">
        <v>161</v>
      </c>
      <c r="F46" s="248" t="s">
        <v>11</v>
      </c>
      <c r="G46" s="248" t="s">
        <v>12</v>
      </c>
      <c r="H46" s="251" t="s">
        <v>13</v>
      </c>
      <c r="I46" s="251" t="s">
        <v>14</v>
      </c>
      <c r="J46" s="251" t="s">
        <v>15</v>
      </c>
      <c r="K46" s="252" t="s">
        <v>16</v>
      </c>
      <c r="L46" s="248" t="s">
        <v>17</v>
      </c>
      <c r="M46" s="248" t="s">
        <v>18</v>
      </c>
      <c r="N46" s="248" t="s">
        <v>19</v>
      </c>
    </row>
    <row r="47" spans="1:14" ht="15">
      <c r="A47" s="256"/>
      <c r="B47" s="248"/>
      <c r="C47" s="248"/>
      <c r="D47" s="256"/>
      <c r="E47" s="256"/>
      <c r="F47" s="248"/>
      <c r="G47" s="248"/>
      <c r="H47" s="248"/>
      <c r="I47" s="248"/>
      <c r="J47" s="248"/>
      <c r="K47" s="253"/>
      <c r="L47" s="248"/>
      <c r="M47" s="248"/>
      <c r="N47" s="248"/>
    </row>
    <row r="48" spans="1:14" ht="15.75" customHeight="1">
      <c r="A48" s="204">
        <v>1</v>
      </c>
      <c r="B48" s="205">
        <v>43830</v>
      </c>
      <c r="C48" s="204" t="s">
        <v>162</v>
      </c>
      <c r="D48" s="204" t="s">
        <v>21</v>
      </c>
      <c r="E48" s="204" t="s">
        <v>84</v>
      </c>
      <c r="F48" s="204">
        <v>186</v>
      </c>
      <c r="G48" s="204">
        <v>183</v>
      </c>
      <c r="H48" s="204">
        <v>187.5</v>
      </c>
      <c r="I48" s="204">
        <v>189</v>
      </c>
      <c r="J48" s="204">
        <v>190.5</v>
      </c>
      <c r="K48" s="204">
        <v>187.5</v>
      </c>
      <c r="L48" s="204">
        <v>4300</v>
      </c>
      <c r="M48" s="206">
        <f aca="true" t="shared" si="2" ref="M48:M67">IF(D48="BUY",(K48-F48)*(L48),(F48-K48)*(L48))</f>
        <v>6450</v>
      </c>
      <c r="N48" s="207">
        <f aca="true" t="shared" si="3" ref="N48:N67">M48/(L48)/F48%</f>
        <v>0.8064516129032258</v>
      </c>
    </row>
    <row r="49" spans="1:14" ht="15.75" customHeight="1">
      <c r="A49" s="204">
        <v>2</v>
      </c>
      <c r="B49" s="205">
        <v>43829</v>
      </c>
      <c r="C49" s="204" t="s">
        <v>162</v>
      </c>
      <c r="D49" s="204" t="s">
        <v>21</v>
      </c>
      <c r="E49" s="204" t="s">
        <v>80</v>
      </c>
      <c r="F49" s="204">
        <v>477</v>
      </c>
      <c r="G49" s="204">
        <v>467</v>
      </c>
      <c r="H49" s="204">
        <v>482</v>
      </c>
      <c r="I49" s="204">
        <v>487</v>
      </c>
      <c r="J49" s="204">
        <v>492</v>
      </c>
      <c r="K49" s="204">
        <v>467</v>
      </c>
      <c r="L49" s="204">
        <v>1061</v>
      </c>
      <c r="M49" s="206">
        <f t="shared" si="2"/>
        <v>-10610</v>
      </c>
      <c r="N49" s="207">
        <f t="shared" si="3"/>
        <v>-2.0964360587002098</v>
      </c>
    </row>
    <row r="50" spans="1:14" ht="15" customHeight="1">
      <c r="A50" s="204">
        <v>3</v>
      </c>
      <c r="B50" s="205">
        <v>43826</v>
      </c>
      <c r="C50" s="204" t="s">
        <v>162</v>
      </c>
      <c r="D50" s="204" t="s">
        <v>21</v>
      </c>
      <c r="E50" s="204" t="s">
        <v>400</v>
      </c>
      <c r="F50" s="204">
        <v>763</v>
      </c>
      <c r="G50" s="204">
        <v>756</v>
      </c>
      <c r="H50" s="204">
        <v>767</v>
      </c>
      <c r="I50" s="204">
        <v>771</v>
      </c>
      <c r="J50" s="204">
        <v>775</v>
      </c>
      <c r="K50" s="204">
        <v>767</v>
      </c>
      <c r="L50" s="204">
        <v>1500</v>
      </c>
      <c r="M50" s="206">
        <f t="shared" si="2"/>
        <v>6000</v>
      </c>
      <c r="N50" s="207">
        <f t="shared" si="3"/>
        <v>0.5242463958060288</v>
      </c>
    </row>
    <row r="51" spans="1:14" ht="15.75">
      <c r="A51" s="204">
        <v>4</v>
      </c>
      <c r="B51" s="205">
        <v>43825</v>
      </c>
      <c r="C51" s="204" t="s">
        <v>162</v>
      </c>
      <c r="D51" s="204" t="s">
        <v>21</v>
      </c>
      <c r="E51" s="204" t="s">
        <v>219</v>
      </c>
      <c r="F51" s="204">
        <v>163</v>
      </c>
      <c r="G51" s="204">
        <v>159.5</v>
      </c>
      <c r="H51" s="204">
        <v>165</v>
      </c>
      <c r="I51" s="204">
        <v>167</v>
      </c>
      <c r="J51" s="204">
        <v>169</v>
      </c>
      <c r="K51" s="204">
        <v>164.9</v>
      </c>
      <c r="L51" s="204">
        <v>5000</v>
      </c>
      <c r="M51" s="206">
        <f t="shared" si="2"/>
        <v>9500.00000000003</v>
      </c>
      <c r="N51" s="207">
        <f t="shared" si="3"/>
        <v>1.1656441717791448</v>
      </c>
    </row>
    <row r="52" spans="1:14" ht="15.75">
      <c r="A52" s="204">
        <v>5</v>
      </c>
      <c r="B52" s="205">
        <v>43823</v>
      </c>
      <c r="C52" s="204" t="s">
        <v>162</v>
      </c>
      <c r="D52" s="204" t="s">
        <v>21</v>
      </c>
      <c r="E52" s="204" t="s">
        <v>401</v>
      </c>
      <c r="F52" s="204">
        <v>1260</v>
      </c>
      <c r="G52" s="204">
        <v>1246</v>
      </c>
      <c r="H52" s="204">
        <v>1268</v>
      </c>
      <c r="I52" s="204">
        <v>1276</v>
      </c>
      <c r="J52" s="204">
        <v>1284</v>
      </c>
      <c r="K52" s="204">
        <v>1284</v>
      </c>
      <c r="L52" s="204">
        <v>700</v>
      </c>
      <c r="M52" s="206">
        <f t="shared" si="2"/>
        <v>16800</v>
      </c>
      <c r="N52" s="207">
        <f t="shared" si="3"/>
        <v>1.9047619047619049</v>
      </c>
    </row>
    <row r="53" spans="1:14" ht="15.75">
      <c r="A53" s="204">
        <v>6</v>
      </c>
      <c r="B53" s="205">
        <v>43822</v>
      </c>
      <c r="C53" s="204" t="s">
        <v>162</v>
      </c>
      <c r="D53" s="204" t="s">
        <v>21</v>
      </c>
      <c r="E53" s="204" t="s">
        <v>357</v>
      </c>
      <c r="F53" s="204">
        <v>498</v>
      </c>
      <c r="G53" s="204">
        <v>489</v>
      </c>
      <c r="H53" s="204">
        <v>503</v>
      </c>
      <c r="I53" s="204">
        <v>508</v>
      </c>
      <c r="J53" s="204">
        <v>513</v>
      </c>
      <c r="K53" s="204">
        <v>503</v>
      </c>
      <c r="L53" s="204">
        <v>1200</v>
      </c>
      <c r="M53" s="206">
        <f t="shared" si="2"/>
        <v>6000</v>
      </c>
      <c r="N53" s="207">
        <f t="shared" si="3"/>
        <v>1.004016064257028</v>
      </c>
    </row>
    <row r="54" spans="1:14" ht="15.75">
      <c r="A54" s="204">
        <v>7</v>
      </c>
      <c r="B54" s="205">
        <v>43818</v>
      </c>
      <c r="C54" s="204" t="s">
        <v>162</v>
      </c>
      <c r="D54" s="204" t="s">
        <v>21</v>
      </c>
      <c r="E54" s="204" t="s">
        <v>380</v>
      </c>
      <c r="F54" s="204">
        <v>427.5</v>
      </c>
      <c r="G54" s="204">
        <v>423</v>
      </c>
      <c r="H54" s="204">
        <v>430</v>
      </c>
      <c r="I54" s="204">
        <v>432.5</v>
      </c>
      <c r="J54" s="204">
        <v>435</v>
      </c>
      <c r="K54" s="204">
        <v>432.5</v>
      </c>
      <c r="L54" s="204">
        <v>2750</v>
      </c>
      <c r="M54" s="206">
        <f t="shared" si="2"/>
        <v>13750</v>
      </c>
      <c r="N54" s="207">
        <f t="shared" si="3"/>
        <v>1.1695906432748537</v>
      </c>
    </row>
    <row r="55" spans="1:14" ht="15.75">
      <c r="A55" s="204">
        <v>8</v>
      </c>
      <c r="B55" s="205">
        <v>43817</v>
      </c>
      <c r="C55" s="204" t="s">
        <v>162</v>
      </c>
      <c r="D55" s="204" t="s">
        <v>21</v>
      </c>
      <c r="E55" s="204" t="s">
        <v>381</v>
      </c>
      <c r="F55" s="204">
        <v>1342</v>
      </c>
      <c r="G55" s="204">
        <v>1325</v>
      </c>
      <c r="H55" s="204">
        <v>1352</v>
      </c>
      <c r="I55" s="204">
        <v>1362</v>
      </c>
      <c r="J55" s="204">
        <v>1372</v>
      </c>
      <c r="K55" s="204">
        <v>1362</v>
      </c>
      <c r="L55" s="204">
        <v>500</v>
      </c>
      <c r="M55" s="206">
        <f t="shared" si="2"/>
        <v>10000</v>
      </c>
      <c r="N55" s="207">
        <f t="shared" si="3"/>
        <v>1.4903129657228018</v>
      </c>
    </row>
    <row r="56" spans="1:14" ht="15" customHeight="1">
      <c r="A56" s="204">
        <v>9</v>
      </c>
      <c r="B56" s="205">
        <v>43816</v>
      </c>
      <c r="C56" s="204" t="s">
        <v>162</v>
      </c>
      <c r="D56" s="204" t="s">
        <v>21</v>
      </c>
      <c r="E56" s="204" t="s">
        <v>80</v>
      </c>
      <c r="F56" s="204">
        <v>438</v>
      </c>
      <c r="G56" s="204">
        <v>429</v>
      </c>
      <c r="H56" s="204">
        <v>443</v>
      </c>
      <c r="I56" s="204">
        <v>448</v>
      </c>
      <c r="J56" s="204">
        <v>453</v>
      </c>
      <c r="K56" s="204">
        <v>443</v>
      </c>
      <c r="L56" s="204">
        <v>1061</v>
      </c>
      <c r="M56" s="206">
        <f t="shared" si="2"/>
        <v>5305</v>
      </c>
      <c r="N56" s="207">
        <f t="shared" si="3"/>
        <v>1.1415525114155252</v>
      </c>
    </row>
    <row r="57" spans="1:14" ht="15" customHeight="1">
      <c r="A57" s="204">
        <v>10</v>
      </c>
      <c r="B57" s="205">
        <v>43815</v>
      </c>
      <c r="C57" s="204" t="s">
        <v>162</v>
      </c>
      <c r="D57" s="204" t="s">
        <v>21</v>
      </c>
      <c r="E57" s="204" t="s">
        <v>357</v>
      </c>
      <c r="F57" s="204">
        <v>472</v>
      </c>
      <c r="G57" s="204">
        <v>465</v>
      </c>
      <c r="H57" s="204">
        <v>477</v>
      </c>
      <c r="I57" s="204">
        <v>482</v>
      </c>
      <c r="J57" s="204">
        <v>487</v>
      </c>
      <c r="K57" s="204">
        <v>477</v>
      </c>
      <c r="L57" s="204">
        <v>1200</v>
      </c>
      <c r="M57" s="206">
        <f t="shared" si="2"/>
        <v>6000</v>
      </c>
      <c r="N57" s="207">
        <f t="shared" si="3"/>
        <v>1.0593220338983051</v>
      </c>
    </row>
    <row r="58" spans="1:14" ht="15.75">
      <c r="A58" s="204">
        <v>11</v>
      </c>
      <c r="B58" s="205">
        <v>43812</v>
      </c>
      <c r="C58" s="204" t="s">
        <v>162</v>
      </c>
      <c r="D58" s="204" t="s">
        <v>21</v>
      </c>
      <c r="E58" s="204" t="s">
        <v>132</v>
      </c>
      <c r="F58" s="204">
        <v>86.7</v>
      </c>
      <c r="G58" s="204">
        <v>84.9</v>
      </c>
      <c r="H58" s="204">
        <v>87.7</v>
      </c>
      <c r="I58" s="204">
        <v>88.7</v>
      </c>
      <c r="J58" s="204">
        <v>89.7</v>
      </c>
      <c r="K58" s="204">
        <v>87.7</v>
      </c>
      <c r="L58" s="204">
        <v>7000</v>
      </c>
      <c r="M58" s="206">
        <f t="shared" si="2"/>
        <v>7000</v>
      </c>
      <c r="N58" s="207">
        <f t="shared" si="3"/>
        <v>1.1534025374855825</v>
      </c>
    </row>
    <row r="59" spans="1:14" ht="15.75">
      <c r="A59" s="204">
        <v>12</v>
      </c>
      <c r="B59" s="205">
        <v>43811</v>
      </c>
      <c r="C59" s="204" t="s">
        <v>162</v>
      </c>
      <c r="D59" s="204" t="s">
        <v>21</v>
      </c>
      <c r="E59" s="204" t="s">
        <v>80</v>
      </c>
      <c r="F59" s="204">
        <v>416</v>
      </c>
      <c r="G59" s="204">
        <v>406</v>
      </c>
      <c r="H59" s="204">
        <v>421</v>
      </c>
      <c r="I59" s="204">
        <v>426</v>
      </c>
      <c r="J59" s="204">
        <v>431</v>
      </c>
      <c r="K59" s="204">
        <v>421</v>
      </c>
      <c r="L59" s="204">
        <v>1061</v>
      </c>
      <c r="M59" s="206">
        <f t="shared" si="2"/>
        <v>5305</v>
      </c>
      <c r="N59" s="207">
        <f t="shared" si="3"/>
        <v>1.2019230769230769</v>
      </c>
    </row>
    <row r="60" spans="1:14" ht="15.75">
      <c r="A60" s="204">
        <v>13</v>
      </c>
      <c r="B60" s="205">
        <v>43810</v>
      </c>
      <c r="C60" s="204" t="s">
        <v>162</v>
      </c>
      <c r="D60" s="204" t="s">
        <v>21</v>
      </c>
      <c r="E60" s="204" t="s">
        <v>121</v>
      </c>
      <c r="F60" s="204">
        <v>4035</v>
      </c>
      <c r="G60" s="204">
        <v>3999</v>
      </c>
      <c r="H60" s="204">
        <v>4055</v>
      </c>
      <c r="I60" s="204">
        <v>4075</v>
      </c>
      <c r="J60" s="204">
        <v>4095</v>
      </c>
      <c r="K60" s="204">
        <v>4055</v>
      </c>
      <c r="L60" s="204">
        <v>250</v>
      </c>
      <c r="M60" s="206">
        <f t="shared" si="2"/>
        <v>5000</v>
      </c>
      <c r="N60" s="207">
        <f t="shared" si="3"/>
        <v>0.4956629491945477</v>
      </c>
    </row>
    <row r="61" spans="1:14" ht="15.75">
      <c r="A61" s="204">
        <v>14</v>
      </c>
      <c r="B61" s="205">
        <v>43809</v>
      </c>
      <c r="C61" s="204" t="s">
        <v>162</v>
      </c>
      <c r="D61" s="204" t="s">
        <v>21</v>
      </c>
      <c r="E61" s="204" t="s">
        <v>245</v>
      </c>
      <c r="F61" s="204">
        <v>1033</v>
      </c>
      <c r="G61" s="204">
        <v>1020</v>
      </c>
      <c r="H61" s="204">
        <v>1040</v>
      </c>
      <c r="I61" s="204">
        <v>1047</v>
      </c>
      <c r="J61" s="204">
        <v>1053</v>
      </c>
      <c r="K61" s="204">
        <v>1040</v>
      </c>
      <c r="L61" s="204">
        <v>600</v>
      </c>
      <c r="M61" s="206">
        <f t="shared" si="2"/>
        <v>4200</v>
      </c>
      <c r="N61" s="207">
        <f t="shared" si="3"/>
        <v>0.6776379477250726</v>
      </c>
    </row>
    <row r="62" spans="1:14" ht="15.75">
      <c r="A62" s="204">
        <v>15</v>
      </c>
      <c r="B62" s="205">
        <v>43808</v>
      </c>
      <c r="C62" s="204" t="s">
        <v>162</v>
      </c>
      <c r="D62" s="204" t="s">
        <v>21</v>
      </c>
      <c r="E62" s="204" t="s">
        <v>88</v>
      </c>
      <c r="F62" s="204">
        <v>722</v>
      </c>
      <c r="G62" s="204">
        <v>712</v>
      </c>
      <c r="H62" s="204">
        <v>728</v>
      </c>
      <c r="I62" s="204">
        <v>733</v>
      </c>
      <c r="J62" s="204">
        <v>738</v>
      </c>
      <c r="K62" s="204">
        <v>712</v>
      </c>
      <c r="L62" s="204">
        <v>1200</v>
      </c>
      <c r="M62" s="206">
        <f t="shared" si="2"/>
        <v>-12000</v>
      </c>
      <c r="N62" s="207">
        <f t="shared" si="3"/>
        <v>-1.3850415512465375</v>
      </c>
    </row>
    <row r="63" spans="1:14" ht="15.75">
      <c r="A63" s="204">
        <v>16</v>
      </c>
      <c r="B63" s="69">
        <v>43805</v>
      </c>
      <c r="C63" s="204" t="s">
        <v>162</v>
      </c>
      <c r="D63" s="204" t="s">
        <v>21</v>
      </c>
      <c r="E63" s="204" t="s">
        <v>382</v>
      </c>
      <c r="F63" s="204">
        <v>2360</v>
      </c>
      <c r="G63" s="204">
        <v>2400</v>
      </c>
      <c r="H63" s="204">
        <v>2335</v>
      </c>
      <c r="I63" s="204">
        <v>2310</v>
      </c>
      <c r="J63" s="204">
        <v>2285</v>
      </c>
      <c r="K63" s="204">
        <v>2400</v>
      </c>
      <c r="L63" s="204">
        <v>200</v>
      </c>
      <c r="M63" s="206">
        <f t="shared" si="2"/>
        <v>8000</v>
      </c>
      <c r="N63" s="207">
        <f t="shared" si="3"/>
        <v>1.694915254237288</v>
      </c>
    </row>
    <row r="64" spans="1:14" ht="15.75">
      <c r="A64" s="204">
        <v>17</v>
      </c>
      <c r="B64" s="69">
        <v>43804</v>
      </c>
      <c r="C64" s="204" t="s">
        <v>162</v>
      </c>
      <c r="D64" s="204" t="s">
        <v>21</v>
      </c>
      <c r="E64" s="204" t="s">
        <v>193</v>
      </c>
      <c r="F64" s="204">
        <v>938</v>
      </c>
      <c r="G64" s="204">
        <v>923</v>
      </c>
      <c r="H64" s="204">
        <v>946</v>
      </c>
      <c r="I64" s="204">
        <v>954</v>
      </c>
      <c r="J64" s="204">
        <v>962</v>
      </c>
      <c r="K64" s="204">
        <v>944.8</v>
      </c>
      <c r="L64" s="204">
        <v>800</v>
      </c>
      <c r="M64" s="206">
        <f t="shared" si="2"/>
        <v>5439.999999999964</v>
      </c>
      <c r="N64" s="207">
        <f t="shared" si="3"/>
        <v>0.7249466950959439</v>
      </c>
    </row>
    <row r="65" spans="1:14" ht="15.75">
      <c r="A65" s="204">
        <v>18</v>
      </c>
      <c r="B65" s="69">
        <v>43803</v>
      </c>
      <c r="C65" s="204" t="s">
        <v>162</v>
      </c>
      <c r="D65" s="204" t="s">
        <v>53</v>
      </c>
      <c r="E65" s="204" t="s">
        <v>290</v>
      </c>
      <c r="F65" s="204">
        <v>1552</v>
      </c>
      <c r="G65" s="204">
        <v>1572</v>
      </c>
      <c r="H65" s="204">
        <v>1540</v>
      </c>
      <c r="I65" s="204">
        <v>1528</v>
      </c>
      <c r="J65" s="204">
        <v>1516</v>
      </c>
      <c r="K65" s="204">
        <v>1572</v>
      </c>
      <c r="L65" s="204">
        <v>500</v>
      </c>
      <c r="M65" s="206">
        <f t="shared" si="2"/>
        <v>-10000</v>
      </c>
      <c r="N65" s="207">
        <f t="shared" si="3"/>
        <v>-1.288659793814433</v>
      </c>
    </row>
    <row r="66" spans="1:14" ht="15.75">
      <c r="A66" s="204">
        <v>19</v>
      </c>
      <c r="B66" s="69">
        <v>43802</v>
      </c>
      <c r="C66" s="204" t="s">
        <v>162</v>
      </c>
      <c r="D66" s="204" t="s">
        <v>53</v>
      </c>
      <c r="E66" s="204" t="s">
        <v>52</v>
      </c>
      <c r="F66" s="204">
        <v>60</v>
      </c>
      <c r="G66" s="204">
        <v>66</v>
      </c>
      <c r="H66" s="204">
        <v>57</v>
      </c>
      <c r="I66" s="204">
        <v>54</v>
      </c>
      <c r="J66" s="204">
        <v>51</v>
      </c>
      <c r="K66" s="204">
        <v>57</v>
      </c>
      <c r="L66" s="204">
        <v>2200</v>
      </c>
      <c r="M66" s="206">
        <f t="shared" si="2"/>
        <v>6600</v>
      </c>
      <c r="N66" s="207">
        <f t="shared" si="3"/>
        <v>5</v>
      </c>
    </row>
    <row r="67" spans="1:14" ht="15.75">
      <c r="A67" s="204">
        <v>20</v>
      </c>
      <c r="B67" s="69">
        <v>43801</v>
      </c>
      <c r="C67" s="204" t="s">
        <v>162</v>
      </c>
      <c r="D67" s="204" t="s">
        <v>21</v>
      </c>
      <c r="E67" s="204" t="s">
        <v>129</v>
      </c>
      <c r="F67" s="204">
        <v>209</v>
      </c>
      <c r="G67" s="204">
        <v>204.8</v>
      </c>
      <c r="H67" s="204">
        <v>211.3</v>
      </c>
      <c r="I67" s="204">
        <v>213.7</v>
      </c>
      <c r="J67" s="204">
        <v>216</v>
      </c>
      <c r="K67" s="204">
        <v>211.3</v>
      </c>
      <c r="L67" s="204">
        <v>2500</v>
      </c>
      <c r="M67" s="206">
        <f t="shared" si="2"/>
        <v>5750.000000000028</v>
      </c>
      <c r="N67" s="207">
        <f t="shared" si="3"/>
        <v>1.100478468899527</v>
      </c>
    </row>
    <row r="68" spans="1:10" ht="16.5" thickBot="1">
      <c r="A68" s="84"/>
      <c r="B68" s="83"/>
      <c r="C68" s="86"/>
      <c r="D68" s="86"/>
      <c r="E68" s="86"/>
      <c r="F68" s="90"/>
      <c r="G68" s="91"/>
      <c r="H68" s="92" t="s">
        <v>27</v>
      </c>
      <c r="I68" s="92"/>
      <c r="J68" s="93"/>
    </row>
    <row r="69" spans="1:10" ht="15.75">
      <c r="A69" s="84"/>
      <c r="B69" s="83"/>
      <c r="C69" s="249" t="s">
        <v>28</v>
      </c>
      <c r="D69" s="249"/>
      <c r="E69" s="139">
        <v>20</v>
      </c>
      <c r="F69" s="140">
        <f>F70+F71+F72+F73+F74+F75</f>
        <v>100</v>
      </c>
      <c r="G69" s="86">
        <v>20</v>
      </c>
      <c r="H69" s="94">
        <f>G70/G69%</f>
        <v>85</v>
      </c>
      <c r="I69" s="94"/>
      <c r="J69" s="94"/>
    </row>
    <row r="70" spans="1:10" ht="15.75">
      <c r="A70" s="84"/>
      <c r="B70" s="83"/>
      <c r="C70" s="250" t="s">
        <v>29</v>
      </c>
      <c r="D70" s="250"/>
      <c r="E70" s="141">
        <v>17</v>
      </c>
      <c r="F70" s="142">
        <f>(E70/E69)*100</f>
        <v>85</v>
      </c>
      <c r="G70" s="86">
        <v>17</v>
      </c>
      <c r="H70" s="93"/>
      <c r="I70" s="93"/>
      <c r="J70" s="86"/>
    </row>
    <row r="71" spans="1:9" ht="15.75">
      <c r="A71" s="96"/>
      <c r="B71" s="83"/>
      <c r="C71" s="250" t="s">
        <v>31</v>
      </c>
      <c r="D71" s="250"/>
      <c r="E71" s="141">
        <v>0</v>
      </c>
      <c r="F71" s="142">
        <f>(E71/E69)*100</f>
        <v>0</v>
      </c>
      <c r="G71" s="97"/>
      <c r="H71" s="86"/>
      <c r="I71" s="86"/>
    </row>
    <row r="72" spans="1:9" ht="15.75">
      <c r="A72" s="96"/>
      <c r="B72" s="83"/>
      <c r="C72" s="250" t="s">
        <v>32</v>
      </c>
      <c r="D72" s="250"/>
      <c r="E72" s="141">
        <v>0</v>
      </c>
      <c r="F72" s="142">
        <f>(E72/E69)*100</f>
        <v>0</v>
      </c>
      <c r="G72" s="97"/>
      <c r="H72" s="86"/>
      <c r="I72" s="86"/>
    </row>
    <row r="73" spans="1:11" ht="15.75">
      <c r="A73" s="96"/>
      <c r="B73" s="83"/>
      <c r="C73" s="250" t="s">
        <v>33</v>
      </c>
      <c r="D73" s="250"/>
      <c r="E73" s="141">
        <v>3</v>
      </c>
      <c r="F73" s="142">
        <f>(E73/E69)*100</f>
        <v>15</v>
      </c>
      <c r="G73" s="97"/>
      <c r="H73" s="86" t="s">
        <v>34</v>
      </c>
      <c r="I73" s="86"/>
      <c r="J73" s="93"/>
      <c r="K73" s="81"/>
    </row>
    <row r="74" spans="1:9" ht="15.75">
      <c r="A74" s="96"/>
      <c r="B74" s="83"/>
      <c r="C74" s="250" t="s">
        <v>35</v>
      </c>
      <c r="D74" s="250"/>
      <c r="E74" s="141">
        <v>0</v>
      </c>
      <c r="F74" s="142">
        <f>(E74/E69)*100</f>
        <v>0</v>
      </c>
      <c r="G74" s="97"/>
      <c r="H74" s="86"/>
      <c r="I74" s="86"/>
    </row>
    <row r="75" spans="1:9" ht="16.5" thickBot="1">
      <c r="A75" s="96"/>
      <c r="B75" s="83"/>
      <c r="C75" s="257" t="s">
        <v>36</v>
      </c>
      <c r="D75" s="257"/>
      <c r="E75" s="143"/>
      <c r="F75" s="144">
        <f>(E75/E69)*100</f>
        <v>0</v>
      </c>
      <c r="G75" s="97"/>
      <c r="H75" s="86"/>
      <c r="I75" s="86"/>
    </row>
    <row r="76" spans="1:13" ht="16.5">
      <c r="A76" s="127" t="s">
        <v>37</v>
      </c>
      <c r="B76" s="115"/>
      <c r="C76" s="115"/>
      <c r="D76" s="122"/>
      <c r="E76" s="122"/>
      <c r="F76" s="116"/>
      <c r="G76" s="116"/>
      <c r="H76" s="128"/>
      <c r="I76" s="129"/>
      <c r="J76" s="114"/>
      <c r="K76" s="129"/>
      <c r="L76" s="114"/>
      <c r="M76" s="114"/>
    </row>
    <row r="77" spans="1:14" ht="16.5">
      <c r="A77" s="130" t="s">
        <v>348</v>
      </c>
      <c r="B77" s="115"/>
      <c r="C77" s="115"/>
      <c r="D77" s="131"/>
      <c r="E77" s="132"/>
      <c r="F77" s="122"/>
      <c r="G77" s="129"/>
      <c r="H77" s="128"/>
      <c r="I77" s="129"/>
      <c r="J77" s="129"/>
      <c r="K77" s="129"/>
      <c r="L77" s="116"/>
      <c r="M77" s="114"/>
      <c r="N77" s="114"/>
    </row>
    <row r="78" spans="1:13" ht="17.25" thickBot="1">
      <c r="A78" s="189" t="s">
        <v>349</v>
      </c>
      <c r="B78" s="107"/>
      <c r="C78" s="108"/>
      <c r="D78" s="109"/>
      <c r="E78" s="110"/>
      <c r="F78" s="110"/>
      <c r="G78" s="111"/>
      <c r="H78" s="112"/>
      <c r="I78" s="112"/>
      <c r="J78" s="112"/>
      <c r="K78" s="110"/>
      <c r="M78" s="114"/>
    </row>
    <row r="79" spans="1:14" ht="15.75" thickBot="1">
      <c r="A79" s="258" t="s">
        <v>0</v>
      </c>
      <c r="B79" s="258"/>
      <c r="C79" s="258"/>
      <c r="D79" s="258"/>
      <c r="E79" s="258"/>
      <c r="F79" s="258"/>
      <c r="G79" s="258"/>
      <c r="H79" s="258"/>
      <c r="I79" s="258"/>
      <c r="J79" s="258"/>
      <c r="K79" s="258"/>
      <c r="L79" s="258"/>
      <c r="M79" s="258"/>
      <c r="N79" s="258"/>
    </row>
    <row r="80" spans="1:14" ht="15.75" thickBot="1">
      <c r="A80" s="258"/>
      <c r="B80" s="258"/>
      <c r="C80" s="258"/>
      <c r="D80" s="258"/>
      <c r="E80" s="258"/>
      <c r="F80" s="258"/>
      <c r="G80" s="258"/>
      <c r="H80" s="258"/>
      <c r="I80" s="258"/>
      <c r="J80" s="258"/>
      <c r="K80" s="258"/>
      <c r="L80" s="258"/>
      <c r="M80" s="258"/>
      <c r="N80" s="258"/>
    </row>
    <row r="81" spans="1:14" ht="15">
      <c r="A81" s="258"/>
      <c r="B81" s="258"/>
      <c r="C81" s="258"/>
      <c r="D81" s="258"/>
      <c r="E81" s="258"/>
      <c r="F81" s="258"/>
      <c r="G81" s="258"/>
      <c r="H81" s="258"/>
      <c r="I81" s="258"/>
      <c r="J81" s="258"/>
      <c r="K81" s="258"/>
      <c r="L81" s="258"/>
      <c r="M81" s="258"/>
      <c r="N81" s="258"/>
    </row>
    <row r="82" spans="1:14" ht="15.75">
      <c r="A82" s="259" t="s">
        <v>135</v>
      </c>
      <c r="B82" s="259"/>
      <c r="C82" s="259"/>
      <c r="D82" s="259"/>
      <c r="E82" s="259"/>
      <c r="F82" s="259"/>
      <c r="G82" s="259"/>
      <c r="H82" s="259"/>
      <c r="I82" s="259"/>
      <c r="J82" s="259"/>
      <c r="K82" s="259"/>
      <c r="L82" s="259"/>
      <c r="M82" s="259"/>
      <c r="N82" s="259"/>
    </row>
    <row r="83" spans="1:14" ht="15.75">
      <c r="A83" s="259" t="s">
        <v>136</v>
      </c>
      <c r="B83" s="259"/>
      <c r="C83" s="259"/>
      <c r="D83" s="259"/>
      <c r="E83" s="259"/>
      <c r="F83" s="259"/>
      <c r="G83" s="259"/>
      <c r="H83" s="259"/>
      <c r="I83" s="259"/>
      <c r="J83" s="259"/>
      <c r="K83" s="259"/>
      <c r="L83" s="259"/>
      <c r="M83" s="259"/>
      <c r="N83" s="259"/>
    </row>
    <row r="84" spans="1:14" ht="16.5" thickBot="1">
      <c r="A84" s="254" t="s">
        <v>3</v>
      </c>
      <c r="B84" s="254"/>
      <c r="C84" s="254"/>
      <c r="D84" s="254"/>
      <c r="E84" s="254"/>
      <c r="F84" s="254"/>
      <c r="G84" s="254"/>
      <c r="H84" s="254"/>
      <c r="I84" s="254"/>
      <c r="J84" s="254"/>
      <c r="K84" s="254"/>
      <c r="L84" s="254"/>
      <c r="M84" s="254"/>
      <c r="N84" s="254"/>
    </row>
    <row r="85" spans="1:14" ht="15.75">
      <c r="A85" s="255" t="s">
        <v>383</v>
      </c>
      <c r="B85" s="255"/>
      <c r="C85" s="255"/>
      <c r="D85" s="255"/>
      <c r="E85" s="255"/>
      <c r="F85" s="255"/>
      <c r="G85" s="255"/>
      <c r="H85" s="255"/>
      <c r="I85" s="255"/>
      <c r="J85" s="255"/>
      <c r="K85" s="255"/>
      <c r="L85" s="255"/>
      <c r="M85" s="255"/>
      <c r="N85" s="255"/>
    </row>
    <row r="86" spans="1:14" ht="15.75">
      <c r="A86" s="255" t="s">
        <v>5</v>
      </c>
      <c r="B86" s="255"/>
      <c r="C86" s="255"/>
      <c r="D86" s="255"/>
      <c r="E86" s="255"/>
      <c r="F86" s="255"/>
      <c r="G86" s="255"/>
      <c r="H86" s="255"/>
      <c r="I86" s="255"/>
      <c r="J86" s="255"/>
      <c r="K86" s="255"/>
      <c r="L86" s="255"/>
      <c r="M86" s="255"/>
      <c r="N86" s="255"/>
    </row>
    <row r="87" spans="1:14" ht="15">
      <c r="A87" s="256" t="s">
        <v>6</v>
      </c>
      <c r="B87" s="248" t="s">
        <v>7</v>
      </c>
      <c r="C87" s="248" t="s">
        <v>8</v>
      </c>
      <c r="D87" s="256" t="s">
        <v>160</v>
      </c>
      <c r="E87" s="256" t="s">
        <v>161</v>
      </c>
      <c r="F87" s="248" t="s">
        <v>11</v>
      </c>
      <c r="G87" s="248" t="s">
        <v>12</v>
      </c>
      <c r="H87" s="251" t="s">
        <v>13</v>
      </c>
      <c r="I87" s="251" t="s">
        <v>14</v>
      </c>
      <c r="J87" s="251" t="s">
        <v>15</v>
      </c>
      <c r="K87" s="252" t="s">
        <v>16</v>
      </c>
      <c r="L87" s="248" t="s">
        <v>17</v>
      </c>
      <c r="M87" s="248" t="s">
        <v>18</v>
      </c>
      <c r="N87" s="248" t="s">
        <v>19</v>
      </c>
    </row>
    <row r="88" spans="1:14" ht="15">
      <c r="A88" s="256"/>
      <c r="B88" s="248"/>
      <c r="C88" s="248"/>
      <c r="D88" s="256"/>
      <c r="E88" s="256"/>
      <c r="F88" s="248"/>
      <c r="G88" s="248"/>
      <c r="H88" s="248"/>
      <c r="I88" s="248"/>
      <c r="J88" s="248"/>
      <c r="K88" s="253"/>
      <c r="L88" s="248"/>
      <c r="M88" s="248"/>
      <c r="N88" s="248"/>
    </row>
    <row r="89" spans="1:14" ht="15.75">
      <c r="A89" s="193">
        <v>1</v>
      </c>
      <c r="B89" s="69">
        <v>43798</v>
      </c>
      <c r="C89" s="193" t="s">
        <v>162</v>
      </c>
      <c r="D89" s="193" t="s">
        <v>21</v>
      </c>
      <c r="E89" s="193" t="s">
        <v>196</v>
      </c>
      <c r="F89" s="193">
        <v>382</v>
      </c>
      <c r="G89" s="193">
        <v>378</v>
      </c>
      <c r="H89" s="193">
        <v>384.5</v>
      </c>
      <c r="I89" s="193">
        <v>388</v>
      </c>
      <c r="J89" s="193">
        <v>390.5</v>
      </c>
      <c r="K89" s="193">
        <v>384.3</v>
      </c>
      <c r="L89" s="193">
        <v>2500</v>
      </c>
      <c r="M89" s="194">
        <f aca="true" t="shared" si="4" ref="M89:M110">IF(D89="BUY",(K89-F89)*(L89),(F89-K89)*(L89))</f>
        <v>5750.000000000028</v>
      </c>
      <c r="N89" s="195">
        <f aca="true" t="shared" si="5" ref="N89:N110">M89/(L89)/F89%</f>
        <v>0.6020942408376994</v>
      </c>
    </row>
    <row r="90" spans="1:14" ht="15.75">
      <c r="A90" s="193">
        <v>2</v>
      </c>
      <c r="B90" s="69">
        <v>43797</v>
      </c>
      <c r="C90" s="193" t="s">
        <v>162</v>
      </c>
      <c r="D90" s="193" t="s">
        <v>21</v>
      </c>
      <c r="E90" s="193" t="s">
        <v>219</v>
      </c>
      <c r="F90" s="193">
        <v>163</v>
      </c>
      <c r="G90" s="193">
        <v>159</v>
      </c>
      <c r="H90" s="193">
        <v>165</v>
      </c>
      <c r="I90" s="193">
        <v>167</v>
      </c>
      <c r="J90" s="193">
        <v>169</v>
      </c>
      <c r="K90" s="193">
        <v>165</v>
      </c>
      <c r="L90" s="193">
        <v>3200</v>
      </c>
      <c r="M90" s="194">
        <f t="shared" si="4"/>
        <v>6400</v>
      </c>
      <c r="N90" s="195">
        <f t="shared" si="5"/>
        <v>1.2269938650306749</v>
      </c>
    </row>
    <row r="91" spans="1:14" ht="15.75">
      <c r="A91" s="193">
        <v>3</v>
      </c>
      <c r="B91" s="69">
        <v>43796</v>
      </c>
      <c r="C91" s="193" t="s">
        <v>162</v>
      </c>
      <c r="D91" s="193" t="s">
        <v>21</v>
      </c>
      <c r="E91" s="193" t="s">
        <v>219</v>
      </c>
      <c r="F91" s="193">
        <v>158.5</v>
      </c>
      <c r="G91" s="193">
        <v>154.8</v>
      </c>
      <c r="H91" s="193">
        <v>160.5</v>
      </c>
      <c r="I91" s="193">
        <v>162.5</v>
      </c>
      <c r="J91" s="193">
        <v>164.5</v>
      </c>
      <c r="K91" s="193">
        <v>160.5</v>
      </c>
      <c r="L91" s="193">
        <v>3200</v>
      </c>
      <c r="M91" s="194">
        <f t="shared" si="4"/>
        <v>6400</v>
      </c>
      <c r="N91" s="195">
        <f t="shared" si="5"/>
        <v>1.2618296529968454</v>
      </c>
    </row>
    <row r="92" spans="1:14" ht="15.75">
      <c r="A92" s="193">
        <v>4</v>
      </c>
      <c r="B92" s="69">
        <v>43795</v>
      </c>
      <c r="C92" s="193" t="s">
        <v>162</v>
      </c>
      <c r="D92" s="193" t="s">
        <v>21</v>
      </c>
      <c r="E92" s="193" t="s">
        <v>69</v>
      </c>
      <c r="F92" s="193">
        <v>758</v>
      </c>
      <c r="G92" s="193">
        <v>749</v>
      </c>
      <c r="H92" s="193">
        <v>763</v>
      </c>
      <c r="I92" s="193">
        <v>767</v>
      </c>
      <c r="J92" s="193">
        <v>773</v>
      </c>
      <c r="K92" s="193">
        <v>749</v>
      </c>
      <c r="L92" s="193">
        <v>1200</v>
      </c>
      <c r="M92" s="194">
        <f t="shared" si="4"/>
        <v>-10800</v>
      </c>
      <c r="N92" s="195">
        <f t="shared" si="5"/>
        <v>-1.187335092348285</v>
      </c>
    </row>
    <row r="93" spans="1:14" ht="15.75">
      <c r="A93" s="193">
        <v>5</v>
      </c>
      <c r="B93" s="69">
        <v>43794</v>
      </c>
      <c r="C93" s="193" t="s">
        <v>162</v>
      </c>
      <c r="D93" s="193" t="s">
        <v>21</v>
      </c>
      <c r="E93" s="193" t="s">
        <v>196</v>
      </c>
      <c r="F93" s="193">
        <v>377</v>
      </c>
      <c r="G93" s="193">
        <v>373</v>
      </c>
      <c r="H93" s="193">
        <v>379</v>
      </c>
      <c r="I93" s="193">
        <v>381</v>
      </c>
      <c r="J93" s="193">
        <v>383</v>
      </c>
      <c r="K93" s="193">
        <v>379</v>
      </c>
      <c r="L93" s="193">
        <v>2500</v>
      </c>
      <c r="M93" s="194">
        <f t="shared" si="4"/>
        <v>5000</v>
      </c>
      <c r="N93" s="195">
        <f t="shared" si="5"/>
        <v>0.5305039787798409</v>
      </c>
    </row>
    <row r="94" spans="1:14" ht="15.75">
      <c r="A94" s="193">
        <v>6</v>
      </c>
      <c r="B94" s="69">
        <v>43791</v>
      </c>
      <c r="C94" s="193" t="s">
        <v>162</v>
      </c>
      <c r="D94" s="193" t="s">
        <v>21</v>
      </c>
      <c r="E94" s="193" t="s">
        <v>150</v>
      </c>
      <c r="F94" s="193">
        <v>240</v>
      </c>
      <c r="G94" s="193">
        <v>228</v>
      </c>
      <c r="H94" s="193">
        <v>247</v>
      </c>
      <c r="I94" s="193">
        <v>255</v>
      </c>
      <c r="J94" s="193">
        <v>261</v>
      </c>
      <c r="K94" s="193">
        <v>247</v>
      </c>
      <c r="L94" s="193">
        <v>800</v>
      </c>
      <c r="M94" s="194">
        <f t="shared" si="4"/>
        <v>5600</v>
      </c>
      <c r="N94" s="195">
        <f t="shared" si="5"/>
        <v>2.916666666666667</v>
      </c>
    </row>
    <row r="95" spans="1:14" ht="15.75">
      <c r="A95" s="193">
        <v>7</v>
      </c>
      <c r="B95" s="69">
        <v>43790</v>
      </c>
      <c r="C95" s="193" t="s">
        <v>162</v>
      </c>
      <c r="D95" s="193" t="s">
        <v>21</v>
      </c>
      <c r="E95" s="193" t="s">
        <v>177</v>
      </c>
      <c r="F95" s="193">
        <v>537</v>
      </c>
      <c r="G95" s="193">
        <v>531</v>
      </c>
      <c r="H95" s="193">
        <v>540</v>
      </c>
      <c r="I95" s="193">
        <v>543</v>
      </c>
      <c r="J95" s="193">
        <v>546</v>
      </c>
      <c r="K95" s="193">
        <v>540</v>
      </c>
      <c r="L95" s="193">
        <v>1800</v>
      </c>
      <c r="M95" s="194">
        <f t="shared" si="4"/>
        <v>5400</v>
      </c>
      <c r="N95" s="195">
        <f t="shared" si="5"/>
        <v>0.5586592178770949</v>
      </c>
    </row>
    <row r="96" spans="1:14" ht="15.75">
      <c r="A96" s="193">
        <v>8</v>
      </c>
      <c r="B96" s="69">
        <v>43789</v>
      </c>
      <c r="C96" s="193" t="s">
        <v>162</v>
      </c>
      <c r="D96" s="193" t="s">
        <v>21</v>
      </c>
      <c r="E96" s="193" t="s">
        <v>143</v>
      </c>
      <c r="F96" s="193">
        <v>676</v>
      </c>
      <c r="G96" s="193">
        <v>665</v>
      </c>
      <c r="H96" s="193">
        <v>681</v>
      </c>
      <c r="I96" s="193">
        <v>686</v>
      </c>
      <c r="J96" s="193">
        <v>691</v>
      </c>
      <c r="K96" s="193">
        <v>686</v>
      </c>
      <c r="L96" s="193">
        <v>1100</v>
      </c>
      <c r="M96" s="194">
        <f t="shared" si="4"/>
        <v>11000</v>
      </c>
      <c r="N96" s="195">
        <f t="shared" si="5"/>
        <v>1.4792899408284024</v>
      </c>
    </row>
    <row r="97" spans="1:14" ht="15.75">
      <c r="A97" s="193">
        <v>9</v>
      </c>
      <c r="B97" s="69">
        <v>43788</v>
      </c>
      <c r="C97" s="193" t="s">
        <v>162</v>
      </c>
      <c r="D97" s="193" t="s">
        <v>21</v>
      </c>
      <c r="E97" s="193" t="s">
        <v>384</v>
      </c>
      <c r="F97" s="193">
        <v>334</v>
      </c>
      <c r="G97" s="193">
        <v>325</v>
      </c>
      <c r="H97" s="193">
        <v>339</v>
      </c>
      <c r="I97" s="193">
        <v>344</v>
      </c>
      <c r="J97" s="193">
        <v>349</v>
      </c>
      <c r="K97" s="193">
        <v>324</v>
      </c>
      <c r="L97" s="193">
        <v>1250</v>
      </c>
      <c r="M97" s="194">
        <f t="shared" si="4"/>
        <v>-12500</v>
      </c>
      <c r="N97" s="195">
        <f t="shared" si="5"/>
        <v>-2.9940119760479043</v>
      </c>
    </row>
    <row r="98" spans="1:14" ht="15.75">
      <c r="A98" s="193">
        <v>10</v>
      </c>
      <c r="B98" s="69">
        <v>43788</v>
      </c>
      <c r="C98" s="193" t="s">
        <v>162</v>
      </c>
      <c r="D98" s="193" t="s">
        <v>21</v>
      </c>
      <c r="E98" s="193" t="s">
        <v>133</v>
      </c>
      <c r="F98" s="193">
        <v>217.5</v>
      </c>
      <c r="G98" s="193">
        <v>212</v>
      </c>
      <c r="H98" s="193">
        <v>220.5</v>
      </c>
      <c r="I98" s="193">
        <v>224</v>
      </c>
      <c r="J98" s="193">
        <v>227</v>
      </c>
      <c r="K98" s="193">
        <v>220.5</v>
      </c>
      <c r="L98" s="193">
        <v>2000</v>
      </c>
      <c r="M98" s="194">
        <f t="shared" si="4"/>
        <v>6000</v>
      </c>
      <c r="N98" s="195">
        <f t="shared" si="5"/>
        <v>1.3793103448275863</v>
      </c>
    </row>
    <row r="99" spans="1:14" ht="15.75">
      <c r="A99" s="193">
        <v>11</v>
      </c>
      <c r="B99" s="69">
        <v>43787</v>
      </c>
      <c r="C99" s="193" t="s">
        <v>162</v>
      </c>
      <c r="D99" s="193" t="s">
        <v>21</v>
      </c>
      <c r="E99" s="193" t="s">
        <v>224</v>
      </c>
      <c r="F99" s="193">
        <v>136</v>
      </c>
      <c r="G99" s="193">
        <v>134</v>
      </c>
      <c r="H99" s="193">
        <v>137</v>
      </c>
      <c r="I99" s="193">
        <v>138</v>
      </c>
      <c r="J99" s="193">
        <v>139</v>
      </c>
      <c r="K99" s="193">
        <v>139</v>
      </c>
      <c r="L99" s="193">
        <v>6000</v>
      </c>
      <c r="M99" s="194">
        <f t="shared" si="4"/>
        <v>18000</v>
      </c>
      <c r="N99" s="195">
        <f t="shared" si="5"/>
        <v>2.205882352941176</v>
      </c>
    </row>
    <row r="100" spans="1:14" ht="15.75">
      <c r="A100" s="193">
        <v>12</v>
      </c>
      <c r="B100" s="69">
        <v>43784</v>
      </c>
      <c r="C100" s="193" t="s">
        <v>162</v>
      </c>
      <c r="D100" s="193" t="s">
        <v>21</v>
      </c>
      <c r="E100" s="193" t="s">
        <v>93</v>
      </c>
      <c r="F100" s="193">
        <v>507</v>
      </c>
      <c r="G100" s="193">
        <v>498</v>
      </c>
      <c r="H100" s="193">
        <v>512</v>
      </c>
      <c r="I100" s="193">
        <v>517</v>
      </c>
      <c r="J100" s="193">
        <v>523</v>
      </c>
      <c r="K100" s="193">
        <v>498</v>
      </c>
      <c r="L100" s="193">
        <v>1375</v>
      </c>
      <c r="M100" s="194">
        <f t="shared" si="4"/>
        <v>-12375</v>
      </c>
      <c r="N100" s="195">
        <f t="shared" si="5"/>
        <v>-1.7751479289940828</v>
      </c>
    </row>
    <row r="101" spans="1:14" ht="15.75">
      <c r="A101" s="193">
        <v>13</v>
      </c>
      <c r="B101" s="69">
        <v>43783</v>
      </c>
      <c r="C101" s="193" t="s">
        <v>162</v>
      </c>
      <c r="D101" s="193" t="s">
        <v>21</v>
      </c>
      <c r="E101" s="193" t="s">
        <v>121</v>
      </c>
      <c r="F101" s="193">
        <v>4230</v>
      </c>
      <c r="G101" s="193">
        <v>4194</v>
      </c>
      <c r="H101" s="193">
        <v>4250</v>
      </c>
      <c r="I101" s="193">
        <v>4270</v>
      </c>
      <c r="J101" s="193">
        <v>4390</v>
      </c>
      <c r="K101" s="193">
        <v>4250</v>
      </c>
      <c r="L101" s="193">
        <v>250</v>
      </c>
      <c r="M101" s="194">
        <f t="shared" si="4"/>
        <v>5000</v>
      </c>
      <c r="N101" s="195">
        <f t="shared" si="5"/>
        <v>0.4728132387706856</v>
      </c>
    </row>
    <row r="102" spans="1:14" ht="15.75">
      <c r="A102" s="193">
        <v>14</v>
      </c>
      <c r="B102" s="69">
        <v>43782</v>
      </c>
      <c r="C102" s="193" t="s">
        <v>162</v>
      </c>
      <c r="D102" s="193" t="s">
        <v>21</v>
      </c>
      <c r="E102" s="193" t="s">
        <v>84</v>
      </c>
      <c r="F102" s="193">
        <v>174</v>
      </c>
      <c r="G102" s="193">
        <v>170</v>
      </c>
      <c r="H102" s="193">
        <v>176</v>
      </c>
      <c r="I102" s="193">
        <v>178</v>
      </c>
      <c r="J102" s="193">
        <v>180</v>
      </c>
      <c r="K102" s="193">
        <v>176</v>
      </c>
      <c r="L102" s="193">
        <v>3000</v>
      </c>
      <c r="M102" s="194">
        <f t="shared" si="4"/>
        <v>6000</v>
      </c>
      <c r="N102" s="195">
        <f t="shared" si="5"/>
        <v>1.1494252873563218</v>
      </c>
    </row>
    <row r="103" spans="1:14" ht="15.75">
      <c r="A103" s="193">
        <v>15</v>
      </c>
      <c r="B103" s="69">
        <v>43780</v>
      </c>
      <c r="C103" s="193" t="s">
        <v>162</v>
      </c>
      <c r="D103" s="193" t="s">
        <v>21</v>
      </c>
      <c r="E103" s="193" t="s">
        <v>217</v>
      </c>
      <c r="F103" s="193">
        <v>301</v>
      </c>
      <c r="G103" s="193">
        <v>195</v>
      </c>
      <c r="H103" s="193">
        <v>305</v>
      </c>
      <c r="I103" s="193">
        <v>309</v>
      </c>
      <c r="J103" s="193">
        <v>313</v>
      </c>
      <c r="K103" s="193">
        <v>305</v>
      </c>
      <c r="L103" s="193">
        <v>1300</v>
      </c>
      <c r="M103" s="194">
        <f t="shared" si="4"/>
        <v>5200</v>
      </c>
      <c r="N103" s="195">
        <f t="shared" si="5"/>
        <v>1.3289036544850499</v>
      </c>
    </row>
    <row r="104" spans="1:14" ht="15.75">
      <c r="A104" s="193">
        <v>16</v>
      </c>
      <c r="B104" s="69">
        <v>43777</v>
      </c>
      <c r="C104" s="193" t="s">
        <v>162</v>
      </c>
      <c r="D104" s="193" t="s">
        <v>21</v>
      </c>
      <c r="E104" s="193" t="s">
        <v>120</v>
      </c>
      <c r="F104" s="193">
        <v>286</v>
      </c>
      <c r="G104" s="193">
        <v>282</v>
      </c>
      <c r="H104" s="193">
        <v>288</v>
      </c>
      <c r="I104" s="193">
        <v>290</v>
      </c>
      <c r="J104" s="193">
        <v>292</v>
      </c>
      <c r="K104" s="193">
        <v>282</v>
      </c>
      <c r="L104" s="193">
        <v>3000</v>
      </c>
      <c r="M104" s="194">
        <f t="shared" si="4"/>
        <v>-12000</v>
      </c>
      <c r="N104" s="195">
        <f t="shared" si="5"/>
        <v>-1.3986013986013988</v>
      </c>
    </row>
    <row r="105" spans="1:14" ht="15.75">
      <c r="A105" s="193">
        <v>17</v>
      </c>
      <c r="B105" s="69">
        <v>43777</v>
      </c>
      <c r="C105" s="193" t="s">
        <v>162</v>
      </c>
      <c r="D105" s="193" t="s">
        <v>21</v>
      </c>
      <c r="E105" s="193" t="s">
        <v>301</v>
      </c>
      <c r="F105" s="193">
        <v>3210</v>
      </c>
      <c r="G105" s="193">
        <v>3170</v>
      </c>
      <c r="H105" s="193">
        <v>3230</v>
      </c>
      <c r="I105" s="193">
        <v>3250</v>
      </c>
      <c r="J105" s="193">
        <v>3270</v>
      </c>
      <c r="K105" s="193">
        <v>3170</v>
      </c>
      <c r="L105" s="193">
        <v>250</v>
      </c>
      <c r="M105" s="194">
        <f t="shared" si="4"/>
        <v>-10000</v>
      </c>
      <c r="N105" s="195">
        <f t="shared" si="5"/>
        <v>-1.2461059190031152</v>
      </c>
    </row>
    <row r="106" spans="1:14" ht="15.75">
      <c r="A106" s="193">
        <v>18</v>
      </c>
      <c r="B106" s="69">
        <v>43776</v>
      </c>
      <c r="C106" s="193" t="s">
        <v>162</v>
      </c>
      <c r="D106" s="193" t="s">
        <v>21</v>
      </c>
      <c r="E106" s="193" t="s">
        <v>164</v>
      </c>
      <c r="F106" s="193">
        <v>113.5</v>
      </c>
      <c r="G106" s="193">
        <v>111.5</v>
      </c>
      <c r="H106" s="193">
        <v>114.5</v>
      </c>
      <c r="I106" s="193">
        <v>115.5</v>
      </c>
      <c r="J106" s="193">
        <v>116.5</v>
      </c>
      <c r="K106" s="193">
        <v>114.5</v>
      </c>
      <c r="L106" s="193">
        <v>6200</v>
      </c>
      <c r="M106" s="194">
        <f t="shared" si="4"/>
        <v>6200</v>
      </c>
      <c r="N106" s="195">
        <f t="shared" si="5"/>
        <v>0.8810572687224669</v>
      </c>
    </row>
    <row r="107" spans="1:14" ht="15.75">
      <c r="A107" s="193">
        <v>19</v>
      </c>
      <c r="B107" s="69">
        <v>43775</v>
      </c>
      <c r="C107" s="193" t="s">
        <v>162</v>
      </c>
      <c r="D107" s="193" t="s">
        <v>21</v>
      </c>
      <c r="E107" s="193" t="s">
        <v>88</v>
      </c>
      <c r="F107" s="193">
        <v>712</v>
      </c>
      <c r="G107" s="193">
        <v>703</v>
      </c>
      <c r="H107" s="193">
        <v>717</v>
      </c>
      <c r="I107" s="193">
        <v>722</v>
      </c>
      <c r="J107" s="193">
        <v>727</v>
      </c>
      <c r="K107" s="193">
        <v>717</v>
      </c>
      <c r="L107" s="193">
        <v>1200</v>
      </c>
      <c r="M107" s="194">
        <f t="shared" si="4"/>
        <v>6000</v>
      </c>
      <c r="N107" s="195">
        <f t="shared" si="5"/>
        <v>0.7022471910112359</v>
      </c>
    </row>
    <row r="108" spans="1:14" ht="15.75">
      <c r="A108" s="193">
        <v>20</v>
      </c>
      <c r="B108" s="69">
        <v>43774</v>
      </c>
      <c r="C108" s="193" t="s">
        <v>162</v>
      </c>
      <c r="D108" s="193" t="s">
        <v>21</v>
      </c>
      <c r="E108" s="193" t="s">
        <v>133</v>
      </c>
      <c r="F108" s="193">
        <v>213</v>
      </c>
      <c r="G108" s="193">
        <v>207.5</v>
      </c>
      <c r="H108" s="193">
        <v>217</v>
      </c>
      <c r="I108" s="193">
        <v>220</v>
      </c>
      <c r="J108" s="193">
        <v>223</v>
      </c>
      <c r="K108" s="193">
        <v>207.5</v>
      </c>
      <c r="L108" s="193">
        <v>2000</v>
      </c>
      <c r="M108" s="194">
        <f t="shared" si="4"/>
        <v>-11000</v>
      </c>
      <c r="N108" s="195">
        <f t="shared" si="5"/>
        <v>-2.5821596244131455</v>
      </c>
    </row>
    <row r="109" spans="1:14" ht="15.75">
      <c r="A109" s="193">
        <v>21</v>
      </c>
      <c r="B109" s="69">
        <v>43773</v>
      </c>
      <c r="C109" s="193" t="s">
        <v>162</v>
      </c>
      <c r="D109" s="193" t="s">
        <v>21</v>
      </c>
      <c r="E109" s="193" t="s">
        <v>164</v>
      </c>
      <c r="F109" s="193">
        <v>113</v>
      </c>
      <c r="G109" s="193">
        <v>111</v>
      </c>
      <c r="H109" s="193">
        <v>114</v>
      </c>
      <c r="I109" s="193">
        <v>115</v>
      </c>
      <c r="J109" s="193">
        <v>116</v>
      </c>
      <c r="K109" s="193">
        <v>111</v>
      </c>
      <c r="L109" s="193">
        <v>6200</v>
      </c>
      <c r="M109" s="194">
        <f t="shared" si="4"/>
        <v>-12400</v>
      </c>
      <c r="N109" s="195">
        <f t="shared" si="5"/>
        <v>-1.7699115044247788</v>
      </c>
    </row>
    <row r="110" spans="1:14" ht="15.75">
      <c r="A110" s="193">
        <v>22</v>
      </c>
      <c r="B110" s="69">
        <v>43770</v>
      </c>
      <c r="C110" s="193" t="s">
        <v>162</v>
      </c>
      <c r="D110" s="193" t="s">
        <v>21</v>
      </c>
      <c r="E110" s="193" t="s">
        <v>275</v>
      </c>
      <c r="F110" s="193">
        <v>286</v>
      </c>
      <c r="G110" s="193">
        <v>282</v>
      </c>
      <c r="H110" s="193">
        <v>288</v>
      </c>
      <c r="I110" s="193">
        <v>290</v>
      </c>
      <c r="J110" s="193">
        <v>292</v>
      </c>
      <c r="K110" s="193">
        <v>288</v>
      </c>
      <c r="L110" s="193">
        <v>3000</v>
      </c>
      <c r="M110" s="194">
        <f t="shared" si="4"/>
        <v>6000</v>
      </c>
      <c r="N110" s="195">
        <f t="shared" si="5"/>
        <v>0.6993006993006994</v>
      </c>
    </row>
    <row r="111" spans="1:10" ht="16.5" thickBot="1">
      <c r="A111" s="84"/>
      <c r="B111" s="83"/>
      <c r="C111" s="86"/>
      <c r="D111" s="86"/>
      <c r="E111" s="86"/>
      <c r="F111" s="90"/>
      <c r="G111" s="91"/>
      <c r="H111" s="92" t="s">
        <v>27</v>
      </c>
      <c r="I111" s="92"/>
      <c r="J111" s="93"/>
    </row>
    <row r="112" spans="1:10" ht="15.75">
      <c r="A112" s="84"/>
      <c r="B112" s="83"/>
      <c r="C112" s="249" t="s">
        <v>28</v>
      </c>
      <c r="D112" s="249"/>
      <c r="E112" s="139">
        <v>22</v>
      </c>
      <c r="F112" s="140">
        <f>F113+F114+F115+F116+F117+F118</f>
        <v>99.99999999999999</v>
      </c>
      <c r="G112" s="86">
        <v>22</v>
      </c>
      <c r="H112" s="94">
        <f>G113/G112%</f>
        <v>68.18181818181819</v>
      </c>
      <c r="I112" s="94"/>
      <c r="J112" s="94"/>
    </row>
    <row r="113" spans="1:10" ht="15.75">
      <c r="A113" s="84"/>
      <c r="B113" s="83"/>
      <c r="C113" s="250" t="s">
        <v>29</v>
      </c>
      <c r="D113" s="250"/>
      <c r="E113" s="141">
        <v>15</v>
      </c>
      <c r="F113" s="142">
        <f>(E113/E112)*100</f>
        <v>68.18181818181817</v>
      </c>
      <c r="G113" s="86">
        <v>15</v>
      </c>
      <c r="H113" s="93"/>
      <c r="I113" s="93"/>
      <c r="J113" s="86"/>
    </row>
    <row r="114" spans="1:9" ht="15.75">
      <c r="A114" s="96"/>
      <c r="B114" s="83"/>
      <c r="C114" s="250" t="s">
        <v>31</v>
      </c>
      <c r="D114" s="250"/>
      <c r="E114" s="141">
        <v>0</v>
      </c>
      <c r="F114" s="142">
        <f>(E114/E112)*100</f>
        <v>0</v>
      </c>
      <c r="G114" s="97"/>
      <c r="H114" s="86"/>
      <c r="I114" s="86"/>
    </row>
    <row r="115" spans="1:9" ht="15.75">
      <c r="A115" s="96"/>
      <c r="B115" s="83"/>
      <c r="C115" s="250" t="s">
        <v>32</v>
      </c>
      <c r="D115" s="250"/>
      <c r="E115" s="141">
        <v>0</v>
      </c>
      <c r="F115" s="142">
        <f>(E115/E112)*100</f>
        <v>0</v>
      </c>
      <c r="G115" s="97"/>
      <c r="H115" s="86"/>
      <c r="I115" s="86"/>
    </row>
    <row r="116" spans="1:11" ht="15.75">
      <c r="A116" s="96"/>
      <c r="B116" s="83"/>
      <c r="C116" s="250" t="s">
        <v>33</v>
      </c>
      <c r="D116" s="250"/>
      <c r="E116" s="141">
        <v>7</v>
      </c>
      <c r="F116" s="142">
        <f>(E116/E112)*100</f>
        <v>31.818181818181817</v>
      </c>
      <c r="G116" s="97"/>
      <c r="H116" s="86" t="s">
        <v>34</v>
      </c>
      <c r="I116" s="86"/>
      <c r="J116" s="93"/>
      <c r="K116" s="81"/>
    </row>
    <row r="117" spans="1:9" ht="15.75">
      <c r="A117" s="96"/>
      <c r="B117" s="83"/>
      <c r="C117" s="250" t="s">
        <v>35</v>
      </c>
      <c r="D117" s="250"/>
      <c r="E117" s="141">
        <v>0</v>
      </c>
      <c r="F117" s="142">
        <f>(E117/E112)*100</f>
        <v>0</v>
      </c>
      <c r="G117" s="97"/>
      <c r="H117" s="86"/>
      <c r="I117" s="86"/>
    </row>
    <row r="118" spans="1:9" ht="16.5" thickBot="1">
      <c r="A118" s="96"/>
      <c r="B118" s="83"/>
      <c r="C118" s="257" t="s">
        <v>36</v>
      </c>
      <c r="D118" s="257"/>
      <c r="E118" s="143"/>
      <c r="F118" s="144">
        <f>(E118/E112)*100</f>
        <v>0</v>
      </c>
      <c r="G118" s="97"/>
      <c r="H118" s="86"/>
      <c r="I118" s="86"/>
    </row>
    <row r="119" spans="1:13" ht="16.5">
      <c r="A119" s="127" t="s">
        <v>37</v>
      </c>
      <c r="B119" s="115"/>
      <c r="C119" s="115"/>
      <c r="D119" s="122"/>
      <c r="E119" s="122"/>
      <c r="F119" s="116"/>
      <c r="G119" s="116"/>
      <c r="H119" s="128"/>
      <c r="I119" s="129"/>
      <c r="J119" s="114"/>
      <c r="K119" s="129"/>
      <c r="L119" s="114"/>
      <c r="M119" s="114"/>
    </row>
    <row r="120" spans="1:14" ht="16.5">
      <c r="A120" s="130" t="s">
        <v>348</v>
      </c>
      <c r="B120" s="115"/>
      <c r="C120" s="115"/>
      <c r="D120" s="131"/>
      <c r="E120" s="132"/>
      <c r="F120" s="122"/>
      <c r="G120" s="129"/>
      <c r="H120" s="128"/>
      <c r="I120" s="129"/>
      <c r="J120" s="129"/>
      <c r="K120" s="129"/>
      <c r="L120" s="116"/>
      <c r="M120" s="114"/>
      <c r="N120" s="114"/>
    </row>
    <row r="121" spans="1:13" ht="17.25" thickBot="1">
      <c r="A121" s="189" t="s">
        <v>349</v>
      </c>
      <c r="B121" s="107"/>
      <c r="C121" s="108"/>
      <c r="D121" s="109"/>
      <c r="E121" s="110"/>
      <c r="F121" s="110"/>
      <c r="G121" s="111"/>
      <c r="H121" s="112"/>
      <c r="I121" s="112"/>
      <c r="J121" s="112"/>
      <c r="K121" s="110"/>
      <c r="M121" s="114"/>
    </row>
    <row r="122" spans="1:14" ht="15.75" thickBot="1">
      <c r="A122" s="258" t="s">
        <v>0</v>
      </c>
      <c r="B122" s="258"/>
      <c r="C122" s="258"/>
      <c r="D122" s="258"/>
      <c r="E122" s="258"/>
      <c r="F122" s="258"/>
      <c r="G122" s="258"/>
      <c r="H122" s="258"/>
      <c r="I122" s="258"/>
      <c r="J122" s="258"/>
      <c r="K122" s="258"/>
      <c r="L122" s="258"/>
      <c r="M122" s="258"/>
      <c r="N122" s="258"/>
    </row>
    <row r="123" spans="1:14" ht="15.75" thickBot="1">
      <c r="A123" s="258"/>
      <c r="B123" s="258"/>
      <c r="C123" s="258"/>
      <c r="D123" s="258"/>
      <c r="E123" s="258"/>
      <c r="F123" s="258"/>
      <c r="G123" s="258"/>
      <c r="H123" s="258"/>
      <c r="I123" s="258"/>
      <c r="J123" s="258"/>
      <c r="K123" s="258"/>
      <c r="L123" s="258"/>
      <c r="M123" s="258"/>
      <c r="N123" s="258"/>
    </row>
    <row r="124" spans="1:14" ht="15">
      <c r="A124" s="258"/>
      <c r="B124" s="258"/>
      <c r="C124" s="258"/>
      <c r="D124" s="258"/>
      <c r="E124" s="258"/>
      <c r="F124" s="258"/>
      <c r="G124" s="258"/>
      <c r="H124" s="258"/>
      <c r="I124" s="258"/>
      <c r="J124" s="258"/>
      <c r="K124" s="258"/>
      <c r="L124" s="258"/>
      <c r="M124" s="258"/>
      <c r="N124" s="258"/>
    </row>
    <row r="125" spans="1:14" ht="15.75">
      <c r="A125" s="259" t="s">
        <v>135</v>
      </c>
      <c r="B125" s="259"/>
      <c r="C125" s="259"/>
      <c r="D125" s="259"/>
      <c r="E125" s="259"/>
      <c r="F125" s="259"/>
      <c r="G125" s="259"/>
      <c r="H125" s="259"/>
      <c r="I125" s="259"/>
      <c r="J125" s="259"/>
      <c r="K125" s="259"/>
      <c r="L125" s="259"/>
      <c r="M125" s="259"/>
      <c r="N125" s="259"/>
    </row>
    <row r="126" spans="1:14" ht="15.75">
      <c r="A126" s="259" t="s">
        <v>136</v>
      </c>
      <c r="B126" s="259"/>
      <c r="C126" s="259"/>
      <c r="D126" s="259"/>
      <c r="E126" s="259"/>
      <c r="F126" s="259"/>
      <c r="G126" s="259"/>
      <c r="H126" s="259"/>
      <c r="I126" s="259"/>
      <c r="J126" s="259"/>
      <c r="K126" s="259"/>
      <c r="L126" s="259"/>
      <c r="M126" s="259"/>
      <c r="N126" s="259"/>
    </row>
    <row r="127" spans="1:14" ht="16.5" thickBot="1">
      <c r="A127" s="254" t="s">
        <v>3</v>
      </c>
      <c r="B127" s="254"/>
      <c r="C127" s="254"/>
      <c r="D127" s="254"/>
      <c r="E127" s="254"/>
      <c r="F127" s="254"/>
      <c r="G127" s="254"/>
      <c r="H127" s="254"/>
      <c r="I127" s="254"/>
      <c r="J127" s="254"/>
      <c r="K127" s="254"/>
      <c r="L127" s="254"/>
      <c r="M127" s="254"/>
      <c r="N127" s="254"/>
    </row>
    <row r="128" spans="1:14" ht="15.75">
      <c r="A128" s="255" t="s">
        <v>385</v>
      </c>
      <c r="B128" s="255"/>
      <c r="C128" s="255"/>
      <c r="D128" s="255"/>
      <c r="E128" s="255"/>
      <c r="F128" s="255"/>
      <c r="G128" s="255"/>
      <c r="H128" s="255"/>
      <c r="I128" s="255"/>
      <c r="J128" s="255"/>
      <c r="K128" s="255"/>
      <c r="L128" s="255"/>
      <c r="M128" s="255"/>
      <c r="N128" s="255"/>
    </row>
    <row r="129" spans="1:14" ht="15.75">
      <c r="A129" s="255" t="s">
        <v>5</v>
      </c>
      <c r="B129" s="255"/>
      <c r="C129" s="255"/>
      <c r="D129" s="255"/>
      <c r="E129" s="255"/>
      <c r="F129" s="255"/>
      <c r="G129" s="255"/>
      <c r="H129" s="255"/>
      <c r="I129" s="255"/>
      <c r="J129" s="255"/>
      <c r="K129" s="255"/>
      <c r="L129" s="255"/>
      <c r="M129" s="255"/>
      <c r="N129" s="255"/>
    </row>
    <row r="130" spans="1:14" ht="15">
      <c r="A130" s="256" t="s">
        <v>6</v>
      </c>
      <c r="B130" s="248" t="s">
        <v>7</v>
      </c>
      <c r="C130" s="248" t="s">
        <v>8</v>
      </c>
      <c r="D130" s="256" t="s">
        <v>160</v>
      </c>
      <c r="E130" s="256" t="s">
        <v>161</v>
      </c>
      <c r="F130" s="248" t="s">
        <v>11</v>
      </c>
      <c r="G130" s="248" t="s">
        <v>12</v>
      </c>
      <c r="H130" s="251" t="s">
        <v>13</v>
      </c>
      <c r="I130" s="251" t="s">
        <v>14</v>
      </c>
      <c r="J130" s="251" t="s">
        <v>15</v>
      </c>
      <c r="K130" s="252" t="s">
        <v>16</v>
      </c>
      <c r="L130" s="248" t="s">
        <v>17</v>
      </c>
      <c r="M130" s="248" t="s">
        <v>18</v>
      </c>
      <c r="N130" s="248" t="s">
        <v>19</v>
      </c>
    </row>
    <row r="131" spans="1:14" ht="15">
      <c r="A131" s="256"/>
      <c r="B131" s="248"/>
      <c r="C131" s="248"/>
      <c r="D131" s="256"/>
      <c r="E131" s="256"/>
      <c r="F131" s="248"/>
      <c r="G131" s="248"/>
      <c r="H131" s="248"/>
      <c r="I131" s="248"/>
      <c r="J131" s="248"/>
      <c r="K131" s="253"/>
      <c r="L131" s="248"/>
      <c r="M131" s="248"/>
      <c r="N131" s="248"/>
    </row>
    <row r="132" spans="1:14" ht="15.75">
      <c r="A132" s="193">
        <v>1</v>
      </c>
      <c r="B132" s="69">
        <v>43769</v>
      </c>
      <c r="C132" s="193" t="s">
        <v>162</v>
      </c>
      <c r="D132" s="193" t="s">
        <v>21</v>
      </c>
      <c r="E132" s="193" t="s">
        <v>94</v>
      </c>
      <c r="F132" s="193">
        <v>2270</v>
      </c>
      <c r="G132" s="193">
        <v>2236</v>
      </c>
      <c r="H132" s="193">
        <v>2290</v>
      </c>
      <c r="I132" s="193">
        <v>2310</v>
      </c>
      <c r="J132" s="193">
        <v>2330</v>
      </c>
      <c r="K132" s="193">
        <v>2236</v>
      </c>
      <c r="L132" s="193">
        <v>250</v>
      </c>
      <c r="M132" s="194">
        <f aca="true" t="shared" si="6" ref="M132:M153">IF(D132="BUY",(K132-F132)*(L132),(F132-K132)*(L132))</f>
        <v>-8500</v>
      </c>
      <c r="N132" s="195">
        <f aca="true" t="shared" si="7" ref="N132:N153">M132/(L132)/F132%</f>
        <v>-1.497797356828194</v>
      </c>
    </row>
    <row r="133" spans="1:14" ht="15.75">
      <c r="A133" s="193">
        <v>2</v>
      </c>
      <c r="B133" s="69">
        <v>43768</v>
      </c>
      <c r="C133" s="193" t="s">
        <v>162</v>
      </c>
      <c r="D133" s="193" t="s">
        <v>21</v>
      </c>
      <c r="E133" s="193" t="s">
        <v>375</v>
      </c>
      <c r="F133" s="193">
        <v>695</v>
      </c>
      <c r="G133" s="193">
        <v>685</v>
      </c>
      <c r="H133" s="193">
        <v>701</v>
      </c>
      <c r="I133" s="193">
        <v>706</v>
      </c>
      <c r="J133" s="193">
        <v>711</v>
      </c>
      <c r="K133" s="193">
        <v>685</v>
      </c>
      <c r="L133" s="193">
        <v>1000</v>
      </c>
      <c r="M133" s="194">
        <f t="shared" si="6"/>
        <v>-10000</v>
      </c>
      <c r="N133" s="195">
        <f t="shared" si="7"/>
        <v>-1.4388489208633093</v>
      </c>
    </row>
    <row r="134" spans="1:14" ht="15.75">
      <c r="A134" s="193">
        <v>3</v>
      </c>
      <c r="B134" s="69">
        <v>43767</v>
      </c>
      <c r="C134" s="193" t="s">
        <v>162</v>
      </c>
      <c r="D134" s="193" t="s">
        <v>21</v>
      </c>
      <c r="E134" s="193" t="s">
        <v>290</v>
      </c>
      <c r="F134" s="193">
        <v>1470</v>
      </c>
      <c r="G134" s="193">
        <v>1452</v>
      </c>
      <c r="H134" s="193">
        <v>1480</v>
      </c>
      <c r="I134" s="193">
        <v>1490</v>
      </c>
      <c r="J134" s="193">
        <v>1500</v>
      </c>
      <c r="K134" s="193">
        <v>1480</v>
      </c>
      <c r="L134" s="193">
        <v>500</v>
      </c>
      <c r="M134" s="194">
        <f t="shared" si="6"/>
        <v>5000</v>
      </c>
      <c r="N134" s="195">
        <f t="shared" si="7"/>
        <v>0.6802721088435374</v>
      </c>
    </row>
    <row r="135" spans="1:14" ht="15.75">
      <c r="A135" s="193">
        <v>4</v>
      </c>
      <c r="B135" s="69">
        <v>43763</v>
      </c>
      <c r="C135" s="193" t="s">
        <v>162</v>
      </c>
      <c r="D135" s="193" t="s">
        <v>21</v>
      </c>
      <c r="E135" s="193" t="s">
        <v>80</v>
      </c>
      <c r="F135" s="193">
        <v>364</v>
      </c>
      <c r="G135" s="193">
        <v>354</v>
      </c>
      <c r="H135" s="193">
        <v>369</v>
      </c>
      <c r="I135" s="193">
        <v>374</v>
      </c>
      <c r="J135" s="193">
        <v>380</v>
      </c>
      <c r="K135" s="193">
        <v>380</v>
      </c>
      <c r="L135" s="193">
        <v>1060</v>
      </c>
      <c r="M135" s="194">
        <f t="shared" si="6"/>
        <v>16960</v>
      </c>
      <c r="N135" s="195">
        <f t="shared" si="7"/>
        <v>4.395604395604395</v>
      </c>
    </row>
    <row r="136" spans="1:14" ht="15.75">
      <c r="A136" s="193">
        <v>5</v>
      </c>
      <c r="B136" s="69">
        <v>43762</v>
      </c>
      <c r="C136" s="193" t="s">
        <v>162</v>
      </c>
      <c r="D136" s="193" t="s">
        <v>21</v>
      </c>
      <c r="E136" s="193" t="s">
        <v>386</v>
      </c>
      <c r="F136" s="193">
        <v>90</v>
      </c>
      <c r="G136" s="193">
        <v>87.5</v>
      </c>
      <c r="H136" s="193">
        <v>91.5</v>
      </c>
      <c r="I136" s="193">
        <v>93</v>
      </c>
      <c r="J136" s="193">
        <v>94.5</v>
      </c>
      <c r="K136" s="193">
        <v>87.5</v>
      </c>
      <c r="L136" s="193">
        <v>4500</v>
      </c>
      <c r="M136" s="194">
        <f t="shared" si="6"/>
        <v>-11250</v>
      </c>
      <c r="N136" s="195">
        <f t="shared" si="7"/>
        <v>-2.7777777777777777</v>
      </c>
    </row>
    <row r="137" spans="1:14" ht="15.75">
      <c r="A137" s="193">
        <v>6</v>
      </c>
      <c r="B137" s="69">
        <v>43761</v>
      </c>
      <c r="C137" s="193" t="s">
        <v>162</v>
      </c>
      <c r="D137" s="193" t="s">
        <v>21</v>
      </c>
      <c r="E137" s="193" t="s">
        <v>300</v>
      </c>
      <c r="F137" s="193">
        <v>1360</v>
      </c>
      <c r="G137" s="193">
        <v>1344</v>
      </c>
      <c r="H137" s="193">
        <v>1368</v>
      </c>
      <c r="I137" s="193">
        <v>1376</v>
      </c>
      <c r="J137" s="193">
        <v>1384</v>
      </c>
      <c r="K137" s="193">
        <v>1368</v>
      </c>
      <c r="L137" s="193">
        <v>750</v>
      </c>
      <c r="M137" s="194">
        <f t="shared" si="6"/>
        <v>6000</v>
      </c>
      <c r="N137" s="195">
        <f t="shared" si="7"/>
        <v>0.5882352941176471</v>
      </c>
    </row>
    <row r="138" spans="1:14" ht="15.75">
      <c r="A138" s="193">
        <v>7</v>
      </c>
      <c r="B138" s="69">
        <v>43760</v>
      </c>
      <c r="C138" s="193" t="s">
        <v>162</v>
      </c>
      <c r="D138" s="193" t="s">
        <v>21</v>
      </c>
      <c r="E138" s="193" t="s">
        <v>93</v>
      </c>
      <c r="F138" s="193">
        <v>458</v>
      </c>
      <c r="G138" s="193">
        <v>450</v>
      </c>
      <c r="H138" s="193">
        <v>462</v>
      </c>
      <c r="I138" s="193">
        <v>466</v>
      </c>
      <c r="J138" s="193">
        <v>470</v>
      </c>
      <c r="K138" s="193">
        <v>450</v>
      </c>
      <c r="L138" s="193">
        <v>1375</v>
      </c>
      <c r="M138" s="194">
        <f t="shared" si="6"/>
        <v>-11000</v>
      </c>
      <c r="N138" s="195">
        <f t="shared" si="7"/>
        <v>-1.7467248908296944</v>
      </c>
    </row>
    <row r="139" spans="1:14" ht="15.75">
      <c r="A139" s="193">
        <v>8</v>
      </c>
      <c r="B139" s="69">
        <v>43760</v>
      </c>
      <c r="C139" s="193" t="s">
        <v>162</v>
      </c>
      <c r="D139" s="193" t="s">
        <v>21</v>
      </c>
      <c r="E139" s="193" t="s">
        <v>139</v>
      </c>
      <c r="F139" s="193">
        <v>316</v>
      </c>
      <c r="G139" s="193">
        <v>308</v>
      </c>
      <c r="H139" s="193">
        <v>320</v>
      </c>
      <c r="I139" s="193">
        <v>324</v>
      </c>
      <c r="J139" s="193">
        <v>328</v>
      </c>
      <c r="K139" s="193">
        <v>308</v>
      </c>
      <c r="L139" s="193">
        <v>1600</v>
      </c>
      <c r="M139" s="194">
        <f t="shared" si="6"/>
        <v>-12800</v>
      </c>
      <c r="N139" s="195">
        <f t="shared" si="7"/>
        <v>-2.531645569620253</v>
      </c>
    </row>
    <row r="140" spans="1:14" ht="15.75">
      <c r="A140" s="193">
        <v>9</v>
      </c>
      <c r="B140" s="69">
        <v>43756</v>
      </c>
      <c r="C140" s="193" t="s">
        <v>162</v>
      </c>
      <c r="D140" s="193" t="s">
        <v>21</v>
      </c>
      <c r="E140" s="193" t="s">
        <v>67</v>
      </c>
      <c r="F140" s="193">
        <v>7230</v>
      </c>
      <c r="G140" s="193">
        <v>7080</v>
      </c>
      <c r="H140" s="193">
        <v>7300</v>
      </c>
      <c r="I140" s="193">
        <v>7380</v>
      </c>
      <c r="J140" s="193">
        <v>7460</v>
      </c>
      <c r="K140" s="193">
        <v>7300</v>
      </c>
      <c r="L140" s="193">
        <v>75</v>
      </c>
      <c r="M140" s="194">
        <f t="shared" si="6"/>
        <v>5250</v>
      </c>
      <c r="N140" s="195">
        <f t="shared" si="7"/>
        <v>0.9681881051175657</v>
      </c>
    </row>
    <row r="141" spans="1:14" ht="15.75">
      <c r="A141" s="193">
        <v>10</v>
      </c>
      <c r="B141" s="69">
        <v>43756</v>
      </c>
      <c r="C141" s="193" t="s">
        <v>162</v>
      </c>
      <c r="D141" s="193" t="s">
        <v>21</v>
      </c>
      <c r="E141" s="193" t="s">
        <v>193</v>
      </c>
      <c r="F141" s="193">
        <v>837</v>
      </c>
      <c r="G141" s="193">
        <v>822</v>
      </c>
      <c r="H141" s="193">
        <v>845</v>
      </c>
      <c r="I141" s="193">
        <v>853</v>
      </c>
      <c r="J141" s="193">
        <v>860</v>
      </c>
      <c r="K141" s="193">
        <v>853</v>
      </c>
      <c r="L141" s="193">
        <v>800</v>
      </c>
      <c r="M141" s="194">
        <f t="shared" si="6"/>
        <v>12800</v>
      </c>
      <c r="N141" s="195">
        <f t="shared" si="7"/>
        <v>1.9115890083632021</v>
      </c>
    </row>
    <row r="142" spans="1:14" ht="15.75">
      <c r="A142" s="193">
        <v>11</v>
      </c>
      <c r="B142" s="69">
        <v>43755</v>
      </c>
      <c r="C142" s="193" t="s">
        <v>162</v>
      </c>
      <c r="D142" s="193" t="s">
        <v>21</v>
      </c>
      <c r="E142" s="193" t="s">
        <v>92</v>
      </c>
      <c r="F142" s="193">
        <v>264</v>
      </c>
      <c r="G142" s="193">
        <v>260</v>
      </c>
      <c r="H142" s="193">
        <v>266</v>
      </c>
      <c r="I142" s="193">
        <v>268</v>
      </c>
      <c r="J142" s="193">
        <v>270</v>
      </c>
      <c r="K142" s="193">
        <v>266</v>
      </c>
      <c r="L142" s="193">
        <v>3000</v>
      </c>
      <c r="M142" s="194">
        <f t="shared" si="6"/>
        <v>6000</v>
      </c>
      <c r="N142" s="195">
        <f t="shared" si="7"/>
        <v>0.7575757575757576</v>
      </c>
    </row>
    <row r="143" spans="1:14" ht="15.75">
      <c r="A143" s="193">
        <v>12</v>
      </c>
      <c r="B143" s="69">
        <v>43754</v>
      </c>
      <c r="C143" s="193" t="s">
        <v>162</v>
      </c>
      <c r="D143" s="193" t="s">
        <v>21</v>
      </c>
      <c r="E143" s="193" t="s">
        <v>386</v>
      </c>
      <c r="F143" s="193">
        <v>83.5</v>
      </c>
      <c r="G143" s="193">
        <v>80.5</v>
      </c>
      <c r="H143" s="193">
        <v>85</v>
      </c>
      <c r="I143" s="193">
        <v>86.5</v>
      </c>
      <c r="J143" s="193">
        <v>88</v>
      </c>
      <c r="K143" s="193">
        <v>86.5</v>
      </c>
      <c r="L143" s="193">
        <v>4500</v>
      </c>
      <c r="M143" s="194">
        <f t="shared" si="6"/>
        <v>13500</v>
      </c>
      <c r="N143" s="195">
        <f t="shared" si="7"/>
        <v>3.5928143712574854</v>
      </c>
    </row>
    <row r="144" spans="1:14" ht="15.75">
      <c r="A144" s="193">
        <v>13</v>
      </c>
      <c r="B144" s="69">
        <v>43753</v>
      </c>
      <c r="C144" s="193" t="s">
        <v>162</v>
      </c>
      <c r="D144" s="193" t="s">
        <v>21</v>
      </c>
      <c r="E144" s="193" t="s">
        <v>67</v>
      </c>
      <c r="F144" s="193">
        <v>6970</v>
      </c>
      <c r="G144" s="193">
        <v>6830</v>
      </c>
      <c r="H144" s="193">
        <v>7050</v>
      </c>
      <c r="I144" s="193">
        <v>7130</v>
      </c>
      <c r="J144" s="193">
        <v>7200</v>
      </c>
      <c r="K144" s="193">
        <v>7050</v>
      </c>
      <c r="L144" s="193">
        <v>75</v>
      </c>
      <c r="M144" s="194">
        <f t="shared" si="6"/>
        <v>6000</v>
      </c>
      <c r="N144" s="195">
        <f t="shared" si="7"/>
        <v>1.1477761836441893</v>
      </c>
    </row>
    <row r="145" spans="1:14" ht="15.75">
      <c r="A145" s="193">
        <v>14</v>
      </c>
      <c r="B145" s="69">
        <v>43752</v>
      </c>
      <c r="C145" s="193" t="s">
        <v>162</v>
      </c>
      <c r="D145" s="193" t="s">
        <v>21</v>
      </c>
      <c r="E145" s="193" t="s">
        <v>122</v>
      </c>
      <c r="F145" s="193">
        <v>650</v>
      </c>
      <c r="G145" s="193">
        <v>642</v>
      </c>
      <c r="H145" s="193">
        <v>660</v>
      </c>
      <c r="I145" s="193">
        <v>670</v>
      </c>
      <c r="J145" s="193">
        <v>680</v>
      </c>
      <c r="K145" s="193">
        <v>659.8</v>
      </c>
      <c r="L145" s="193">
        <v>600</v>
      </c>
      <c r="M145" s="194">
        <f t="shared" si="6"/>
        <v>5879.999999999973</v>
      </c>
      <c r="N145" s="195">
        <f t="shared" si="7"/>
        <v>1.5076923076923008</v>
      </c>
    </row>
    <row r="146" spans="1:14" ht="15.75">
      <c r="A146" s="193">
        <v>15</v>
      </c>
      <c r="B146" s="69">
        <v>43749</v>
      </c>
      <c r="C146" s="193" t="s">
        <v>162</v>
      </c>
      <c r="D146" s="193" t="s">
        <v>53</v>
      </c>
      <c r="E146" s="193" t="s">
        <v>52</v>
      </c>
      <c r="F146" s="193">
        <v>38</v>
      </c>
      <c r="G146" s="193">
        <v>43</v>
      </c>
      <c r="H146" s="193">
        <v>35</v>
      </c>
      <c r="I146" s="193">
        <v>32</v>
      </c>
      <c r="J146" s="193">
        <v>29</v>
      </c>
      <c r="K146" s="193">
        <v>43</v>
      </c>
      <c r="L146" s="193">
        <v>1800</v>
      </c>
      <c r="M146" s="194">
        <f t="shared" si="6"/>
        <v>-9000</v>
      </c>
      <c r="N146" s="195">
        <f t="shared" si="7"/>
        <v>-13.157894736842104</v>
      </c>
    </row>
    <row r="147" spans="1:14" ht="15.75">
      <c r="A147" s="193">
        <v>16</v>
      </c>
      <c r="B147" s="69">
        <v>43749</v>
      </c>
      <c r="C147" s="193" t="s">
        <v>162</v>
      </c>
      <c r="D147" s="193" t="s">
        <v>21</v>
      </c>
      <c r="E147" s="193" t="s">
        <v>94</v>
      </c>
      <c r="F147" s="193">
        <v>1935</v>
      </c>
      <c r="G147" s="193">
        <v>1896</v>
      </c>
      <c r="H147" s="193">
        <v>1955</v>
      </c>
      <c r="I147" s="193">
        <v>1975</v>
      </c>
      <c r="J147" s="193">
        <v>1995</v>
      </c>
      <c r="K147" s="193">
        <v>1955</v>
      </c>
      <c r="L147" s="193">
        <v>250</v>
      </c>
      <c r="M147" s="194">
        <f t="shared" si="6"/>
        <v>5000</v>
      </c>
      <c r="N147" s="195">
        <f t="shared" si="7"/>
        <v>1.0335917312661498</v>
      </c>
    </row>
    <row r="148" spans="1:14" ht="15.75">
      <c r="A148" s="193">
        <v>17</v>
      </c>
      <c r="B148" s="69">
        <v>43748</v>
      </c>
      <c r="C148" s="193" t="s">
        <v>162</v>
      </c>
      <c r="D148" s="193" t="s">
        <v>21</v>
      </c>
      <c r="E148" s="193" t="s">
        <v>188</v>
      </c>
      <c r="F148" s="193">
        <v>379</v>
      </c>
      <c r="G148" s="193">
        <v>371</v>
      </c>
      <c r="H148" s="193">
        <v>382.5</v>
      </c>
      <c r="I148" s="193">
        <v>386</v>
      </c>
      <c r="J148" s="193">
        <v>389</v>
      </c>
      <c r="K148" s="193">
        <v>371</v>
      </c>
      <c r="L148" s="193">
        <v>1851</v>
      </c>
      <c r="M148" s="194">
        <f t="shared" si="6"/>
        <v>-14808</v>
      </c>
      <c r="N148" s="195">
        <f t="shared" si="7"/>
        <v>-2.1108179419525066</v>
      </c>
    </row>
    <row r="149" spans="1:14" ht="15.75">
      <c r="A149" s="193">
        <v>18</v>
      </c>
      <c r="B149" s="69">
        <v>43747</v>
      </c>
      <c r="C149" s="193" t="s">
        <v>162</v>
      </c>
      <c r="D149" s="193" t="s">
        <v>21</v>
      </c>
      <c r="E149" s="193" t="s">
        <v>300</v>
      </c>
      <c r="F149" s="193">
        <v>1225</v>
      </c>
      <c r="G149" s="193">
        <v>1210</v>
      </c>
      <c r="H149" s="193">
        <v>1233</v>
      </c>
      <c r="I149" s="193">
        <v>1241</v>
      </c>
      <c r="J149" s="193">
        <v>1249</v>
      </c>
      <c r="K149" s="193">
        <v>1233</v>
      </c>
      <c r="L149" s="193">
        <v>750</v>
      </c>
      <c r="M149" s="194">
        <f t="shared" si="6"/>
        <v>6000</v>
      </c>
      <c r="N149" s="195">
        <f t="shared" si="7"/>
        <v>0.6530612244897959</v>
      </c>
    </row>
    <row r="150" spans="1:14" ht="15.75">
      <c r="A150" s="193">
        <v>19</v>
      </c>
      <c r="B150" s="69">
        <v>43745</v>
      </c>
      <c r="C150" s="193" t="s">
        <v>162</v>
      </c>
      <c r="D150" s="193" t="s">
        <v>53</v>
      </c>
      <c r="E150" s="193" t="s">
        <v>166</v>
      </c>
      <c r="F150" s="193">
        <v>275</v>
      </c>
      <c r="G150" s="193">
        <v>284</v>
      </c>
      <c r="H150" s="193">
        <v>270</v>
      </c>
      <c r="I150" s="193">
        <v>265</v>
      </c>
      <c r="J150" s="193">
        <v>260</v>
      </c>
      <c r="K150" s="193">
        <v>284</v>
      </c>
      <c r="L150" s="193">
        <v>1000</v>
      </c>
      <c r="M150" s="194">
        <f t="shared" si="6"/>
        <v>-9000</v>
      </c>
      <c r="N150" s="195">
        <f t="shared" si="7"/>
        <v>-3.272727272727273</v>
      </c>
    </row>
    <row r="151" spans="1:14" ht="15.75">
      <c r="A151" s="193">
        <v>20</v>
      </c>
      <c r="B151" s="69">
        <v>43742</v>
      </c>
      <c r="C151" s="193" t="s">
        <v>162</v>
      </c>
      <c r="D151" s="193" t="s">
        <v>21</v>
      </c>
      <c r="E151" s="193" t="s">
        <v>387</v>
      </c>
      <c r="F151" s="193">
        <v>570</v>
      </c>
      <c r="G151" s="193">
        <v>558</v>
      </c>
      <c r="H151" s="193">
        <v>576</v>
      </c>
      <c r="I151" s="193">
        <v>581</v>
      </c>
      <c r="J151" s="193">
        <v>587</v>
      </c>
      <c r="K151" s="193">
        <v>576</v>
      </c>
      <c r="L151" s="193">
        <v>1000</v>
      </c>
      <c r="M151" s="194">
        <f t="shared" si="6"/>
        <v>6000</v>
      </c>
      <c r="N151" s="195">
        <f t="shared" si="7"/>
        <v>1.0526315789473684</v>
      </c>
    </row>
    <row r="152" spans="1:14" ht="15.75">
      <c r="A152" s="193">
        <v>21</v>
      </c>
      <c r="B152" s="69">
        <v>43741</v>
      </c>
      <c r="C152" s="193" t="s">
        <v>162</v>
      </c>
      <c r="D152" s="193" t="s">
        <v>21</v>
      </c>
      <c r="E152" s="193" t="s">
        <v>177</v>
      </c>
      <c r="F152" s="193">
        <v>522</v>
      </c>
      <c r="G152" s="193">
        <v>516</v>
      </c>
      <c r="H152" s="193">
        <v>525</v>
      </c>
      <c r="I152" s="193">
        <v>528</v>
      </c>
      <c r="J152" s="193">
        <v>531</v>
      </c>
      <c r="K152" s="193">
        <v>531</v>
      </c>
      <c r="L152" s="193">
        <v>1800</v>
      </c>
      <c r="M152" s="194">
        <f t="shared" si="6"/>
        <v>16200</v>
      </c>
      <c r="N152" s="195">
        <f t="shared" si="7"/>
        <v>1.7241379310344829</v>
      </c>
    </row>
    <row r="153" spans="1:14" ht="15.75">
      <c r="A153" s="193">
        <v>22</v>
      </c>
      <c r="B153" s="69">
        <v>43739</v>
      </c>
      <c r="C153" s="193" t="s">
        <v>162</v>
      </c>
      <c r="D153" s="193" t="s">
        <v>21</v>
      </c>
      <c r="E153" s="193" t="s">
        <v>158</v>
      </c>
      <c r="F153" s="193">
        <v>716</v>
      </c>
      <c r="G153" s="193">
        <v>698</v>
      </c>
      <c r="H153" s="193">
        <v>726</v>
      </c>
      <c r="I153" s="193">
        <v>736</v>
      </c>
      <c r="J153" s="193">
        <v>746</v>
      </c>
      <c r="K153" s="193">
        <v>726</v>
      </c>
      <c r="L153" s="193">
        <v>1061</v>
      </c>
      <c r="M153" s="194">
        <f t="shared" si="6"/>
        <v>10610</v>
      </c>
      <c r="N153" s="195">
        <f t="shared" si="7"/>
        <v>1.3966480446927374</v>
      </c>
    </row>
    <row r="154" spans="1:14" ht="15">
      <c r="A154" s="196" t="s">
        <v>26</v>
      </c>
      <c r="B154" s="197"/>
      <c r="C154" s="198"/>
      <c r="D154" s="199"/>
      <c r="E154" s="16"/>
      <c r="F154" s="16"/>
      <c r="G154" s="200"/>
      <c r="H154" s="16"/>
      <c r="I154" s="16"/>
      <c r="J154" s="16"/>
      <c r="K154" s="16"/>
      <c r="L154" s="201"/>
      <c r="M154" s="201"/>
      <c r="N154" s="201"/>
    </row>
    <row r="155" spans="1:14" ht="15">
      <c r="A155" s="202" t="s">
        <v>325</v>
      </c>
      <c r="B155" s="197"/>
      <c r="C155" s="198"/>
      <c r="D155" s="199"/>
      <c r="E155" s="16"/>
      <c r="F155" s="16"/>
      <c r="G155" s="200"/>
      <c r="H155" s="203"/>
      <c r="I155" s="203"/>
      <c r="J155" s="203"/>
      <c r="K155" s="16"/>
      <c r="L155" s="201"/>
      <c r="M155" s="201"/>
      <c r="N155" s="201"/>
    </row>
    <row r="156" spans="1:10" ht="16.5" thickBot="1">
      <c r="A156" s="84"/>
      <c r="B156" s="83"/>
      <c r="C156" s="86"/>
      <c r="D156" s="86"/>
      <c r="E156" s="86"/>
      <c r="F156" s="90"/>
      <c r="G156" s="91"/>
      <c r="H156" s="92" t="s">
        <v>27</v>
      </c>
      <c r="I156" s="92"/>
      <c r="J156" s="93"/>
    </row>
    <row r="157" spans="1:10" ht="15.75">
      <c r="A157" s="84"/>
      <c r="B157" s="83"/>
      <c r="C157" s="249" t="s">
        <v>28</v>
      </c>
      <c r="D157" s="249"/>
      <c r="E157" s="139">
        <v>22</v>
      </c>
      <c r="F157" s="140">
        <f>F158+F159+F160+F161+F162+F163</f>
        <v>100</v>
      </c>
      <c r="G157" s="86">
        <v>22</v>
      </c>
      <c r="H157" s="94">
        <f>G158/G157%</f>
        <v>63.63636363636363</v>
      </c>
      <c r="I157" s="94"/>
      <c r="J157" s="94"/>
    </row>
    <row r="158" spans="1:10" ht="15.75">
      <c r="A158" s="84"/>
      <c r="B158" s="83"/>
      <c r="C158" s="250" t="s">
        <v>29</v>
      </c>
      <c r="D158" s="250"/>
      <c r="E158" s="141">
        <v>14</v>
      </c>
      <c r="F158" s="142">
        <f>(E158/E157)*100</f>
        <v>63.63636363636363</v>
      </c>
      <c r="G158" s="86">
        <v>14</v>
      </c>
      <c r="H158" s="93"/>
      <c r="I158" s="93"/>
      <c r="J158" s="86"/>
    </row>
    <row r="159" spans="1:9" ht="15.75">
      <c r="A159" s="96"/>
      <c r="B159" s="83"/>
      <c r="C159" s="250" t="s">
        <v>31</v>
      </c>
      <c r="D159" s="250"/>
      <c r="E159" s="141">
        <v>0</v>
      </c>
      <c r="F159" s="142">
        <f>(E159/E157)*100</f>
        <v>0</v>
      </c>
      <c r="G159" s="97"/>
      <c r="H159" s="86"/>
      <c r="I159" s="86"/>
    </row>
    <row r="160" spans="1:9" ht="15.75">
      <c r="A160" s="96"/>
      <c r="B160" s="83"/>
      <c r="C160" s="250" t="s">
        <v>32</v>
      </c>
      <c r="D160" s="250"/>
      <c r="E160" s="141">
        <v>0</v>
      </c>
      <c r="F160" s="142">
        <f>(E160/E157)*100</f>
        <v>0</v>
      </c>
      <c r="G160" s="97"/>
      <c r="H160" s="86"/>
      <c r="I160" s="86"/>
    </row>
    <row r="161" spans="1:11" ht="15.75">
      <c r="A161" s="96"/>
      <c r="B161" s="83"/>
      <c r="C161" s="250" t="s">
        <v>33</v>
      </c>
      <c r="D161" s="250"/>
      <c r="E161" s="141">
        <v>8</v>
      </c>
      <c r="F161" s="142">
        <f>(E161/E157)*100</f>
        <v>36.36363636363637</v>
      </c>
      <c r="G161" s="97"/>
      <c r="H161" s="86" t="s">
        <v>34</v>
      </c>
      <c r="I161" s="86"/>
      <c r="J161" s="93"/>
      <c r="K161" s="81"/>
    </row>
    <row r="162" spans="1:9" ht="15.75">
      <c r="A162" s="96"/>
      <c r="B162" s="83"/>
      <c r="C162" s="250" t="s">
        <v>35</v>
      </c>
      <c r="D162" s="250"/>
      <c r="E162" s="141">
        <v>0</v>
      </c>
      <c r="F162" s="142">
        <f>(E162/E157)*100</f>
        <v>0</v>
      </c>
      <c r="G162" s="97"/>
      <c r="H162" s="86"/>
      <c r="I162" s="86"/>
    </row>
    <row r="163" spans="1:9" ht="16.5" thickBot="1">
      <c r="A163" s="96"/>
      <c r="B163" s="83"/>
      <c r="C163" s="257" t="s">
        <v>36</v>
      </c>
      <c r="D163" s="257"/>
      <c r="E163" s="143"/>
      <c r="F163" s="144">
        <f>(E163/E157)*100</f>
        <v>0</v>
      </c>
      <c r="G163" s="97"/>
      <c r="H163" s="86"/>
      <c r="I163" s="86"/>
    </row>
    <row r="164" spans="1:14" ht="15">
      <c r="A164" s="171" t="s">
        <v>37</v>
      </c>
      <c r="B164" s="151"/>
      <c r="C164" s="151"/>
      <c r="D164" s="152"/>
      <c r="E164" s="152"/>
      <c r="F164" s="81"/>
      <c r="G164" s="81"/>
      <c r="H164" s="154"/>
      <c r="I164" s="172"/>
      <c r="J164" s="155"/>
      <c r="K164" s="172"/>
      <c r="L164" s="155"/>
      <c r="M164" s="155"/>
      <c r="N164" s="155"/>
    </row>
    <row r="165" spans="1:14" ht="15">
      <c r="A165" s="153" t="s">
        <v>38</v>
      </c>
      <c r="B165" s="151"/>
      <c r="C165" s="151"/>
      <c r="D165" s="173"/>
      <c r="E165" s="174"/>
      <c r="F165" s="152"/>
      <c r="G165" s="172"/>
      <c r="H165" s="154"/>
      <c r="I165" s="172"/>
      <c r="J165" s="172"/>
      <c r="K165" s="172"/>
      <c r="L165" s="81"/>
      <c r="M165" s="155"/>
      <c r="N165" s="155"/>
    </row>
    <row r="166" spans="1:14" ht="15.75" thickBot="1">
      <c r="A166" s="153" t="s">
        <v>41</v>
      </c>
      <c r="B166" s="167"/>
      <c r="C166" s="173"/>
      <c r="D166" s="152"/>
      <c r="E166" s="176"/>
      <c r="F166" s="172"/>
      <c r="G166" s="172"/>
      <c r="H166" s="158"/>
      <c r="I166" s="160"/>
      <c r="J166" s="160"/>
      <c r="K166" s="160"/>
      <c r="L166" s="172"/>
      <c r="M166" s="155"/>
      <c r="N166" s="152"/>
    </row>
    <row r="167" spans="1:14" ht="15.75" thickBot="1">
      <c r="A167" s="258" t="s">
        <v>0</v>
      </c>
      <c r="B167" s="258"/>
      <c r="C167" s="258"/>
      <c r="D167" s="258"/>
      <c r="E167" s="258"/>
      <c r="F167" s="258"/>
      <c r="G167" s="258"/>
      <c r="H167" s="258"/>
      <c r="I167" s="258"/>
      <c r="J167" s="258"/>
      <c r="K167" s="258"/>
      <c r="L167" s="258"/>
      <c r="M167" s="258"/>
      <c r="N167" s="258"/>
    </row>
    <row r="168" spans="1:14" ht="15.75" thickBot="1">
      <c r="A168" s="258"/>
      <c r="B168" s="258"/>
      <c r="C168" s="258"/>
      <c r="D168" s="258"/>
      <c r="E168" s="258"/>
      <c r="F168" s="258"/>
      <c r="G168" s="258"/>
      <c r="H168" s="258"/>
      <c r="I168" s="258"/>
      <c r="J168" s="258"/>
      <c r="K168" s="258"/>
      <c r="L168" s="258"/>
      <c r="M168" s="258"/>
      <c r="N168" s="258"/>
    </row>
    <row r="169" spans="1:14" ht="15">
      <c r="A169" s="258"/>
      <c r="B169" s="258"/>
      <c r="C169" s="258"/>
      <c r="D169" s="258"/>
      <c r="E169" s="258"/>
      <c r="F169" s="258"/>
      <c r="G169" s="258"/>
      <c r="H169" s="258"/>
      <c r="I169" s="258"/>
      <c r="J169" s="258"/>
      <c r="K169" s="258"/>
      <c r="L169" s="258"/>
      <c r="M169" s="258"/>
      <c r="N169" s="258"/>
    </row>
    <row r="170" spans="1:14" ht="15.75">
      <c r="A170" s="259" t="s">
        <v>135</v>
      </c>
      <c r="B170" s="259"/>
      <c r="C170" s="259"/>
      <c r="D170" s="259"/>
      <c r="E170" s="259"/>
      <c r="F170" s="259"/>
      <c r="G170" s="259"/>
      <c r="H170" s="259"/>
      <c r="I170" s="259"/>
      <c r="J170" s="259"/>
      <c r="K170" s="259"/>
      <c r="L170" s="259"/>
      <c r="M170" s="259"/>
      <c r="N170" s="259"/>
    </row>
    <row r="171" spans="1:14" ht="15.75">
      <c r="A171" s="259" t="s">
        <v>136</v>
      </c>
      <c r="B171" s="259"/>
      <c r="C171" s="259"/>
      <c r="D171" s="259"/>
      <c r="E171" s="259"/>
      <c r="F171" s="259"/>
      <c r="G171" s="259"/>
      <c r="H171" s="259"/>
      <c r="I171" s="259"/>
      <c r="J171" s="259"/>
      <c r="K171" s="259"/>
      <c r="L171" s="259"/>
      <c r="M171" s="259"/>
      <c r="N171" s="259"/>
    </row>
    <row r="172" spans="1:14" ht="16.5" thickBot="1">
      <c r="A172" s="254" t="s">
        <v>3</v>
      </c>
      <c r="B172" s="254"/>
      <c r="C172" s="254"/>
      <c r="D172" s="254"/>
      <c r="E172" s="254"/>
      <c r="F172" s="254"/>
      <c r="G172" s="254"/>
      <c r="H172" s="254"/>
      <c r="I172" s="254"/>
      <c r="J172" s="254"/>
      <c r="K172" s="254"/>
      <c r="L172" s="254"/>
      <c r="M172" s="254"/>
      <c r="N172" s="254"/>
    </row>
    <row r="173" spans="1:14" ht="15.75">
      <c r="A173" s="255" t="s">
        <v>388</v>
      </c>
      <c r="B173" s="255"/>
      <c r="C173" s="255"/>
      <c r="D173" s="255"/>
      <c r="E173" s="255"/>
      <c r="F173" s="255"/>
      <c r="G173" s="255"/>
      <c r="H173" s="255"/>
      <c r="I173" s="255"/>
      <c r="J173" s="255"/>
      <c r="K173" s="255"/>
      <c r="L173" s="255"/>
      <c r="M173" s="255"/>
      <c r="N173" s="255"/>
    </row>
    <row r="174" spans="1:14" ht="15.75">
      <c r="A174" s="255" t="s">
        <v>5</v>
      </c>
      <c r="B174" s="255"/>
      <c r="C174" s="255"/>
      <c r="D174" s="255"/>
      <c r="E174" s="255"/>
      <c r="F174" s="255"/>
      <c r="G174" s="255"/>
      <c r="H174" s="255"/>
      <c r="I174" s="255"/>
      <c r="J174" s="255"/>
      <c r="K174" s="255"/>
      <c r="L174" s="255"/>
      <c r="M174" s="255"/>
      <c r="N174" s="255"/>
    </row>
    <row r="175" spans="1:14" ht="15">
      <c r="A175" s="256" t="s">
        <v>6</v>
      </c>
      <c r="B175" s="248" t="s">
        <v>7</v>
      </c>
      <c r="C175" s="248" t="s">
        <v>8</v>
      </c>
      <c r="D175" s="256" t="s">
        <v>160</v>
      </c>
      <c r="E175" s="256" t="s">
        <v>161</v>
      </c>
      <c r="F175" s="248" t="s">
        <v>11</v>
      </c>
      <c r="G175" s="248" t="s">
        <v>12</v>
      </c>
      <c r="H175" s="251" t="s">
        <v>13</v>
      </c>
      <c r="I175" s="251" t="s">
        <v>14</v>
      </c>
      <c r="J175" s="251" t="s">
        <v>15</v>
      </c>
      <c r="K175" s="252" t="s">
        <v>16</v>
      </c>
      <c r="L175" s="248" t="s">
        <v>17</v>
      </c>
      <c r="M175" s="248" t="s">
        <v>18</v>
      </c>
      <c r="N175" s="248" t="s">
        <v>19</v>
      </c>
    </row>
    <row r="176" spans="1:14" ht="15">
      <c r="A176" s="256"/>
      <c r="B176" s="248"/>
      <c r="C176" s="248"/>
      <c r="D176" s="256"/>
      <c r="E176" s="256"/>
      <c r="F176" s="248"/>
      <c r="G176" s="248"/>
      <c r="H176" s="248"/>
      <c r="I176" s="248"/>
      <c r="J176" s="248"/>
      <c r="K176" s="253"/>
      <c r="L176" s="248"/>
      <c r="M176" s="248"/>
      <c r="N176" s="248"/>
    </row>
    <row r="177" spans="1:14" ht="15.75">
      <c r="A177" s="193">
        <v>1</v>
      </c>
      <c r="B177" s="69">
        <v>43738</v>
      </c>
      <c r="C177" s="193" t="s">
        <v>162</v>
      </c>
      <c r="D177" s="193" t="s">
        <v>21</v>
      </c>
      <c r="E177" s="193" t="s">
        <v>290</v>
      </c>
      <c r="F177" s="193">
        <v>1328</v>
      </c>
      <c r="G177" s="193">
        <v>1312</v>
      </c>
      <c r="H177" s="193">
        <v>1338</v>
      </c>
      <c r="I177" s="193">
        <v>1348</v>
      </c>
      <c r="J177" s="193">
        <v>1358</v>
      </c>
      <c r="K177" s="193">
        <v>1338</v>
      </c>
      <c r="L177" s="193">
        <v>500</v>
      </c>
      <c r="M177" s="194">
        <f aca="true" t="shared" si="8" ref="M177:M196">IF(D177="BUY",(K177-F177)*(L177),(F177-K177)*(L177))</f>
        <v>5000</v>
      </c>
      <c r="N177" s="195">
        <f aca="true" t="shared" si="9" ref="N177:N196">M177/(L177)/F177%</f>
        <v>0.7530120481927711</v>
      </c>
    </row>
    <row r="178" spans="1:14" ht="15.75">
      <c r="A178" s="193">
        <v>2</v>
      </c>
      <c r="B178" s="69">
        <v>43735</v>
      </c>
      <c r="C178" s="193" t="s">
        <v>162</v>
      </c>
      <c r="D178" s="193" t="s">
        <v>21</v>
      </c>
      <c r="E178" s="193" t="s">
        <v>341</v>
      </c>
      <c r="F178" s="193">
        <v>447</v>
      </c>
      <c r="G178" s="193">
        <v>437</v>
      </c>
      <c r="H178" s="193">
        <v>452</v>
      </c>
      <c r="I178" s="193">
        <v>457</v>
      </c>
      <c r="J178" s="193">
        <v>462</v>
      </c>
      <c r="K178" s="193">
        <v>437</v>
      </c>
      <c r="L178" s="193">
        <v>1000</v>
      </c>
      <c r="M178" s="194">
        <f t="shared" si="8"/>
        <v>-10000</v>
      </c>
      <c r="N178" s="195">
        <f t="shared" si="9"/>
        <v>-2.237136465324385</v>
      </c>
    </row>
    <row r="179" spans="1:14" ht="15.75">
      <c r="A179" s="193">
        <v>3</v>
      </c>
      <c r="B179" s="69">
        <v>43734</v>
      </c>
      <c r="C179" s="193" t="s">
        <v>162</v>
      </c>
      <c r="D179" s="193" t="s">
        <v>21</v>
      </c>
      <c r="E179" s="193" t="s">
        <v>196</v>
      </c>
      <c r="F179" s="193">
        <v>419.5</v>
      </c>
      <c r="G179" s="193">
        <v>415</v>
      </c>
      <c r="H179" s="193">
        <v>422</v>
      </c>
      <c r="I179" s="193">
        <v>424</v>
      </c>
      <c r="J179" s="193">
        <v>426</v>
      </c>
      <c r="K179" s="193">
        <v>415</v>
      </c>
      <c r="L179" s="193">
        <v>2500</v>
      </c>
      <c r="M179" s="194">
        <f t="shared" si="8"/>
        <v>-11250</v>
      </c>
      <c r="N179" s="195">
        <f t="shared" si="9"/>
        <v>-1.072705601907032</v>
      </c>
    </row>
    <row r="180" spans="1:14" ht="15.75">
      <c r="A180" s="193">
        <v>4</v>
      </c>
      <c r="B180" s="69">
        <v>43733</v>
      </c>
      <c r="C180" s="193" t="s">
        <v>162</v>
      </c>
      <c r="D180" s="193" t="s">
        <v>21</v>
      </c>
      <c r="E180" s="193" t="s">
        <v>131</v>
      </c>
      <c r="F180" s="193">
        <v>277</v>
      </c>
      <c r="G180" s="193">
        <v>273</v>
      </c>
      <c r="H180" s="193">
        <v>279</v>
      </c>
      <c r="I180" s="193">
        <v>281</v>
      </c>
      <c r="J180" s="193">
        <v>283</v>
      </c>
      <c r="K180" s="193">
        <v>279</v>
      </c>
      <c r="L180" s="193">
        <v>2700</v>
      </c>
      <c r="M180" s="194">
        <f t="shared" si="8"/>
        <v>5400</v>
      </c>
      <c r="N180" s="195">
        <f t="shared" si="9"/>
        <v>0.7220216606498195</v>
      </c>
    </row>
    <row r="181" spans="1:14" ht="15.75">
      <c r="A181" s="193">
        <v>5</v>
      </c>
      <c r="B181" s="69">
        <v>43732</v>
      </c>
      <c r="C181" s="193" t="s">
        <v>162</v>
      </c>
      <c r="D181" s="193" t="s">
        <v>21</v>
      </c>
      <c r="E181" s="193" t="s">
        <v>177</v>
      </c>
      <c r="F181" s="193">
        <v>469</v>
      </c>
      <c r="G181" s="193">
        <v>463.5</v>
      </c>
      <c r="H181" s="193">
        <v>472</v>
      </c>
      <c r="I181" s="193">
        <v>475</v>
      </c>
      <c r="J181" s="193">
        <v>478</v>
      </c>
      <c r="K181" s="193">
        <v>475</v>
      </c>
      <c r="L181" s="193">
        <v>1800</v>
      </c>
      <c r="M181" s="194">
        <f t="shared" si="8"/>
        <v>10800</v>
      </c>
      <c r="N181" s="195">
        <f t="shared" si="9"/>
        <v>1.2793176972281448</v>
      </c>
    </row>
    <row r="182" spans="1:14" ht="15.75">
      <c r="A182" s="193">
        <v>6</v>
      </c>
      <c r="B182" s="69">
        <v>43731</v>
      </c>
      <c r="C182" s="193" t="s">
        <v>162</v>
      </c>
      <c r="D182" s="193" t="s">
        <v>21</v>
      </c>
      <c r="E182" s="193" t="s">
        <v>134</v>
      </c>
      <c r="F182" s="193">
        <v>65.7</v>
      </c>
      <c r="G182" s="193">
        <v>64.3</v>
      </c>
      <c r="H182" s="193">
        <v>55.5</v>
      </c>
      <c r="I182" s="193">
        <v>67.3</v>
      </c>
      <c r="J182" s="193">
        <v>68</v>
      </c>
      <c r="K182" s="193">
        <v>68</v>
      </c>
      <c r="L182" s="193">
        <v>8000</v>
      </c>
      <c r="M182" s="194">
        <f t="shared" si="8"/>
        <v>18399.999999999978</v>
      </c>
      <c r="N182" s="195">
        <f t="shared" si="9"/>
        <v>3.500761035007606</v>
      </c>
    </row>
    <row r="183" spans="1:14" ht="15.75">
      <c r="A183" s="193">
        <v>7</v>
      </c>
      <c r="B183" s="69">
        <v>43728</v>
      </c>
      <c r="C183" s="193" t="s">
        <v>162</v>
      </c>
      <c r="D183" s="193" t="s">
        <v>21</v>
      </c>
      <c r="E183" s="193" t="s">
        <v>177</v>
      </c>
      <c r="F183" s="193">
        <v>386</v>
      </c>
      <c r="G183" s="193">
        <v>380</v>
      </c>
      <c r="H183" s="193">
        <v>389.5</v>
      </c>
      <c r="I183" s="193">
        <v>393</v>
      </c>
      <c r="J183" s="193">
        <v>396</v>
      </c>
      <c r="K183" s="193">
        <v>396</v>
      </c>
      <c r="L183" s="193">
        <v>1800</v>
      </c>
      <c r="M183" s="194">
        <f t="shared" si="8"/>
        <v>18000</v>
      </c>
      <c r="N183" s="195">
        <f t="shared" si="9"/>
        <v>2.5906735751295336</v>
      </c>
    </row>
    <row r="184" spans="1:14" ht="15.75">
      <c r="A184" s="193">
        <v>8</v>
      </c>
      <c r="B184" s="69">
        <v>43727</v>
      </c>
      <c r="C184" s="193" t="s">
        <v>162</v>
      </c>
      <c r="D184" s="193" t="s">
        <v>53</v>
      </c>
      <c r="E184" s="193" t="s">
        <v>128</v>
      </c>
      <c r="F184" s="193">
        <v>410</v>
      </c>
      <c r="G184" s="193">
        <v>418</v>
      </c>
      <c r="H184" s="193">
        <v>405</v>
      </c>
      <c r="I184" s="193">
        <v>400</v>
      </c>
      <c r="J184" s="193">
        <v>395</v>
      </c>
      <c r="K184" s="193">
        <v>418</v>
      </c>
      <c r="L184" s="193">
        <v>1000</v>
      </c>
      <c r="M184" s="194">
        <f t="shared" si="8"/>
        <v>-8000</v>
      </c>
      <c r="N184" s="195">
        <f t="shared" si="9"/>
        <v>-1.9512195121951221</v>
      </c>
    </row>
    <row r="185" spans="1:14" ht="15.75">
      <c r="A185" s="193">
        <v>9</v>
      </c>
      <c r="B185" s="69">
        <v>43726</v>
      </c>
      <c r="C185" s="193" t="s">
        <v>162</v>
      </c>
      <c r="D185" s="193" t="s">
        <v>21</v>
      </c>
      <c r="E185" s="193" t="s">
        <v>119</v>
      </c>
      <c r="F185" s="193">
        <v>135</v>
      </c>
      <c r="G185" s="193">
        <v>133</v>
      </c>
      <c r="H185" s="193">
        <v>136</v>
      </c>
      <c r="I185" s="193">
        <v>137</v>
      </c>
      <c r="J185" s="193">
        <v>138</v>
      </c>
      <c r="K185" s="193">
        <v>133</v>
      </c>
      <c r="L185" s="193">
        <v>5334</v>
      </c>
      <c r="M185" s="194">
        <f t="shared" si="8"/>
        <v>-10668</v>
      </c>
      <c r="N185" s="195">
        <f t="shared" si="9"/>
        <v>-1.4814814814814814</v>
      </c>
    </row>
    <row r="186" spans="1:14" ht="15.75">
      <c r="A186" s="193">
        <v>10</v>
      </c>
      <c r="B186" s="69">
        <v>43725</v>
      </c>
      <c r="C186" s="193" t="s">
        <v>162</v>
      </c>
      <c r="D186" s="193" t="s">
        <v>21</v>
      </c>
      <c r="E186" s="193" t="s">
        <v>104</v>
      </c>
      <c r="F186" s="193">
        <v>109</v>
      </c>
      <c r="G186" s="193">
        <v>105.5</v>
      </c>
      <c r="H186" s="193">
        <v>111</v>
      </c>
      <c r="I186" s="193">
        <v>113</v>
      </c>
      <c r="J186" s="193">
        <v>115</v>
      </c>
      <c r="K186" s="193">
        <v>105.5</v>
      </c>
      <c r="L186" s="193">
        <v>3300</v>
      </c>
      <c r="M186" s="194">
        <f t="shared" si="8"/>
        <v>-11550</v>
      </c>
      <c r="N186" s="195">
        <f t="shared" si="9"/>
        <v>-3.2110091743119265</v>
      </c>
    </row>
    <row r="187" spans="1:14" ht="15.75">
      <c r="A187" s="193">
        <v>11</v>
      </c>
      <c r="B187" s="69">
        <v>43724</v>
      </c>
      <c r="C187" s="193" t="s">
        <v>162</v>
      </c>
      <c r="D187" s="193" t="s">
        <v>21</v>
      </c>
      <c r="E187" s="193" t="s">
        <v>300</v>
      </c>
      <c r="F187" s="193">
        <v>1145</v>
      </c>
      <c r="G187" s="193">
        <v>1130</v>
      </c>
      <c r="H187" s="193">
        <v>1154</v>
      </c>
      <c r="I187" s="193">
        <v>1163</v>
      </c>
      <c r="J187" s="193">
        <v>1172</v>
      </c>
      <c r="K187" s="193">
        <v>1172</v>
      </c>
      <c r="L187" s="193">
        <v>750</v>
      </c>
      <c r="M187" s="194">
        <f t="shared" si="8"/>
        <v>20250</v>
      </c>
      <c r="N187" s="195">
        <f t="shared" si="9"/>
        <v>2.3580786026200875</v>
      </c>
    </row>
    <row r="188" spans="1:14" ht="15.75">
      <c r="A188" s="193">
        <v>12</v>
      </c>
      <c r="B188" s="69">
        <v>43721</v>
      </c>
      <c r="C188" s="193" t="s">
        <v>162</v>
      </c>
      <c r="D188" s="193" t="s">
        <v>21</v>
      </c>
      <c r="E188" s="193" t="s">
        <v>193</v>
      </c>
      <c r="F188" s="193">
        <v>764</v>
      </c>
      <c r="G188" s="193">
        <v>748</v>
      </c>
      <c r="H188" s="193">
        <v>770</v>
      </c>
      <c r="I188" s="193">
        <v>776</v>
      </c>
      <c r="J188" s="193">
        <v>782</v>
      </c>
      <c r="K188" s="193">
        <v>770</v>
      </c>
      <c r="L188" s="193">
        <v>800</v>
      </c>
      <c r="M188" s="194">
        <f t="shared" si="8"/>
        <v>4800</v>
      </c>
      <c r="N188" s="195">
        <f t="shared" si="9"/>
        <v>0.7853403141361257</v>
      </c>
    </row>
    <row r="189" spans="1:14" ht="15.75">
      <c r="A189" s="193">
        <v>13</v>
      </c>
      <c r="B189" s="69">
        <v>43720</v>
      </c>
      <c r="C189" s="193" t="s">
        <v>162</v>
      </c>
      <c r="D189" s="193" t="s">
        <v>21</v>
      </c>
      <c r="E189" s="193" t="s">
        <v>327</v>
      </c>
      <c r="F189" s="193">
        <v>417</v>
      </c>
      <c r="G189" s="193">
        <v>407</v>
      </c>
      <c r="H189" s="193">
        <v>422</v>
      </c>
      <c r="I189" s="193">
        <v>427</v>
      </c>
      <c r="J189" s="193">
        <v>432</v>
      </c>
      <c r="K189" s="193">
        <v>407</v>
      </c>
      <c r="L189" s="193">
        <v>1200</v>
      </c>
      <c r="M189" s="194">
        <f t="shared" si="8"/>
        <v>-12000</v>
      </c>
      <c r="N189" s="195">
        <f t="shared" si="9"/>
        <v>-2.3980815347721824</v>
      </c>
    </row>
    <row r="190" spans="1:14" ht="15.75">
      <c r="A190" s="193">
        <v>14</v>
      </c>
      <c r="B190" s="69">
        <v>43720</v>
      </c>
      <c r="C190" s="193" t="s">
        <v>162</v>
      </c>
      <c r="D190" s="193" t="s">
        <v>21</v>
      </c>
      <c r="E190" s="193" t="s">
        <v>381</v>
      </c>
      <c r="F190" s="193">
        <v>1386</v>
      </c>
      <c r="G190" s="193">
        <v>1368</v>
      </c>
      <c r="H190" s="193">
        <v>1396</v>
      </c>
      <c r="I190" s="193">
        <v>1406</v>
      </c>
      <c r="J190" s="193">
        <v>1416</v>
      </c>
      <c r="K190" s="193">
        <v>1368</v>
      </c>
      <c r="L190" s="193">
        <v>500</v>
      </c>
      <c r="M190" s="194">
        <f t="shared" si="8"/>
        <v>-9000</v>
      </c>
      <c r="N190" s="195">
        <f t="shared" si="9"/>
        <v>-1.2987012987012987</v>
      </c>
    </row>
    <row r="191" spans="1:14" ht="15.75">
      <c r="A191" s="193">
        <v>15</v>
      </c>
      <c r="B191" s="69">
        <v>43719</v>
      </c>
      <c r="C191" s="193" t="s">
        <v>162</v>
      </c>
      <c r="D191" s="193" t="s">
        <v>21</v>
      </c>
      <c r="E191" s="193" t="s">
        <v>67</v>
      </c>
      <c r="F191" s="193">
        <v>6430</v>
      </c>
      <c r="G191" s="193">
        <v>6280</v>
      </c>
      <c r="H191" s="193">
        <v>6520</v>
      </c>
      <c r="I191" s="193">
        <v>6600</v>
      </c>
      <c r="J191" s="193">
        <v>6680</v>
      </c>
      <c r="K191" s="193">
        <v>6600</v>
      </c>
      <c r="L191" s="193">
        <v>75</v>
      </c>
      <c r="M191" s="194">
        <f t="shared" si="8"/>
        <v>12750</v>
      </c>
      <c r="N191" s="195">
        <f t="shared" si="9"/>
        <v>2.6438569206842923</v>
      </c>
    </row>
    <row r="192" spans="1:14" ht="15.75">
      <c r="A192" s="193">
        <v>16</v>
      </c>
      <c r="B192" s="69">
        <v>43717</v>
      </c>
      <c r="C192" s="193" t="s">
        <v>162</v>
      </c>
      <c r="D192" s="193" t="s">
        <v>21</v>
      </c>
      <c r="E192" s="193" t="s">
        <v>377</v>
      </c>
      <c r="F192" s="193">
        <v>932</v>
      </c>
      <c r="G192" s="193">
        <v>917</v>
      </c>
      <c r="H192" s="193">
        <v>940</v>
      </c>
      <c r="I192" s="193">
        <v>948</v>
      </c>
      <c r="J192" s="193">
        <v>956</v>
      </c>
      <c r="K192" s="193">
        <v>956</v>
      </c>
      <c r="L192" s="193">
        <v>700</v>
      </c>
      <c r="M192" s="194">
        <f t="shared" si="8"/>
        <v>16800</v>
      </c>
      <c r="N192" s="195">
        <f t="shared" si="9"/>
        <v>2.575107296137339</v>
      </c>
    </row>
    <row r="193" spans="1:14" ht="15.75">
      <c r="A193" s="193">
        <v>17</v>
      </c>
      <c r="B193" s="69">
        <v>43714</v>
      </c>
      <c r="C193" s="193" t="s">
        <v>162</v>
      </c>
      <c r="D193" s="193" t="s">
        <v>21</v>
      </c>
      <c r="E193" s="193" t="s">
        <v>290</v>
      </c>
      <c r="F193" s="193">
        <v>1224</v>
      </c>
      <c r="G193" s="193">
        <v>1206</v>
      </c>
      <c r="H193" s="193">
        <v>1234</v>
      </c>
      <c r="I193" s="193">
        <v>1244</v>
      </c>
      <c r="J193" s="193">
        <v>1254</v>
      </c>
      <c r="K193" s="193">
        <v>1233.5</v>
      </c>
      <c r="L193" s="193">
        <v>500</v>
      </c>
      <c r="M193" s="194">
        <f t="shared" si="8"/>
        <v>4750</v>
      </c>
      <c r="N193" s="195">
        <f t="shared" si="9"/>
        <v>0.7761437908496732</v>
      </c>
    </row>
    <row r="194" spans="1:14" ht="15.75">
      <c r="A194" s="193">
        <v>18</v>
      </c>
      <c r="B194" s="69">
        <v>43713</v>
      </c>
      <c r="C194" s="193" t="s">
        <v>162</v>
      </c>
      <c r="D194" s="193" t="s">
        <v>21</v>
      </c>
      <c r="E194" s="193" t="s">
        <v>357</v>
      </c>
      <c r="F194" s="193">
        <v>388</v>
      </c>
      <c r="G194" s="193">
        <v>379</v>
      </c>
      <c r="H194" s="193">
        <v>393</v>
      </c>
      <c r="I194" s="193">
        <v>398</v>
      </c>
      <c r="J194" s="193">
        <v>402</v>
      </c>
      <c r="K194" s="193">
        <v>393</v>
      </c>
      <c r="L194" s="193">
        <v>1200</v>
      </c>
      <c r="M194" s="194">
        <f t="shared" si="8"/>
        <v>6000</v>
      </c>
      <c r="N194" s="195">
        <f t="shared" si="9"/>
        <v>1.288659793814433</v>
      </c>
    </row>
    <row r="195" spans="1:14" ht="15.75">
      <c r="A195" s="193">
        <v>19</v>
      </c>
      <c r="B195" s="69">
        <v>43712</v>
      </c>
      <c r="C195" s="193" t="s">
        <v>162</v>
      </c>
      <c r="D195" s="193" t="s">
        <v>21</v>
      </c>
      <c r="E195" s="193" t="s">
        <v>193</v>
      </c>
      <c r="F195" s="193">
        <v>713</v>
      </c>
      <c r="G195" s="193">
        <v>700</v>
      </c>
      <c r="H195" s="193">
        <v>720</v>
      </c>
      <c r="I195" s="193">
        <v>727</v>
      </c>
      <c r="J195" s="193">
        <v>734</v>
      </c>
      <c r="K195" s="193">
        <v>720</v>
      </c>
      <c r="L195" s="193">
        <v>800</v>
      </c>
      <c r="M195" s="194">
        <f t="shared" si="8"/>
        <v>5600</v>
      </c>
      <c r="N195" s="195">
        <f t="shared" si="9"/>
        <v>0.9817671809256662</v>
      </c>
    </row>
    <row r="196" spans="1:14" ht="15.75">
      <c r="A196" s="193">
        <v>20</v>
      </c>
      <c r="B196" s="69">
        <v>43711</v>
      </c>
      <c r="C196" s="193" t="s">
        <v>162</v>
      </c>
      <c r="D196" s="193" t="s">
        <v>21</v>
      </c>
      <c r="E196" s="193" t="s">
        <v>341</v>
      </c>
      <c r="F196" s="193">
        <v>473</v>
      </c>
      <c r="G196" s="193">
        <v>463</v>
      </c>
      <c r="H196" s="193">
        <v>478</v>
      </c>
      <c r="I196" s="193">
        <v>483</v>
      </c>
      <c r="J196" s="193">
        <v>488</v>
      </c>
      <c r="K196" s="193">
        <v>478</v>
      </c>
      <c r="L196" s="193">
        <v>1000</v>
      </c>
      <c r="M196" s="194">
        <f t="shared" si="8"/>
        <v>5000</v>
      </c>
      <c r="N196" s="195">
        <f t="shared" si="9"/>
        <v>1.0570824524312896</v>
      </c>
    </row>
    <row r="197" spans="1:14" ht="15">
      <c r="A197" s="75" t="s">
        <v>25</v>
      </c>
      <c r="B197" s="76"/>
      <c r="C197" s="77"/>
      <c r="D197" s="78"/>
      <c r="E197" s="79"/>
      <c r="F197" s="79"/>
      <c r="G197" s="80"/>
      <c r="H197" s="79"/>
      <c r="I197" s="79"/>
      <c r="J197" s="79"/>
      <c r="K197" s="81"/>
      <c r="N197" s="82"/>
    </row>
    <row r="198" spans="1:10" ht="15.75">
      <c r="A198" s="75" t="s">
        <v>26</v>
      </c>
      <c r="B198" s="83"/>
      <c r="C198" s="77"/>
      <c r="D198" s="78"/>
      <c r="E198" s="79"/>
      <c r="F198" s="79"/>
      <c r="G198" s="80"/>
      <c r="H198" s="79"/>
      <c r="I198" s="79"/>
      <c r="J198" s="79"/>
    </row>
    <row r="199" spans="1:10" ht="15.75">
      <c r="A199" s="75" t="s">
        <v>26</v>
      </c>
      <c r="B199" s="83"/>
      <c r="C199" s="84"/>
      <c r="D199" s="85"/>
      <c r="E199" s="86"/>
      <c r="F199" s="86"/>
      <c r="G199" s="87"/>
      <c r="H199" s="86"/>
      <c r="I199" s="86"/>
      <c r="J199" s="86"/>
    </row>
    <row r="200" spans="1:10" ht="16.5" thickBot="1">
      <c r="A200" s="84"/>
      <c r="B200" s="83"/>
      <c r="C200" s="86"/>
      <c r="D200" s="86"/>
      <c r="E200" s="86"/>
      <c r="F200" s="90"/>
      <c r="G200" s="91"/>
      <c r="H200" s="92" t="s">
        <v>27</v>
      </c>
      <c r="I200" s="92"/>
      <c r="J200" s="93"/>
    </row>
    <row r="201" spans="1:10" ht="15.75">
      <c r="A201" s="84"/>
      <c r="B201" s="83"/>
      <c r="C201" s="249" t="s">
        <v>28</v>
      </c>
      <c r="D201" s="249"/>
      <c r="E201" s="139">
        <v>20</v>
      </c>
      <c r="F201" s="140">
        <f>F202+F203+F204+F205+F206+F207</f>
        <v>100</v>
      </c>
      <c r="G201" s="86">
        <v>20</v>
      </c>
      <c r="H201" s="94">
        <f>G202/G201%</f>
        <v>65</v>
      </c>
      <c r="I201" s="94"/>
      <c r="J201" s="94"/>
    </row>
    <row r="202" spans="1:10" ht="15.75">
      <c r="A202" s="84"/>
      <c r="B202" s="83"/>
      <c r="C202" s="250" t="s">
        <v>29</v>
      </c>
      <c r="D202" s="250"/>
      <c r="E202" s="141">
        <v>13</v>
      </c>
      <c r="F202" s="142">
        <f>(E202/E201)*100</f>
        <v>65</v>
      </c>
      <c r="G202" s="86">
        <v>13</v>
      </c>
      <c r="H202" s="93"/>
      <c r="I202" s="93"/>
      <c r="J202" s="86"/>
    </row>
    <row r="203" spans="1:9" ht="15.75">
      <c r="A203" s="96"/>
      <c r="B203" s="83"/>
      <c r="C203" s="250" t="s">
        <v>31</v>
      </c>
      <c r="D203" s="250"/>
      <c r="E203" s="141">
        <v>0</v>
      </c>
      <c r="F203" s="142">
        <f>(E203/E201)*100</f>
        <v>0</v>
      </c>
      <c r="G203" s="97"/>
      <c r="H203" s="86"/>
      <c r="I203" s="86"/>
    </row>
    <row r="204" spans="1:9" ht="15.75">
      <c r="A204" s="96"/>
      <c r="B204" s="83"/>
      <c r="C204" s="250" t="s">
        <v>32</v>
      </c>
      <c r="D204" s="250"/>
      <c r="E204" s="141">
        <v>0</v>
      </c>
      <c r="F204" s="142">
        <f>(E204/E201)*100</f>
        <v>0</v>
      </c>
      <c r="G204" s="97"/>
      <c r="H204" s="86"/>
      <c r="I204" s="86"/>
    </row>
    <row r="205" spans="1:11" ht="15.75">
      <c r="A205" s="96"/>
      <c r="B205" s="83"/>
      <c r="C205" s="250" t="s">
        <v>33</v>
      </c>
      <c r="D205" s="250"/>
      <c r="E205" s="141">
        <v>7</v>
      </c>
      <c r="F205" s="142">
        <f>(E205/E201)*100</f>
        <v>35</v>
      </c>
      <c r="G205" s="97"/>
      <c r="H205" s="86" t="s">
        <v>34</v>
      </c>
      <c r="I205" s="86"/>
      <c r="J205" s="93"/>
      <c r="K205" s="81"/>
    </row>
    <row r="206" spans="1:9" ht="15.75">
      <c r="A206" s="96"/>
      <c r="B206" s="83"/>
      <c r="C206" s="250" t="s">
        <v>35</v>
      </c>
      <c r="D206" s="250"/>
      <c r="E206" s="141">
        <v>0</v>
      </c>
      <c r="F206" s="142">
        <f>(E206/E201)*100</f>
        <v>0</v>
      </c>
      <c r="G206" s="97"/>
      <c r="H206" s="86"/>
      <c r="I206" s="86"/>
    </row>
    <row r="207" spans="1:9" ht="16.5" thickBot="1">
      <c r="A207" s="96"/>
      <c r="B207" s="83"/>
      <c r="C207" s="257" t="s">
        <v>36</v>
      </c>
      <c r="D207" s="257"/>
      <c r="E207" s="143"/>
      <c r="F207" s="144">
        <f>(E207/E201)*100</f>
        <v>0</v>
      </c>
      <c r="G207" s="97"/>
      <c r="H207" s="86"/>
      <c r="I207" s="86"/>
    </row>
    <row r="208" spans="1:12" ht="15.75">
      <c r="A208" s="98" t="s">
        <v>37</v>
      </c>
      <c r="B208" s="76"/>
      <c r="C208" s="77"/>
      <c r="D208" s="77"/>
      <c r="E208" s="79"/>
      <c r="F208" s="79"/>
      <c r="G208" s="80"/>
      <c r="H208" s="99"/>
      <c r="I208" s="99"/>
      <c r="J208" s="99"/>
      <c r="K208" s="86"/>
      <c r="L208" s="93"/>
    </row>
    <row r="209" spans="1:13" ht="15.75">
      <c r="A209" s="78" t="s">
        <v>38</v>
      </c>
      <c r="B209" s="76"/>
      <c r="C209" s="101"/>
      <c r="D209" s="102"/>
      <c r="E209" s="77"/>
      <c r="F209" s="99"/>
      <c r="G209" s="80"/>
      <c r="H209" s="99"/>
      <c r="I209" s="99"/>
      <c r="J209" s="99"/>
      <c r="K209" s="86"/>
      <c r="L209" s="88"/>
      <c r="M209" s="86" t="s">
        <v>30</v>
      </c>
    </row>
    <row r="210" spans="1:11" ht="15">
      <c r="A210" s="78" t="s">
        <v>39</v>
      </c>
      <c r="B210" s="76"/>
      <c r="C210" s="77"/>
      <c r="D210" s="102"/>
      <c r="E210" s="77"/>
      <c r="F210" s="99"/>
      <c r="G210" s="80"/>
      <c r="H210" s="103"/>
      <c r="I210" s="103"/>
      <c r="J210" s="103"/>
      <c r="K210" s="79"/>
    </row>
    <row r="211" spans="1:12" ht="15.75">
      <c r="A211" s="78" t="s">
        <v>40</v>
      </c>
      <c r="B211" s="101"/>
      <c r="C211" s="77"/>
      <c r="D211" s="102"/>
      <c r="E211" s="77"/>
      <c r="F211" s="99"/>
      <c r="G211" s="104"/>
      <c r="H211" s="103"/>
      <c r="I211" s="103"/>
      <c r="J211" s="103"/>
      <c r="K211" s="79"/>
      <c r="L211" s="88"/>
    </row>
    <row r="212" spans="1:14" ht="16.5" thickBot="1">
      <c r="A212" s="78" t="s">
        <v>41</v>
      </c>
      <c r="B212" s="96"/>
      <c r="C212" s="77"/>
      <c r="D212" s="105"/>
      <c r="E212" s="99"/>
      <c r="F212" s="99"/>
      <c r="G212" s="104"/>
      <c r="H212" s="103"/>
      <c r="I212" s="103"/>
      <c r="J212" s="103"/>
      <c r="K212" s="99"/>
      <c r="L212" s="88"/>
      <c r="M212" s="88"/>
      <c r="N212" s="88"/>
    </row>
    <row r="213" spans="1:14" ht="15.75" thickBot="1">
      <c r="A213" s="258" t="s">
        <v>0</v>
      </c>
      <c r="B213" s="258"/>
      <c r="C213" s="258"/>
      <c r="D213" s="258"/>
      <c r="E213" s="258"/>
      <c r="F213" s="258"/>
      <c r="G213" s="258"/>
      <c r="H213" s="258"/>
      <c r="I213" s="258"/>
      <c r="J213" s="258"/>
      <c r="K213" s="258"/>
      <c r="L213" s="258"/>
      <c r="M213" s="258"/>
      <c r="N213" s="258"/>
    </row>
    <row r="214" spans="1:14" ht="15.75" thickBot="1">
      <c r="A214" s="258"/>
      <c r="B214" s="258"/>
      <c r="C214" s="258"/>
      <c r="D214" s="258"/>
      <c r="E214" s="258"/>
      <c r="F214" s="258"/>
      <c r="G214" s="258"/>
      <c r="H214" s="258"/>
      <c r="I214" s="258"/>
      <c r="J214" s="258"/>
      <c r="K214" s="258"/>
      <c r="L214" s="258"/>
      <c r="M214" s="258"/>
      <c r="N214" s="258"/>
    </row>
    <row r="215" spans="1:14" ht="15">
      <c r="A215" s="258"/>
      <c r="B215" s="258"/>
      <c r="C215" s="258"/>
      <c r="D215" s="258"/>
      <c r="E215" s="258"/>
      <c r="F215" s="258"/>
      <c r="G215" s="258"/>
      <c r="H215" s="258"/>
      <c r="I215" s="258"/>
      <c r="J215" s="258"/>
      <c r="K215" s="258"/>
      <c r="L215" s="258"/>
      <c r="M215" s="258"/>
      <c r="N215" s="258"/>
    </row>
    <row r="216" spans="1:14" ht="15.75">
      <c r="A216" s="259" t="s">
        <v>135</v>
      </c>
      <c r="B216" s="259"/>
      <c r="C216" s="259"/>
      <c r="D216" s="259"/>
      <c r="E216" s="259"/>
      <c r="F216" s="259"/>
      <c r="G216" s="259"/>
      <c r="H216" s="259"/>
      <c r="I216" s="259"/>
      <c r="J216" s="259"/>
      <c r="K216" s="259"/>
      <c r="L216" s="259"/>
      <c r="M216" s="259"/>
      <c r="N216" s="259"/>
    </row>
    <row r="217" spans="1:14" ht="15.75">
      <c r="A217" s="259" t="s">
        <v>136</v>
      </c>
      <c r="B217" s="259"/>
      <c r="C217" s="259"/>
      <c r="D217" s="259"/>
      <c r="E217" s="259"/>
      <c r="F217" s="259"/>
      <c r="G217" s="259"/>
      <c r="H217" s="259"/>
      <c r="I217" s="259"/>
      <c r="J217" s="259"/>
      <c r="K217" s="259"/>
      <c r="L217" s="259"/>
      <c r="M217" s="259"/>
      <c r="N217" s="259"/>
    </row>
    <row r="218" spans="1:14" ht="16.5" thickBot="1">
      <c r="A218" s="254" t="s">
        <v>3</v>
      </c>
      <c r="B218" s="254"/>
      <c r="C218" s="254"/>
      <c r="D218" s="254"/>
      <c r="E218" s="254"/>
      <c r="F218" s="254"/>
      <c r="G218" s="254"/>
      <c r="H218" s="254"/>
      <c r="I218" s="254"/>
      <c r="J218" s="254"/>
      <c r="K218" s="254"/>
      <c r="L218" s="254"/>
      <c r="M218" s="254"/>
      <c r="N218" s="254"/>
    </row>
    <row r="219" spans="1:14" ht="15.75">
      <c r="A219" s="255" t="s">
        <v>336</v>
      </c>
      <c r="B219" s="255"/>
      <c r="C219" s="255"/>
      <c r="D219" s="255"/>
      <c r="E219" s="255"/>
      <c r="F219" s="255"/>
      <c r="G219" s="255"/>
      <c r="H219" s="255"/>
      <c r="I219" s="255"/>
      <c r="J219" s="255"/>
      <c r="K219" s="255"/>
      <c r="L219" s="255"/>
      <c r="M219" s="255"/>
      <c r="N219" s="255"/>
    </row>
    <row r="220" spans="1:14" ht="15.75">
      <c r="A220" s="255" t="s">
        <v>5</v>
      </c>
      <c r="B220" s="255"/>
      <c r="C220" s="255"/>
      <c r="D220" s="255"/>
      <c r="E220" s="255"/>
      <c r="F220" s="255"/>
      <c r="G220" s="255"/>
      <c r="H220" s="255"/>
      <c r="I220" s="255"/>
      <c r="J220" s="255"/>
      <c r="K220" s="255"/>
      <c r="L220" s="255"/>
      <c r="M220" s="255"/>
      <c r="N220" s="255"/>
    </row>
    <row r="221" spans="1:14" ht="15">
      <c r="A221" s="256" t="s">
        <v>6</v>
      </c>
      <c r="B221" s="248" t="s">
        <v>7</v>
      </c>
      <c r="C221" s="248" t="s">
        <v>8</v>
      </c>
      <c r="D221" s="256" t="s">
        <v>160</v>
      </c>
      <c r="E221" s="256" t="s">
        <v>161</v>
      </c>
      <c r="F221" s="248" t="s">
        <v>11</v>
      </c>
      <c r="G221" s="248" t="s">
        <v>12</v>
      </c>
      <c r="H221" s="251" t="s">
        <v>13</v>
      </c>
      <c r="I221" s="251" t="s">
        <v>14</v>
      </c>
      <c r="J221" s="251" t="s">
        <v>15</v>
      </c>
      <c r="K221" s="252" t="s">
        <v>16</v>
      </c>
      <c r="L221" s="248" t="s">
        <v>17</v>
      </c>
      <c r="M221" s="248" t="s">
        <v>18</v>
      </c>
      <c r="N221" s="248" t="s">
        <v>19</v>
      </c>
    </row>
    <row r="222" spans="1:14" ht="15">
      <c r="A222" s="256"/>
      <c r="B222" s="248"/>
      <c r="C222" s="248"/>
      <c r="D222" s="256"/>
      <c r="E222" s="256"/>
      <c r="F222" s="248"/>
      <c r="G222" s="248"/>
      <c r="H222" s="248"/>
      <c r="I222" s="248"/>
      <c r="J222" s="248"/>
      <c r="K222" s="253"/>
      <c r="L222" s="248"/>
      <c r="M222" s="248"/>
      <c r="N222" s="248"/>
    </row>
    <row r="223" spans="1:14" ht="15.75">
      <c r="A223" s="193">
        <v>1</v>
      </c>
      <c r="B223" s="69">
        <v>43707</v>
      </c>
      <c r="C223" s="193" t="s">
        <v>162</v>
      </c>
      <c r="D223" s="193" t="s">
        <v>53</v>
      </c>
      <c r="E223" s="193" t="s">
        <v>92</v>
      </c>
      <c r="F223" s="193">
        <v>274</v>
      </c>
      <c r="G223" s="193">
        <v>278</v>
      </c>
      <c r="H223" s="193">
        <v>272</v>
      </c>
      <c r="I223" s="193">
        <v>270</v>
      </c>
      <c r="J223" s="193">
        <v>268</v>
      </c>
      <c r="K223" s="193">
        <v>268</v>
      </c>
      <c r="L223" s="193">
        <v>3000</v>
      </c>
      <c r="M223" s="194">
        <f aca="true" t="shared" si="10" ref="M223:M242">IF(D223="BUY",(K223-F223)*(L223),(F223-K223)*(L223))</f>
        <v>18000</v>
      </c>
      <c r="N223" s="195">
        <f aca="true" t="shared" si="11" ref="N223:N242">M223/(L223)/F223%</f>
        <v>2.18978102189781</v>
      </c>
    </row>
    <row r="224" spans="1:14" ht="15.75">
      <c r="A224" s="193">
        <v>2</v>
      </c>
      <c r="B224" s="69">
        <v>43706</v>
      </c>
      <c r="C224" s="193" t="s">
        <v>162</v>
      </c>
      <c r="D224" s="193" t="s">
        <v>21</v>
      </c>
      <c r="E224" s="193" t="s">
        <v>242</v>
      </c>
      <c r="F224" s="193">
        <v>250</v>
      </c>
      <c r="G224" s="193">
        <v>245</v>
      </c>
      <c r="H224" s="193">
        <v>253.5</v>
      </c>
      <c r="I224" s="193">
        <v>257</v>
      </c>
      <c r="J224" s="193">
        <v>260</v>
      </c>
      <c r="K224" s="193">
        <v>260</v>
      </c>
      <c r="L224" s="193">
        <v>2000</v>
      </c>
      <c r="M224" s="194">
        <f t="shared" si="10"/>
        <v>20000</v>
      </c>
      <c r="N224" s="195">
        <f t="shared" si="11"/>
        <v>4</v>
      </c>
    </row>
    <row r="225" spans="1:14" ht="15.75" customHeight="1">
      <c r="A225" s="193">
        <v>3</v>
      </c>
      <c r="B225" s="69">
        <v>43705</v>
      </c>
      <c r="C225" s="193" t="s">
        <v>162</v>
      </c>
      <c r="D225" s="193" t="s">
        <v>21</v>
      </c>
      <c r="E225" s="193" t="s">
        <v>88</v>
      </c>
      <c r="F225" s="193">
        <v>796</v>
      </c>
      <c r="G225" s="193">
        <v>786</v>
      </c>
      <c r="H225" s="193">
        <v>801</v>
      </c>
      <c r="I225" s="193">
        <v>806</v>
      </c>
      <c r="J225" s="193">
        <v>811</v>
      </c>
      <c r="K225" s="193">
        <v>801</v>
      </c>
      <c r="L225" s="193">
        <v>1250</v>
      </c>
      <c r="M225" s="194">
        <f t="shared" si="10"/>
        <v>6250</v>
      </c>
      <c r="N225" s="195">
        <f t="shared" si="11"/>
        <v>0.628140703517588</v>
      </c>
    </row>
    <row r="226" spans="1:14" ht="15.75" customHeight="1">
      <c r="A226" s="193">
        <v>4</v>
      </c>
      <c r="B226" s="69">
        <v>43704</v>
      </c>
      <c r="C226" s="193" t="s">
        <v>162</v>
      </c>
      <c r="D226" s="193" t="s">
        <v>21</v>
      </c>
      <c r="E226" s="193" t="s">
        <v>156</v>
      </c>
      <c r="F226" s="193">
        <v>442</v>
      </c>
      <c r="G226" s="193">
        <v>434</v>
      </c>
      <c r="H226" s="193">
        <v>446</v>
      </c>
      <c r="I226" s="193">
        <v>450</v>
      </c>
      <c r="J226" s="193">
        <v>454</v>
      </c>
      <c r="K226" s="193">
        <v>446</v>
      </c>
      <c r="L226" s="193">
        <v>1250</v>
      </c>
      <c r="M226" s="194">
        <f t="shared" si="10"/>
        <v>5000</v>
      </c>
      <c r="N226" s="195">
        <f t="shared" si="11"/>
        <v>0.9049773755656109</v>
      </c>
    </row>
    <row r="227" spans="1:14" ht="15" customHeight="1">
      <c r="A227" s="193">
        <v>5</v>
      </c>
      <c r="B227" s="69">
        <v>43703</v>
      </c>
      <c r="C227" s="193" t="s">
        <v>162</v>
      </c>
      <c r="D227" s="193" t="s">
        <v>21</v>
      </c>
      <c r="E227" s="193" t="s">
        <v>205</v>
      </c>
      <c r="F227" s="193">
        <v>39</v>
      </c>
      <c r="G227" s="193">
        <v>36</v>
      </c>
      <c r="H227" s="193">
        <v>40.5</v>
      </c>
      <c r="I227" s="193">
        <v>42</v>
      </c>
      <c r="J227" s="193">
        <v>43.5</v>
      </c>
      <c r="K227" s="193">
        <v>43.5</v>
      </c>
      <c r="L227" s="193">
        <v>4000</v>
      </c>
      <c r="M227" s="194">
        <f t="shared" si="10"/>
        <v>18000</v>
      </c>
      <c r="N227" s="195">
        <f t="shared" si="11"/>
        <v>11.538461538461538</v>
      </c>
    </row>
    <row r="228" spans="1:14" ht="15.75">
      <c r="A228" s="193">
        <v>6</v>
      </c>
      <c r="B228" s="69">
        <v>43700</v>
      </c>
      <c r="C228" s="193" t="s">
        <v>162</v>
      </c>
      <c r="D228" s="193" t="s">
        <v>21</v>
      </c>
      <c r="E228" s="193" t="s">
        <v>93</v>
      </c>
      <c r="F228" s="193">
        <v>393</v>
      </c>
      <c r="G228" s="193">
        <v>385</v>
      </c>
      <c r="H228" s="193">
        <v>397</v>
      </c>
      <c r="I228" s="193">
        <v>401</v>
      </c>
      <c r="J228" s="193">
        <v>405</v>
      </c>
      <c r="K228" s="193">
        <v>401</v>
      </c>
      <c r="L228" s="193">
        <v>1375</v>
      </c>
      <c r="M228" s="194">
        <f t="shared" si="10"/>
        <v>11000</v>
      </c>
      <c r="N228" s="195">
        <f t="shared" si="11"/>
        <v>2.035623409669211</v>
      </c>
    </row>
    <row r="229" spans="1:14" ht="15.75">
      <c r="A229" s="193">
        <v>7</v>
      </c>
      <c r="B229" s="69">
        <v>43699</v>
      </c>
      <c r="C229" s="193" t="s">
        <v>162</v>
      </c>
      <c r="D229" s="193" t="s">
        <v>53</v>
      </c>
      <c r="E229" s="193" t="s">
        <v>52</v>
      </c>
      <c r="F229" s="193">
        <v>58.5</v>
      </c>
      <c r="G229" s="193">
        <v>62.5</v>
      </c>
      <c r="H229" s="193">
        <v>55.5</v>
      </c>
      <c r="I229" s="193">
        <v>52.5</v>
      </c>
      <c r="J229" s="193">
        <v>50</v>
      </c>
      <c r="K229" s="193">
        <v>55.5</v>
      </c>
      <c r="L229" s="193">
        <v>2200</v>
      </c>
      <c r="M229" s="194">
        <f t="shared" si="10"/>
        <v>6600</v>
      </c>
      <c r="N229" s="195">
        <f t="shared" si="11"/>
        <v>5.128205128205129</v>
      </c>
    </row>
    <row r="230" spans="1:14" ht="15.75">
      <c r="A230" s="193">
        <v>8</v>
      </c>
      <c r="B230" s="69">
        <v>43698</v>
      </c>
      <c r="C230" s="193" t="s">
        <v>162</v>
      </c>
      <c r="D230" s="193" t="s">
        <v>21</v>
      </c>
      <c r="E230" s="193" t="s">
        <v>193</v>
      </c>
      <c r="F230" s="193">
        <v>740</v>
      </c>
      <c r="G230" s="193">
        <v>727</v>
      </c>
      <c r="H230" s="193">
        <v>747</v>
      </c>
      <c r="I230" s="193">
        <v>755</v>
      </c>
      <c r="J230" s="193">
        <v>762</v>
      </c>
      <c r="K230" s="193">
        <v>727</v>
      </c>
      <c r="L230" s="193">
        <v>800</v>
      </c>
      <c r="M230" s="194">
        <f t="shared" si="10"/>
        <v>-10400</v>
      </c>
      <c r="N230" s="195">
        <f t="shared" si="11"/>
        <v>-1.7567567567567566</v>
      </c>
    </row>
    <row r="231" spans="1:14" ht="15.75">
      <c r="A231" s="193">
        <v>9</v>
      </c>
      <c r="B231" s="69">
        <v>43697</v>
      </c>
      <c r="C231" s="193" t="s">
        <v>162</v>
      </c>
      <c r="D231" s="193" t="s">
        <v>21</v>
      </c>
      <c r="E231" s="193" t="s">
        <v>337</v>
      </c>
      <c r="F231" s="193">
        <v>313</v>
      </c>
      <c r="G231" s="193">
        <v>304</v>
      </c>
      <c r="H231" s="193">
        <v>318</v>
      </c>
      <c r="I231" s="193">
        <v>323</v>
      </c>
      <c r="J231" s="193">
        <v>328</v>
      </c>
      <c r="K231" s="193">
        <v>318</v>
      </c>
      <c r="L231" s="193">
        <v>1250</v>
      </c>
      <c r="M231" s="194">
        <f t="shared" si="10"/>
        <v>6250</v>
      </c>
      <c r="N231" s="195">
        <f t="shared" si="11"/>
        <v>1.597444089456869</v>
      </c>
    </row>
    <row r="232" spans="1:14" ht="15.75">
      <c r="A232" s="193">
        <v>10</v>
      </c>
      <c r="B232" s="69">
        <v>43696</v>
      </c>
      <c r="C232" s="193" t="s">
        <v>162</v>
      </c>
      <c r="D232" s="193" t="s">
        <v>21</v>
      </c>
      <c r="E232" s="193" t="s">
        <v>139</v>
      </c>
      <c r="F232" s="193">
        <v>278</v>
      </c>
      <c r="G232" s="193">
        <v>269.5</v>
      </c>
      <c r="H232" s="193">
        <v>283</v>
      </c>
      <c r="I232" s="193">
        <v>288</v>
      </c>
      <c r="J232" s="193">
        <v>293</v>
      </c>
      <c r="K232" s="193">
        <v>269.5</v>
      </c>
      <c r="L232" s="193">
        <v>1600</v>
      </c>
      <c r="M232" s="194">
        <f t="shared" si="10"/>
        <v>-13600</v>
      </c>
      <c r="N232" s="195">
        <f t="shared" si="11"/>
        <v>-3.0575539568345325</v>
      </c>
    </row>
    <row r="233" spans="1:14" ht="15" customHeight="1">
      <c r="A233" s="193">
        <v>11</v>
      </c>
      <c r="B233" s="69">
        <v>43693</v>
      </c>
      <c r="C233" s="193" t="s">
        <v>162</v>
      </c>
      <c r="D233" s="193" t="s">
        <v>21</v>
      </c>
      <c r="E233" s="193" t="s">
        <v>150</v>
      </c>
      <c r="F233" s="193">
        <v>524</v>
      </c>
      <c r="G233" s="193">
        <v>510</v>
      </c>
      <c r="H233" s="193">
        <v>532</v>
      </c>
      <c r="I233" s="193">
        <v>540</v>
      </c>
      <c r="J233" s="193">
        <v>548</v>
      </c>
      <c r="K233" s="193">
        <v>548</v>
      </c>
      <c r="L233" s="193">
        <v>800</v>
      </c>
      <c r="M233" s="194">
        <f t="shared" si="10"/>
        <v>19200</v>
      </c>
      <c r="N233" s="195">
        <f t="shared" si="11"/>
        <v>4.580152671755725</v>
      </c>
    </row>
    <row r="234" spans="1:14" ht="15" customHeight="1">
      <c r="A234" s="193">
        <v>12</v>
      </c>
      <c r="B234" s="69">
        <v>43691</v>
      </c>
      <c r="C234" s="193" t="s">
        <v>162</v>
      </c>
      <c r="D234" s="193" t="s">
        <v>21</v>
      </c>
      <c r="E234" s="193" t="s">
        <v>120</v>
      </c>
      <c r="F234" s="193">
        <v>241</v>
      </c>
      <c r="G234" s="193">
        <v>237</v>
      </c>
      <c r="H234" s="193">
        <v>243</v>
      </c>
      <c r="I234" s="193">
        <v>245</v>
      </c>
      <c r="J234" s="193">
        <v>247</v>
      </c>
      <c r="K234" s="193">
        <v>237</v>
      </c>
      <c r="L234" s="193">
        <v>3000</v>
      </c>
      <c r="M234" s="194">
        <f t="shared" si="10"/>
        <v>-12000</v>
      </c>
      <c r="N234" s="195">
        <f t="shared" si="11"/>
        <v>-1.6597510373443982</v>
      </c>
    </row>
    <row r="235" spans="1:14" ht="15.75">
      <c r="A235" s="193">
        <v>13</v>
      </c>
      <c r="B235" s="69">
        <v>43691</v>
      </c>
      <c r="C235" s="193" t="s">
        <v>162</v>
      </c>
      <c r="D235" s="193" t="s">
        <v>21</v>
      </c>
      <c r="E235" s="193" t="s">
        <v>243</v>
      </c>
      <c r="F235" s="193">
        <v>1615</v>
      </c>
      <c r="G235" s="193">
        <v>1598</v>
      </c>
      <c r="H235" s="193">
        <v>1625</v>
      </c>
      <c r="I235" s="193">
        <v>1635</v>
      </c>
      <c r="J235" s="193">
        <v>1645</v>
      </c>
      <c r="K235" s="193">
        <v>1598</v>
      </c>
      <c r="L235" s="193">
        <v>600</v>
      </c>
      <c r="M235" s="194">
        <f t="shared" si="10"/>
        <v>-10200</v>
      </c>
      <c r="N235" s="195">
        <f t="shared" si="11"/>
        <v>-1.0526315789473686</v>
      </c>
    </row>
    <row r="236" spans="1:14" ht="15.75">
      <c r="A236" s="193">
        <v>14</v>
      </c>
      <c r="B236" s="69">
        <v>43690</v>
      </c>
      <c r="C236" s="193" t="s">
        <v>162</v>
      </c>
      <c r="D236" s="193" t="s">
        <v>21</v>
      </c>
      <c r="E236" s="193" t="s">
        <v>128</v>
      </c>
      <c r="F236" s="193">
        <v>435</v>
      </c>
      <c r="G236" s="193">
        <v>425</v>
      </c>
      <c r="H236" s="193">
        <v>440</v>
      </c>
      <c r="I236" s="193">
        <v>445</v>
      </c>
      <c r="J236" s="193">
        <v>450</v>
      </c>
      <c r="K236" s="193">
        <v>440</v>
      </c>
      <c r="L236" s="193">
        <v>1100</v>
      </c>
      <c r="M236" s="194">
        <f t="shared" si="10"/>
        <v>5500</v>
      </c>
      <c r="N236" s="195">
        <f t="shared" si="11"/>
        <v>1.149425287356322</v>
      </c>
    </row>
    <row r="237" spans="1:14" ht="15.75">
      <c r="A237" s="193">
        <v>15</v>
      </c>
      <c r="B237" s="69">
        <v>43686</v>
      </c>
      <c r="C237" s="193" t="s">
        <v>162</v>
      </c>
      <c r="D237" s="193" t="s">
        <v>21</v>
      </c>
      <c r="E237" s="193" t="s">
        <v>150</v>
      </c>
      <c r="F237" s="193">
        <v>473</v>
      </c>
      <c r="G237" s="193">
        <v>460</v>
      </c>
      <c r="H237" s="193">
        <v>460</v>
      </c>
      <c r="I237" s="193">
        <v>487</v>
      </c>
      <c r="J237" s="193">
        <v>494</v>
      </c>
      <c r="K237" s="193">
        <v>497</v>
      </c>
      <c r="L237" s="193">
        <v>800</v>
      </c>
      <c r="M237" s="194">
        <f t="shared" si="10"/>
        <v>19200</v>
      </c>
      <c r="N237" s="195">
        <f t="shared" si="11"/>
        <v>5.07399577167019</v>
      </c>
    </row>
    <row r="238" spans="1:14" ht="15.75">
      <c r="A238" s="193">
        <v>16</v>
      </c>
      <c r="B238" s="69">
        <v>43684</v>
      </c>
      <c r="C238" s="193" t="s">
        <v>162</v>
      </c>
      <c r="D238" s="193" t="s">
        <v>21</v>
      </c>
      <c r="E238" s="193" t="s">
        <v>52</v>
      </c>
      <c r="F238" s="193">
        <v>92</v>
      </c>
      <c r="G238" s="193">
        <v>88</v>
      </c>
      <c r="H238" s="193">
        <v>94</v>
      </c>
      <c r="I238" s="193">
        <v>96</v>
      </c>
      <c r="J238" s="193">
        <v>98</v>
      </c>
      <c r="K238" s="193">
        <v>88</v>
      </c>
      <c r="L238" s="193">
        <v>2200</v>
      </c>
      <c r="M238" s="194">
        <f t="shared" si="10"/>
        <v>-8800</v>
      </c>
      <c r="N238" s="195">
        <f t="shared" si="11"/>
        <v>-4.3478260869565215</v>
      </c>
    </row>
    <row r="239" spans="1:14" ht="15.75">
      <c r="A239" s="193">
        <v>17</v>
      </c>
      <c r="B239" s="69">
        <v>43683</v>
      </c>
      <c r="C239" s="193" t="s">
        <v>162</v>
      </c>
      <c r="D239" s="193" t="s">
        <v>21</v>
      </c>
      <c r="E239" s="193" t="s">
        <v>301</v>
      </c>
      <c r="F239" s="193">
        <v>2956</v>
      </c>
      <c r="G239" s="193">
        <v>2929</v>
      </c>
      <c r="H239" s="193">
        <v>2976</v>
      </c>
      <c r="I239" s="193">
        <v>2996</v>
      </c>
      <c r="J239" s="193">
        <v>3016</v>
      </c>
      <c r="K239" s="193">
        <v>3016</v>
      </c>
      <c r="L239" s="193">
        <v>250</v>
      </c>
      <c r="M239" s="194">
        <f t="shared" si="10"/>
        <v>15000</v>
      </c>
      <c r="N239" s="195">
        <f t="shared" si="11"/>
        <v>2.029769959404601</v>
      </c>
    </row>
    <row r="240" spans="1:14" ht="15.75">
      <c r="A240" s="193">
        <v>18</v>
      </c>
      <c r="B240" s="69">
        <v>43682</v>
      </c>
      <c r="C240" s="193" t="s">
        <v>162</v>
      </c>
      <c r="D240" s="193" t="s">
        <v>21</v>
      </c>
      <c r="E240" s="193" t="s">
        <v>52</v>
      </c>
      <c r="F240" s="193">
        <v>84</v>
      </c>
      <c r="G240" s="193">
        <v>79.5</v>
      </c>
      <c r="H240" s="193">
        <v>86.5</v>
      </c>
      <c r="I240" s="193">
        <v>89</v>
      </c>
      <c r="J240" s="193">
        <v>91.5</v>
      </c>
      <c r="K240" s="193">
        <v>86.5</v>
      </c>
      <c r="L240" s="193">
        <v>2200</v>
      </c>
      <c r="M240" s="194">
        <f t="shared" si="10"/>
        <v>5500</v>
      </c>
      <c r="N240" s="195">
        <f t="shared" si="11"/>
        <v>2.9761904761904763</v>
      </c>
    </row>
    <row r="241" spans="1:14" ht="15.75" customHeight="1">
      <c r="A241" s="193">
        <v>19</v>
      </c>
      <c r="B241" s="69">
        <v>43679</v>
      </c>
      <c r="C241" s="193" t="s">
        <v>162</v>
      </c>
      <c r="D241" s="193" t="s">
        <v>21</v>
      </c>
      <c r="E241" s="193" t="s">
        <v>266</v>
      </c>
      <c r="F241" s="193">
        <v>2610</v>
      </c>
      <c r="G241" s="193">
        <v>2575</v>
      </c>
      <c r="H241" s="193">
        <v>2630</v>
      </c>
      <c r="I241" s="193">
        <v>2650</v>
      </c>
      <c r="J241" s="193">
        <v>2670</v>
      </c>
      <c r="K241" s="193">
        <v>2628.5</v>
      </c>
      <c r="L241" s="193">
        <v>250</v>
      </c>
      <c r="M241" s="194">
        <f t="shared" si="10"/>
        <v>4625</v>
      </c>
      <c r="N241" s="195">
        <f t="shared" si="11"/>
        <v>0.7088122605363985</v>
      </c>
    </row>
    <row r="242" spans="1:14" ht="15.75" customHeight="1">
      <c r="A242" s="193">
        <v>20</v>
      </c>
      <c r="B242" s="69">
        <v>43678</v>
      </c>
      <c r="C242" s="193" t="s">
        <v>162</v>
      </c>
      <c r="D242" s="193" t="s">
        <v>21</v>
      </c>
      <c r="E242" s="193" t="s">
        <v>22</v>
      </c>
      <c r="F242" s="193">
        <v>608</v>
      </c>
      <c r="G242" s="193">
        <v>598.5</v>
      </c>
      <c r="H242" s="193">
        <v>613</v>
      </c>
      <c r="I242" s="193">
        <v>618</v>
      </c>
      <c r="J242" s="193">
        <v>623</v>
      </c>
      <c r="K242" s="193">
        <v>598.5</v>
      </c>
      <c r="L242" s="193">
        <v>1000</v>
      </c>
      <c r="M242" s="194">
        <f t="shared" si="10"/>
        <v>-9500</v>
      </c>
      <c r="N242" s="195">
        <f t="shared" si="11"/>
        <v>-1.5625</v>
      </c>
    </row>
    <row r="243" spans="1:14" ht="15" customHeight="1">
      <c r="A243" s="75" t="s">
        <v>25</v>
      </c>
      <c r="B243" s="76"/>
      <c r="C243" s="77"/>
      <c r="D243" s="78"/>
      <c r="E243" s="79"/>
      <c r="F243" s="79"/>
      <c r="G243" s="80"/>
      <c r="H243" s="79"/>
      <c r="I243" s="79"/>
      <c r="J243" s="79"/>
      <c r="K243" s="81"/>
      <c r="N243" s="82"/>
    </row>
    <row r="244" spans="1:10" ht="15.75">
      <c r="A244" s="75" t="s">
        <v>26</v>
      </c>
      <c r="B244" s="83"/>
      <c r="C244" s="77"/>
      <c r="D244" s="78"/>
      <c r="E244" s="79"/>
      <c r="F244" s="79"/>
      <c r="G244" s="80"/>
      <c r="H244" s="79"/>
      <c r="I244" s="79"/>
      <c r="J244" s="79"/>
    </row>
    <row r="245" spans="1:10" ht="15.75">
      <c r="A245" s="75" t="s">
        <v>26</v>
      </c>
      <c r="B245" s="83"/>
      <c r="C245" s="84"/>
      <c r="D245" s="85"/>
      <c r="E245" s="86"/>
      <c r="F245" s="86"/>
      <c r="G245" s="87"/>
      <c r="H245" s="86"/>
      <c r="I245" s="86"/>
      <c r="J245" s="86"/>
    </row>
    <row r="246" spans="1:10" ht="16.5" thickBot="1">
      <c r="A246" s="84"/>
      <c r="B246" s="83"/>
      <c r="C246" s="86"/>
      <c r="D246" s="86"/>
      <c r="E246" s="86"/>
      <c r="F246" s="90"/>
      <c r="G246" s="91"/>
      <c r="H246" s="92" t="s">
        <v>27</v>
      </c>
      <c r="I246" s="92"/>
      <c r="J246" s="93"/>
    </row>
    <row r="247" spans="1:10" ht="15.75">
      <c r="A247" s="84"/>
      <c r="B247" s="83"/>
      <c r="C247" s="249" t="s">
        <v>28</v>
      </c>
      <c r="D247" s="249"/>
      <c r="E247" s="139">
        <v>20</v>
      </c>
      <c r="F247" s="140">
        <f>F248+F249+F250+F251+F252+F253</f>
        <v>100</v>
      </c>
      <c r="G247" s="86">
        <v>20</v>
      </c>
      <c r="H247" s="94">
        <f>G248/G247%</f>
        <v>70</v>
      </c>
      <c r="I247" s="94"/>
      <c r="J247" s="94"/>
    </row>
    <row r="248" spans="1:10" ht="15.75">
      <c r="A248" s="84"/>
      <c r="B248" s="83"/>
      <c r="C248" s="250" t="s">
        <v>29</v>
      </c>
      <c r="D248" s="250"/>
      <c r="E248" s="141">
        <v>14</v>
      </c>
      <c r="F248" s="142">
        <f>(E248/E247)*100</f>
        <v>70</v>
      </c>
      <c r="G248" s="86">
        <v>14</v>
      </c>
      <c r="H248" s="93"/>
      <c r="I248" s="93"/>
      <c r="J248" s="86"/>
    </row>
    <row r="249" spans="1:9" ht="15" customHeight="1">
      <c r="A249" s="96"/>
      <c r="B249" s="83"/>
      <c r="C249" s="250" t="s">
        <v>31</v>
      </c>
      <c r="D249" s="250"/>
      <c r="E249" s="141">
        <v>0</v>
      </c>
      <c r="F249" s="142">
        <f>(E249/E247)*100</f>
        <v>0</v>
      </c>
      <c r="G249" s="97"/>
      <c r="H249" s="86"/>
      <c r="I249" s="86"/>
    </row>
    <row r="250" spans="1:9" ht="15" customHeight="1">
      <c r="A250" s="96"/>
      <c r="B250" s="83"/>
      <c r="C250" s="250" t="s">
        <v>32</v>
      </c>
      <c r="D250" s="250"/>
      <c r="E250" s="141">
        <v>0</v>
      </c>
      <c r="F250" s="142">
        <f>(E250/E247)*100</f>
        <v>0</v>
      </c>
      <c r="G250" s="97"/>
      <c r="H250" s="86"/>
      <c r="I250" s="86"/>
    </row>
    <row r="251" spans="1:11" ht="15.75">
      <c r="A251" s="96"/>
      <c r="B251" s="83"/>
      <c r="C251" s="250" t="s">
        <v>33</v>
      </c>
      <c r="D251" s="250"/>
      <c r="E251" s="141">
        <v>6</v>
      </c>
      <c r="F251" s="142">
        <f>(E251/E247)*100</f>
        <v>30</v>
      </c>
      <c r="G251" s="97"/>
      <c r="H251" s="86" t="s">
        <v>34</v>
      </c>
      <c r="I251" s="86"/>
      <c r="J251" s="93"/>
      <c r="K251" s="81"/>
    </row>
    <row r="252" spans="1:9" ht="15.75">
      <c r="A252" s="96"/>
      <c r="B252" s="83"/>
      <c r="C252" s="250" t="s">
        <v>35</v>
      </c>
      <c r="D252" s="250"/>
      <c r="E252" s="141">
        <v>0</v>
      </c>
      <c r="F252" s="142">
        <f>(E252/E247)*100</f>
        <v>0</v>
      </c>
      <c r="G252" s="97"/>
      <c r="H252" s="86"/>
      <c r="I252" s="86"/>
    </row>
    <row r="253" spans="1:9" ht="16.5" thickBot="1">
      <c r="A253" s="96"/>
      <c r="B253" s="83"/>
      <c r="C253" s="257" t="s">
        <v>36</v>
      </c>
      <c r="D253" s="257"/>
      <c r="E253" s="143"/>
      <c r="F253" s="144">
        <f>(E253/E247)*100</f>
        <v>0</v>
      </c>
      <c r="G253" s="97"/>
      <c r="H253" s="86"/>
      <c r="I253" s="86"/>
    </row>
    <row r="254" spans="1:12" ht="15.75">
      <c r="A254" s="98" t="s">
        <v>37</v>
      </c>
      <c r="B254" s="76"/>
      <c r="C254" s="77"/>
      <c r="D254" s="77"/>
      <c r="E254" s="79"/>
      <c r="F254" s="79"/>
      <c r="G254" s="80"/>
      <c r="H254" s="99"/>
      <c r="I254" s="99"/>
      <c r="J254" s="99"/>
      <c r="K254" s="86"/>
      <c r="L254" s="93"/>
    </row>
    <row r="255" spans="1:13" ht="15.75">
      <c r="A255" s="78" t="s">
        <v>38</v>
      </c>
      <c r="B255" s="76"/>
      <c r="C255" s="101"/>
      <c r="D255" s="102"/>
      <c r="E255" s="77"/>
      <c r="F255" s="99"/>
      <c r="G255" s="80"/>
      <c r="H255" s="99"/>
      <c r="I255" s="99"/>
      <c r="J255" s="99"/>
      <c r="K255" s="86"/>
      <c r="L255" s="88"/>
      <c r="M255" s="86" t="s">
        <v>30</v>
      </c>
    </row>
    <row r="256" spans="1:11" ht="15">
      <c r="A256" s="78" t="s">
        <v>39</v>
      </c>
      <c r="B256" s="76"/>
      <c r="C256" s="77"/>
      <c r="D256" s="102"/>
      <c r="E256" s="77"/>
      <c r="F256" s="99"/>
      <c r="G256" s="80"/>
      <c r="H256" s="103"/>
      <c r="I256" s="103"/>
      <c r="J256" s="103"/>
      <c r="K256" s="79"/>
    </row>
    <row r="257" spans="1:12" ht="15.75">
      <c r="A257" s="78" t="s">
        <v>40</v>
      </c>
      <c r="B257" s="101"/>
      <c r="C257" s="77"/>
      <c r="D257" s="102"/>
      <c r="E257" s="77"/>
      <c r="F257" s="99"/>
      <c r="G257" s="104"/>
      <c r="H257" s="103"/>
      <c r="I257" s="103"/>
      <c r="J257" s="103"/>
      <c r="K257" s="79"/>
      <c r="L257" s="88"/>
    </row>
    <row r="258" spans="1:14" ht="16.5" thickBot="1">
      <c r="A258" s="78" t="s">
        <v>41</v>
      </c>
      <c r="B258" s="96"/>
      <c r="C258" s="77"/>
      <c r="D258" s="105"/>
      <c r="E258" s="99"/>
      <c r="F258" s="99"/>
      <c r="G258" s="104"/>
      <c r="H258" s="103"/>
      <c r="I258" s="103"/>
      <c r="J258" s="103"/>
      <c r="K258" s="99"/>
      <c r="L258" s="88"/>
      <c r="M258" s="88"/>
      <c r="N258" s="88"/>
    </row>
    <row r="259" spans="1:14" ht="15.75" customHeight="1">
      <c r="A259" s="271" t="s">
        <v>0</v>
      </c>
      <c r="B259" s="272"/>
      <c r="C259" s="272"/>
      <c r="D259" s="272"/>
      <c r="E259" s="272"/>
      <c r="F259" s="272"/>
      <c r="G259" s="272"/>
      <c r="H259" s="272"/>
      <c r="I259" s="272"/>
      <c r="J259" s="272"/>
      <c r="K259" s="272"/>
      <c r="L259" s="272"/>
      <c r="M259" s="272"/>
      <c r="N259" s="273"/>
    </row>
    <row r="260" spans="1:14" ht="15.75" customHeight="1">
      <c r="A260" s="274"/>
      <c r="B260" s="275"/>
      <c r="C260" s="275"/>
      <c r="D260" s="275"/>
      <c r="E260" s="275"/>
      <c r="F260" s="275"/>
      <c r="G260" s="275"/>
      <c r="H260" s="275"/>
      <c r="I260" s="275"/>
      <c r="J260" s="275"/>
      <c r="K260" s="275"/>
      <c r="L260" s="275"/>
      <c r="M260" s="275"/>
      <c r="N260" s="276"/>
    </row>
    <row r="261" spans="1:14" ht="15" customHeight="1">
      <c r="A261" s="274"/>
      <c r="B261" s="275"/>
      <c r="C261" s="275"/>
      <c r="D261" s="275"/>
      <c r="E261" s="275"/>
      <c r="F261" s="275"/>
      <c r="G261" s="275"/>
      <c r="H261" s="275"/>
      <c r="I261" s="275"/>
      <c r="J261" s="275"/>
      <c r="K261" s="275"/>
      <c r="L261" s="275"/>
      <c r="M261" s="275"/>
      <c r="N261" s="276"/>
    </row>
    <row r="262" spans="1:14" ht="15.75">
      <c r="A262" s="277" t="s">
        <v>135</v>
      </c>
      <c r="B262" s="278"/>
      <c r="C262" s="278"/>
      <c r="D262" s="278"/>
      <c r="E262" s="278"/>
      <c r="F262" s="278"/>
      <c r="G262" s="278"/>
      <c r="H262" s="278"/>
      <c r="I262" s="278"/>
      <c r="J262" s="278"/>
      <c r="K262" s="278"/>
      <c r="L262" s="278"/>
      <c r="M262" s="278"/>
      <c r="N262" s="279"/>
    </row>
    <row r="263" spans="1:14" ht="15.75">
      <c r="A263" s="277" t="s">
        <v>136</v>
      </c>
      <c r="B263" s="278"/>
      <c r="C263" s="278"/>
      <c r="D263" s="278"/>
      <c r="E263" s="278"/>
      <c r="F263" s="278"/>
      <c r="G263" s="278"/>
      <c r="H263" s="278"/>
      <c r="I263" s="278"/>
      <c r="J263" s="278"/>
      <c r="K263" s="278"/>
      <c r="L263" s="278"/>
      <c r="M263" s="278"/>
      <c r="N263" s="279"/>
    </row>
    <row r="264" spans="1:14" ht="16.5" thickBot="1">
      <c r="A264" s="261" t="s">
        <v>3</v>
      </c>
      <c r="B264" s="262"/>
      <c r="C264" s="262"/>
      <c r="D264" s="262"/>
      <c r="E264" s="262"/>
      <c r="F264" s="262"/>
      <c r="G264" s="262"/>
      <c r="H264" s="262"/>
      <c r="I264" s="262"/>
      <c r="J264" s="262"/>
      <c r="K264" s="262"/>
      <c r="L264" s="262"/>
      <c r="M264" s="262"/>
      <c r="N264" s="263"/>
    </row>
    <row r="265" spans="1:14" ht="15.75">
      <c r="A265" s="264" t="s">
        <v>323</v>
      </c>
      <c r="B265" s="265"/>
      <c r="C265" s="265"/>
      <c r="D265" s="265"/>
      <c r="E265" s="265"/>
      <c r="F265" s="265"/>
      <c r="G265" s="265"/>
      <c r="H265" s="265"/>
      <c r="I265" s="265"/>
      <c r="J265" s="265"/>
      <c r="K265" s="265"/>
      <c r="L265" s="265"/>
      <c r="M265" s="265"/>
      <c r="N265" s="266"/>
    </row>
    <row r="266" spans="1:14" ht="15.75">
      <c r="A266" s="267" t="s">
        <v>5</v>
      </c>
      <c r="B266" s="268"/>
      <c r="C266" s="268"/>
      <c r="D266" s="268"/>
      <c r="E266" s="268"/>
      <c r="F266" s="268"/>
      <c r="G266" s="268"/>
      <c r="H266" s="268"/>
      <c r="I266" s="268"/>
      <c r="J266" s="268"/>
      <c r="K266" s="268"/>
      <c r="L266" s="268"/>
      <c r="M266" s="268"/>
      <c r="N266" s="269"/>
    </row>
    <row r="267" spans="1:14" ht="15" customHeight="1">
      <c r="A267" s="256" t="s">
        <v>6</v>
      </c>
      <c r="B267" s="248" t="s">
        <v>7</v>
      </c>
      <c r="C267" s="248" t="s">
        <v>8</v>
      </c>
      <c r="D267" s="256" t="s">
        <v>160</v>
      </c>
      <c r="E267" s="256" t="s">
        <v>161</v>
      </c>
      <c r="F267" s="248" t="s">
        <v>11</v>
      </c>
      <c r="G267" s="248" t="s">
        <v>12</v>
      </c>
      <c r="H267" s="248" t="s">
        <v>13</v>
      </c>
      <c r="I267" s="248" t="s">
        <v>14</v>
      </c>
      <c r="J267" s="248" t="s">
        <v>15</v>
      </c>
      <c r="K267" s="253" t="s">
        <v>16</v>
      </c>
      <c r="L267" s="248" t="s">
        <v>17</v>
      </c>
      <c r="M267" s="248" t="s">
        <v>18</v>
      </c>
      <c r="N267" s="248" t="s">
        <v>19</v>
      </c>
    </row>
    <row r="268" spans="1:14" ht="15" customHeight="1">
      <c r="A268" s="270"/>
      <c r="B268" s="260"/>
      <c r="C268" s="260"/>
      <c r="D268" s="270"/>
      <c r="E268" s="270"/>
      <c r="F268" s="260"/>
      <c r="G268" s="260"/>
      <c r="H268" s="260"/>
      <c r="I268" s="260"/>
      <c r="J268" s="260"/>
      <c r="K268" s="280"/>
      <c r="L268" s="260"/>
      <c r="M268" s="260"/>
      <c r="N268" s="260"/>
    </row>
    <row r="269" spans="1:14" ht="15.75">
      <c r="A269" s="190">
        <v>1</v>
      </c>
      <c r="B269" s="69">
        <v>43677</v>
      </c>
      <c r="C269" s="190" t="s">
        <v>162</v>
      </c>
      <c r="D269" s="190" t="s">
        <v>53</v>
      </c>
      <c r="E269" s="190" t="s">
        <v>121</v>
      </c>
      <c r="F269" s="190">
        <v>3195</v>
      </c>
      <c r="G269" s="190">
        <v>3225</v>
      </c>
      <c r="H269" s="190">
        <v>3175</v>
      </c>
      <c r="I269" s="190">
        <v>3155</v>
      </c>
      <c r="J269" s="190">
        <v>3135</v>
      </c>
      <c r="K269" s="190">
        <v>3175</v>
      </c>
      <c r="L269" s="190">
        <v>250</v>
      </c>
      <c r="M269" s="191">
        <f aca="true" t="shared" si="12" ref="M269:M288">IF(D269="BUY",(K269-F269)*(L269),(F269-K269)*(L269))</f>
        <v>5000</v>
      </c>
      <c r="N269" s="192">
        <f aca="true" t="shared" si="13" ref="N269:N288">M269/(L269)/F269%</f>
        <v>0.6259780907668232</v>
      </c>
    </row>
    <row r="270" spans="1:14" ht="15.75">
      <c r="A270" s="190">
        <v>2</v>
      </c>
      <c r="B270" s="69">
        <v>43676</v>
      </c>
      <c r="C270" s="190" t="s">
        <v>162</v>
      </c>
      <c r="D270" s="190" t="s">
        <v>53</v>
      </c>
      <c r="E270" s="190" t="s">
        <v>93</v>
      </c>
      <c r="F270" s="190">
        <v>435</v>
      </c>
      <c r="G270" s="190">
        <v>442</v>
      </c>
      <c r="H270" s="190">
        <v>431</v>
      </c>
      <c r="I270" s="190">
        <v>427</v>
      </c>
      <c r="J270" s="190">
        <v>423</v>
      </c>
      <c r="K270" s="190">
        <v>427</v>
      </c>
      <c r="L270" s="190">
        <v>1375</v>
      </c>
      <c r="M270" s="191">
        <f t="shared" si="12"/>
        <v>11000</v>
      </c>
      <c r="N270" s="192">
        <f t="shared" si="13"/>
        <v>1.8390804597701151</v>
      </c>
    </row>
    <row r="271" spans="1:14" ht="15.75">
      <c r="A271" s="190">
        <v>3</v>
      </c>
      <c r="B271" s="69">
        <v>43675</v>
      </c>
      <c r="C271" s="190" t="s">
        <v>162</v>
      </c>
      <c r="D271" s="190" t="s">
        <v>21</v>
      </c>
      <c r="E271" s="190" t="s">
        <v>52</v>
      </c>
      <c r="F271" s="190">
        <v>99</v>
      </c>
      <c r="G271" s="190">
        <v>95</v>
      </c>
      <c r="H271" s="190">
        <v>101.5</v>
      </c>
      <c r="I271" s="190">
        <v>104</v>
      </c>
      <c r="J271" s="190">
        <v>106.5</v>
      </c>
      <c r="K271" s="190">
        <v>95</v>
      </c>
      <c r="L271" s="190">
        <v>2200</v>
      </c>
      <c r="M271" s="191">
        <f t="shared" si="12"/>
        <v>-8800</v>
      </c>
      <c r="N271" s="192">
        <f t="shared" si="13"/>
        <v>-4.040404040404041</v>
      </c>
    </row>
    <row r="272" spans="1:14" ht="15.75">
      <c r="A272" s="190">
        <v>4</v>
      </c>
      <c r="B272" s="69">
        <v>43672</v>
      </c>
      <c r="C272" s="190" t="s">
        <v>162</v>
      </c>
      <c r="D272" s="190" t="s">
        <v>21</v>
      </c>
      <c r="E272" s="190" t="s">
        <v>93</v>
      </c>
      <c r="F272" s="190">
        <v>419</v>
      </c>
      <c r="G272" s="190">
        <v>412</v>
      </c>
      <c r="H272" s="190">
        <v>423</v>
      </c>
      <c r="I272" s="190">
        <v>427</v>
      </c>
      <c r="J272" s="190">
        <v>431</v>
      </c>
      <c r="K272" s="190">
        <v>423</v>
      </c>
      <c r="L272" s="190">
        <v>1375</v>
      </c>
      <c r="M272" s="191">
        <f t="shared" si="12"/>
        <v>5500</v>
      </c>
      <c r="N272" s="192">
        <f t="shared" si="13"/>
        <v>0.954653937947494</v>
      </c>
    </row>
    <row r="273" spans="1:14" ht="15.75">
      <c r="A273" s="190">
        <v>5</v>
      </c>
      <c r="B273" s="69">
        <v>43671</v>
      </c>
      <c r="C273" s="190" t="s">
        <v>162</v>
      </c>
      <c r="D273" s="190" t="s">
        <v>21</v>
      </c>
      <c r="E273" s="190" t="s">
        <v>338</v>
      </c>
      <c r="F273" s="190">
        <v>1767</v>
      </c>
      <c r="G273" s="190">
        <v>1745</v>
      </c>
      <c r="H273" s="190">
        <v>1782</v>
      </c>
      <c r="I273" s="190">
        <v>1797</v>
      </c>
      <c r="J273" s="190">
        <v>1812</v>
      </c>
      <c r="K273" s="190">
        <v>1797</v>
      </c>
      <c r="L273" s="190">
        <v>400</v>
      </c>
      <c r="M273" s="191">
        <f t="shared" si="12"/>
        <v>12000</v>
      </c>
      <c r="N273" s="192">
        <f t="shared" si="13"/>
        <v>1.6977928692699489</v>
      </c>
    </row>
    <row r="274" spans="1:14" ht="15.75">
      <c r="A274" s="190">
        <v>6</v>
      </c>
      <c r="B274" s="69">
        <v>43670</v>
      </c>
      <c r="C274" s="190" t="s">
        <v>162</v>
      </c>
      <c r="D274" s="190" t="s">
        <v>53</v>
      </c>
      <c r="E274" s="190" t="s">
        <v>150</v>
      </c>
      <c r="F274" s="190">
        <v>622</v>
      </c>
      <c r="G274" s="190">
        <v>633</v>
      </c>
      <c r="H274" s="190">
        <v>615</v>
      </c>
      <c r="I274" s="190">
        <v>608</v>
      </c>
      <c r="J274" s="190">
        <v>600</v>
      </c>
      <c r="K274" s="190">
        <v>608</v>
      </c>
      <c r="L274" s="190">
        <v>800</v>
      </c>
      <c r="M274" s="191">
        <f t="shared" si="12"/>
        <v>11200</v>
      </c>
      <c r="N274" s="192">
        <f t="shared" si="13"/>
        <v>2.2508038585209005</v>
      </c>
    </row>
    <row r="275" spans="1:14" ht="15.75">
      <c r="A275" s="190">
        <v>7</v>
      </c>
      <c r="B275" s="69">
        <v>43669</v>
      </c>
      <c r="C275" s="190" t="s">
        <v>162</v>
      </c>
      <c r="D275" s="190" t="s">
        <v>21</v>
      </c>
      <c r="E275" s="190" t="s">
        <v>183</v>
      </c>
      <c r="F275" s="190">
        <v>1438</v>
      </c>
      <c r="G275" s="190">
        <v>1422</v>
      </c>
      <c r="H275" s="190">
        <v>1448</v>
      </c>
      <c r="I275" s="190">
        <v>1458</v>
      </c>
      <c r="J275" s="190">
        <v>1468</v>
      </c>
      <c r="K275" s="190">
        <v>1422</v>
      </c>
      <c r="L275" s="190">
        <v>600</v>
      </c>
      <c r="M275" s="191">
        <f t="shared" si="12"/>
        <v>-9600</v>
      </c>
      <c r="N275" s="192">
        <f t="shared" si="13"/>
        <v>-1.1126564673157162</v>
      </c>
    </row>
    <row r="276" spans="1:14" ht="15.75">
      <c r="A276" s="190">
        <v>8</v>
      </c>
      <c r="B276" s="69">
        <v>43665</v>
      </c>
      <c r="C276" s="190" t="s">
        <v>162</v>
      </c>
      <c r="D276" s="190" t="s">
        <v>53</v>
      </c>
      <c r="E276" s="190" t="s">
        <v>168</v>
      </c>
      <c r="F276" s="190">
        <v>132</v>
      </c>
      <c r="G276" s="190">
        <v>135</v>
      </c>
      <c r="H276" s="190">
        <v>130.5</v>
      </c>
      <c r="I276" s="190">
        <v>129</v>
      </c>
      <c r="J276" s="190">
        <v>127.5</v>
      </c>
      <c r="K276" s="190">
        <v>130.5</v>
      </c>
      <c r="L276" s="190">
        <v>4000</v>
      </c>
      <c r="M276" s="191">
        <f t="shared" si="12"/>
        <v>6000</v>
      </c>
      <c r="N276" s="192">
        <f t="shared" si="13"/>
        <v>1.1363636363636362</v>
      </c>
    </row>
    <row r="277" spans="1:14" ht="15.75">
      <c r="A277" s="190">
        <v>9</v>
      </c>
      <c r="B277" s="69">
        <v>43664</v>
      </c>
      <c r="C277" s="190" t="s">
        <v>162</v>
      </c>
      <c r="D277" s="190" t="s">
        <v>21</v>
      </c>
      <c r="E277" s="190" t="s">
        <v>217</v>
      </c>
      <c r="F277" s="190">
        <v>359</v>
      </c>
      <c r="G277" s="190">
        <v>352</v>
      </c>
      <c r="H277" s="190">
        <v>363</v>
      </c>
      <c r="I277" s="190">
        <v>367</v>
      </c>
      <c r="J277" s="190">
        <v>371</v>
      </c>
      <c r="K277" s="190">
        <v>363</v>
      </c>
      <c r="L277" s="190">
        <v>1300</v>
      </c>
      <c r="M277" s="191">
        <f t="shared" si="12"/>
        <v>5200</v>
      </c>
      <c r="N277" s="192">
        <f t="shared" si="13"/>
        <v>1.1142061281337048</v>
      </c>
    </row>
    <row r="278" spans="1:14" ht="15.75">
      <c r="A278" s="190">
        <v>10</v>
      </c>
      <c r="B278" s="69">
        <v>43663</v>
      </c>
      <c r="C278" s="190" t="s">
        <v>162</v>
      </c>
      <c r="D278" s="190" t="s">
        <v>21</v>
      </c>
      <c r="E278" s="190" t="s">
        <v>243</v>
      </c>
      <c r="F278" s="190">
        <v>1464</v>
      </c>
      <c r="G278" s="190">
        <v>1445</v>
      </c>
      <c r="H278" s="190">
        <v>1474</v>
      </c>
      <c r="I278" s="190">
        <v>1484</v>
      </c>
      <c r="J278" s="190">
        <v>1494</v>
      </c>
      <c r="K278" s="190">
        <v>1484</v>
      </c>
      <c r="L278" s="190">
        <v>600</v>
      </c>
      <c r="M278" s="191">
        <f t="shared" si="12"/>
        <v>12000</v>
      </c>
      <c r="N278" s="192">
        <f t="shared" si="13"/>
        <v>1.366120218579235</v>
      </c>
    </row>
    <row r="279" spans="1:14" ht="15.75">
      <c r="A279" s="190">
        <v>11</v>
      </c>
      <c r="B279" s="69">
        <v>43662</v>
      </c>
      <c r="C279" s="190" t="s">
        <v>162</v>
      </c>
      <c r="D279" s="190" t="s">
        <v>21</v>
      </c>
      <c r="E279" s="190" t="s">
        <v>186</v>
      </c>
      <c r="F279" s="190">
        <v>187</v>
      </c>
      <c r="G279" s="190">
        <v>183.5</v>
      </c>
      <c r="H279" s="190">
        <v>189</v>
      </c>
      <c r="I279" s="190">
        <v>191</v>
      </c>
      <c r="J279" s="190">
        <v>193</v>
      </c>
      <c r="K279" s="190">
        <v>191</v>
      </c>
      <c r="L279" s="190">
        <v>2800</v>
      </c>
      <c r="M279" s="191">
        <f t="shared" si="12"/>
        <v>11200</v>
      </c>
      <c r="N279" s="192">
        <f t="shared" si="13"/>
        <v>2.13903743315508</v>
      </c>
    </row>
    <row r="280" spans="1:14" ht="15.75">
      <c r="A280" s="190">
        <v>12</v>
      </c>
      <c r="B280" s="69">
        <v>43661</v>
      </c>
      <c r="C280" s="190" t="s">
        <v>162</v>
      </c>
      <c r="D280" s="190" t="s">
        <v>21</v>
      </c>
      <c r="E280" s="190" t="s">
        <v>275</v>
      </c>
      <c r="F280" s="190">
        <v>311</v>
      </c>
      <c r="G280" s="190">
        <v>307.5</v>
      </c>
      <c r="H280" s="190">
        <v>313</v>
      </c>
      <c r="I280" s="190">
        <v>315</v>
      </c>
      <c r="J280" s="190">
        <v>317</v>
      </c>
      <c r="K280" s="190">
        <v>313</v>
      </c>
      <c r="L280" s="190">
        <v>3000</v>
      </c>
      <c r="M280" s="191">
        <f t="shared" si="12"/>
        <v>6000</v>
      </c>
      <c r="N280" s="192">
        <f t="shared" si="13"/>
        <v>0.6430868167202572</v>
      </c>
    </row>
    <row r="281" spans="1:14" ht="15.75">
      <c r="A281" s="190">
        <v>13</v>
      </c>
      <c r="B281" s="69">
        <v>43658</v>
      </c>
      <c r="C281" s="190" t="s">
        <v>162</v>
      </c>
      <c r="D281" s="190" t="s">
        <v>21</v>
      </c>
      <c r="E281" s="190" t="s">
        <v>55</v>
      </c>
      <c r="F281" s="190">
        <v>167.5</v>
      </c>
      <c r="G281" s="190">
        <v>164.8</v>
      </c>
      <c r="H281" s="190">
        <v>169.5</v>
      </c>
      <c r="I281" s="190">
        <v>171.5</v>
      </c>
      <c r="J281" s="190">
        <v>173.5</v>
      </c>
      <c r="K281" s="190">
        <v>169.3</v>
      </c>
      <c r="L281" s="190">
        <v>3000</v>
      </c>
      <c r="M281" s="191">
        <f t="shared" si="12"/>
        <v>5400.000000000035</v>
      </c>
      <c r="N281" s="192">
        <f t="shared" si="13"/>
        <v>1.0746268656716487</v>
      </c>
    </row>
    <row r="282" spans="1:14" ht="15.75">
      <c r="A282" s="190">
        <v>14</v>
      </c>
      <c r="B282" s="69">
        <v>43657</v>
      </c>
      <c r="C282" s="190" t="s">
        <v>162</v>
      </c>
      <c r="D282" s="190" t="s">
        <v>21</v>
      </c>
      <c r="E282" s="190" t="s">
        <v>217</v>
      </c>
      <c r="F282" s="190">
        <v>342</v>
      </c>
      <c r="G282" s="190">
        <v>334</v>
      </c>
      <c r="H282" s="190">
        <v>346</v>
      </c>
      <c r="I282" s="190">
        <v>350</v>
      </c>
      <c r="J282" s="190">
        <v>354</v>
      </c>
      <c r="K282" s="190">
        <v>356</v>
      </c>
      <c r="L282" s="190">
        <v>1300</v>
      </c>
      <c r="M282" s="191">
        <f t="shared" si="12"/>
        <v>18200</v>
      </c>
      <c r="N282" s="192">
        <f t="shared" si="13"/>
        <v>4.093567251461988</v>
      </c>
    </row>
    <row r="283" spans="1:14" ht="15.75">
      <c r="A283" s="190">
        <v>15</v>
      </c>
      <c r="B283" s="69">
        <v>43656</v>
      </c>
      <c r="C283" s="190" t="s">
        <v>162</v>
      </c>
      <c r="D283" s="190" t="s">
        <v>53</v>
      </c>
      <c r="E283" s="190" t="s">
        <v>80</v>
      </c>
      <c r="F283" s="190">
        <v>461</v>
      </c>
      <c r="G283" s="190">
        <v>470</v>
      </c>
      <c r="H283" s="190">
        <v>456</v>
      </c>
      <c r="I283" s="190">
        <v>451</v>
      </c>
      <c r="J283" s="190">
        <v>446</v>
      </c>
      <c r="K283" s="190">
        <v>451</v>
      </c>
      <c r="L283" s="190">
        <v>1061</v>
      </c>
      <c r="M283" s="191">
        <f t="shared" si="12"/>
        <v>10610</v>
      </c>
      <c r="N283" s="192">
        <f t="shared" si="13"/>
        <v>2.1691973969631233</v>
      </c>
    </row>
    <row r="284" spans="1:14" ht="15.75" customHeight="1">
      <c r="A284" s="190">
        <v>16</v>
      </c>
      <c r="B284" s="69">
        <v>43655</v>
      </c>
      <c r="C284" s="190" t="s">
        <v>162</v>
      </c>
      <c r="D284" s="190" t="s">
        <v>21</v>
      </c>
      <c r="E284" s="190" t="s">
        <v>49</v>
      </c>
      <c r="F284" s="190">
        <v>748</v>
      </c>
      <c r="G284" s="190">
        <v>734</v>
      </c>
      <c r="H284" s="190">
        <v>756</v>
      </c>
      <c r="I284" s="190">
        <v>764</v>
      </c>
      <c r="J284" s="190">
        <v>770</v>
      </c>
      <c r="K284" s="190">
        <v>756</v>
      </c>
      <c r="L284" s="190">
        <v>700</v>
      </c>
      <c r="M284" s="191">
        <f t="shared" si="12"/>
        <v>5600</v>
      </c>
      <c r="N284" s="192">
        <f t="shared" si="13"/>
        <v>1.06951871657754</v>
      </c>
    </row>
    <row r="285" spans="1:14" ht="15.75" customHeight="1">
      <c r="A285" s="190">
        <v>17</v>
      </c>
      <c r="B285" s="69">
        <v>43651</v>
      </c>
      <c r="C285" s="190" t="s">
        <v>162</v>
      </c>
      <c r="D285" s="190" t="s">
        <v>21</v>
      </c>
      <c r="E285" s="190" t="s">
        <v>133</v>
      </c>
      <c r="F285" s="190">
        <v>297</v>
      </c>
      <c r="G285" s="190">
        <v>291.5</v>
      </c>
      <c r="H285" s="190">
        <v>300</v>
      </c>
      <c r="I285" s="190">
        <v>303</v>
      </c>
      <c r="J285" s="190">
        <v>306</v>
      </c>
      <c r="K285" s="190">
        <v>291.5</v>
      </c>
      <c r="L285" s="190">
        <v>2000</v>
      </c>
      <c r="M285" s="191">
        <f t="shared" si="12"/>
        <v>-11000</v>
      </c>
      <c r="N285" s="192">
        <f t="shared" si="13"/>
        <v>-1.8518518518518516</v>
      </c>
    </row>
    <row r="286" spans="1:14" ht="15" customHeight="1">
      <c r="A286" s="190">
        <v>18</v>
      </c>
      <c r="B286" s="69">
        <v>43650</v>
      </c>
      <c r="C286" s="190" t="s">
        <v>162</v>
      </c>
      <c r="D286" s="190" t="s">
        <v>21</v>
      </c>
      <c r="E286" s="190" t="s">
        <v>186</v>
      </c>
      <c r="F286" s="190">
        <v>195</v>
      </c>
      <c r="G286" s="190">
        <v>191.5</v>
      </c>
      <c r="H286" s="190">
        <v>197</v>
      </c>
      <c r="I286" s="190">
        <v>199</v>
      </c>
      <c r="J286" s="190">
        <v>201</v>
      </c>
      <c r="K286" s="190">
        <v>191.5</v>
      </c>
      <c r="L286" s="190">
        <v>2800</v>
      </c>
      <c r="M286" s="191">
        <f t="shared" si="12"/>
        <v>-9800</v>
      </c>
      <c r="N286" s="192">
        <f t="shared" si="13"/>
        <v>-1.794871794871795</v>
      </c>
    </row>
    <row r="287" spans="1:14" ht="15.75">
      <c r="A287" s="190">
        <v>19</v>
      </c>
      <c r="B287" s="69">
        <v>43649</v>
      </c>
      <c r="C287" s="190" t="s">
        <v>162</v>
      </c>
      <c r="D287" s="190" t="s">
        <v>21</v>
      </c>
      <c r="E287" s="190" t="s">
        <v>85</v>
      </c>
      <c r="F287" s="190">
        <v>1565</v>
      </c>
      <c r="G287" s="190">
        <v>1538</v>
      </c>
      <c r="H287" s="190">
        <v>1580</v>
      </c>
      <c r="I287" s="190">
        <v>1595</v>
      </c>
      <c r="J287" s="190">
        <v>1610</v>
      </c>
      <c r="K287" s="190">
        <v>1579.9</v>
      </c>
      <c r="L287" s="190">
        <v>375</v>
      </c>
      <c r="M287" s="191">
        <f t="shared" si="12"/>
        <v>5587.500000000035</v>
      </c>
      <c r="N287" s="192">
        <f t="shared" si="13"/>
        <v>0.9520766773162999</v>
      </c>
    </row>
    <row r="288" spans="1:14" ht="15.75">
      <c r="A288" s="190">
        <v>20</v>
      </c>
      <c r="B288" s="69">
        <v>43648</v>
      </c>
      <c r="C288" s="190" t="s">
        <v>162</v>
      </c>
      <c r="D288" s="190" t="s">
        <v>21</v>
      </c>
      <c r="E288" s="190" t="s">
        <v>188</v>
      </c>
      <c r="F288" s="190">
        <v>355</v>
      </c>
      <c r="G288" s="190">
        <v>349.5</v>
      </c>
      <c r="H288" s="190">
        <v>358</v>
      </c>
      <c r="I288" s="190">
        <v>361</v>
      </c>
      <c r="J288" s="190">
        <v>364</v>
      </c>
      <c r="K288" s="190">
        <v>358</v>
      </c>
      <c r="L288" s="190">
        <v>1851</v>
      </c>
      <c r="M288" s="191">
        <f t="shared" si="12"/>
        <v>5553</v>
      </c>
      <c r="N288" s="192">
        <f t="shared" si="13"/>
        <v>0.8450704225352114</v>
      </c>
    </row>
    <row r="289" spans="1:14" ht="15">
      <c r="A289" s="75" t="s">
        <v>25</v>
      </c>
      <c r="B289" s="76"/>
      <c r="C289" s="77"/>
      <c r="D289" s="78"/>
      <c r="E289" s="79"/>
      <c r="F289" s="79"/>
      <c r="G289" s="80"/>
      <c r="H289" s="79"/>
      <c r="I289" s="79"/>
      <c r="J289" s="79"/>
      <c r="K289" s="81"/>
      <c r="N289" s="82"/>
    </row>
    <row r="290" spans="1:10" ht="15.75">
      <c r="A290" s="75" t="s">
        <v>26</v>
      </c>
      <c r="B290" s="83"/>
      <c r="C290" s="77"/>
      <c r="D290" s="78"/>
      <c r="E290" s="79"/>
      <c r="F290" s="79"/>
      <c r="G290" s="80"/>
      <c r="H290" s="79"/>
      <c r="I290" s="79"/>
      <c r="J290" s="79"/>
    </row>
    <row r="291" spans="1:10" ht="15.75">
      <c r="A291" s="75" t="s">
        <v>26</v>
      </c>
      <c r="B291" s="83"/>
      <c r="C291" s="84"/>
      <c r="D291" s="85"/>
      <c r="E291" s="86"/>
      <c r="F291" s="86"/>
      <c r="G291" s="87"/>
      <c r="H291" s="86"/>
      <c r="I291" s="86"/>
      <c r="J291" s="86"/>
    </row>
    <row r="292" spans="1:10" ht="15" customHeight="1" thickBot="1">
      <c r="A292" s="84"/>
      <c r="B292" s="83"/>
      <c r="C292" s="86"/>
      <c r="D292" s="86"/>
      <c r="E292" s="86"/>
      <c r="F292" s="90"/>
      <c r="G292" s="91"/>
      <c r="H292" s="92" t="s">
        <v>27</v>
      </c>
      <c r="I292" s="92"/>
      <c r="J292" s="93"/>
    </row>
    <row r="293" spans="1:10" ht="15" customHeight="1">
      <c r="A293" s="84"/>
      <c r="B293" s="83"/>
      <c r="C293" s="249" t="s">
        <v>28</v>
      </c>
      <c r="D293" s="249"/>
      <c r="E293" s="139">
        <v>20</v>
      </c>
      <c r="F293" s="140">
        <f>F294+F295+F296+F297+F298+F299</f>
        <v>100</v>
      </c>
      <c r="G293" s="86">
        <v>20</v>
      </c>
      <c r="H293" s="94">
        <f>G294/G293%</f>
        <v>80</v>
      </c>
      <c r="I293" s="94"/>
      <c r="J293" s="94"/>
    </row>
    <row r="294" spans="1:10" ht="15.75">
      <c r="A294" s="84"/>
      <c r="B294" s="83"/>
      <c r="C294" s="250" t="s">
        <v>29</v>
      </c>
      <c r="D294" s="250"/>
      <c r="E294" s="141">
        <v>16</v>
      </c>
      <c r="F294" s="142">
        <f>(E294/E293)*100</f>
        <v>80</v>
      </c>
      <c r="G294" s="86">
        <v>16</v>
      </c>
      <c r="H294" s="93"/>
      <c r="I294" s="93"/>
      <c r="J294" s="86"/>
    </row>
    <row r="295" spans="1:9" ht="15.75">
      <c r="A295" s="96"/>
      <c r="B295" s="83"/>
      <c r="C295" s="250" t="s">
        <v>31</v>
      </c>
      <c r="D295" s="250"/>
      <c r="E295" s="141">
        <v>0</v>
      </c>
      <c r="F295" s="142">
        <f>(E295/E293)*100</f>
        <v>0</v>
      </c>
      <c r="G295" s="97"/>
      <c r="H295" s="86"/>
      <c r="I295" s="86"/>
    </row>
    <row r="296" spans="1:9" ht="15.75">
      <c r="A296" s="96"/>
      <c r="B296" s="83"/>
      <c r="C296" s="250" t="s">
        <v>32</v>
      </c>
      <c r="D296" s="250"/>
      <c r="E296" s="141">
        <v>0</v>
      </c>
      <c r="F296" s="142">
        <f>(E296/E293)*100</f>
        <v>0</v>
      </c>
      <c r="G296" s="97"/>
      <c r="H296" s="86"/>
      <c r="I296" s="86"/>
    </row>
    <row r="297" spans="1:11" ht="15.75">
      <c r="A297" s="96"/>
      <c r="B297" s="83"/>
      <c r="C297" s="250" t="s">
        <v>33</v>
      </c>
      <c r="D297" s="250"/>
      <c r="E297" s="141">
        <v>4</v>
      </c>
      <c r="F297" s="142">
        <f>(E297/E293)*100</f>
        <v>20</v>
      </c>
      <c r="G297" s="97"/>
      <c r="H297" s="86" t="s">
        <v>34</v>
      </c>
      <c r="I297" s="86"/>
      <c r="J297" s="93"/>
      <c r="K297" s="81"/>
    </row>
    <row r="298" spans="1:9" ht="15.75">
      <c r="A298" s="96"/>
      <c r="B298" s="83"/>
      <c r="C298" s="250" t="s">
        <v>35</v>
      </c>
      <c r="D298" s="250"/>
      <c r="E298" s="141">
        <v>0</v>
      </c>
      <c r="F298" s="142">
        <f>(E298/E293)*100</f>
        <v>0</v>
      </c>
      <c r="G298" s="97"/>
      <c r="H298" s="86"/>
      <c r="I298" s="86"/>
    </row>
    <row r="299" spans="1:9" ht="16.5" thickBot="1">
      <c r="A299" s="96"/>
      <c r="B299" s="83"/>
      <c r="C299" s="257" t="s">
        <v>36</v>
      </c>
      <c r="D299" s="257"/>
      <c r="E299" s="143"/>
      <c r="F299" s="144">
        <f>(E299/E293)*100</f>
        <v>0</v>
      </c>
      <c r="G299" s="97"/>
      <c r="H299" s="86"/>
      <c r="I299" s="86"/>
    </row>
    <row r="300" spans="1:12" ht="15.75">
      <c r="A300" s="98" t="s">
        <v>37</v>
      </c>
      <c r="B300" s="76"/>
      <c r="C300" s="77"/>
      <c r="D300" s="77"/>
      <c r="E300" s="79"/>
      <c r="F300" s="79"/>
      <c r="G300" s="80"/>
      <c r="H300" s="99"/>
      <c r="I300" s="99"/>
      <c r="J300" s="99"/>
      <c r="K300" s="86"/>
      <c r="L300" s="93"/>
    </row>
    <row r="301" spans="1:13" ht="15.75">
      <c r="A301" s="78" t="s">
        <v>38</v>
      </c>
      <c r="B301" s="76"/>
      <c r="C301" s="101"/>
      <c r="D301" s="102"/>
      <c r="E301" s="77"/>
      <c r="F301" s="99"/>
      <c r="G301" s="80"/>
      <c r="H301" s="99"/>
      <c r="I301" s="99"/>
      <c r="J301" s="99"/>
      <c r="K301" s="86"/>
      <c r="L301" s="88"/>
      <c r="M301" s="86" t="s">
        <v>30</v>
      </c>
    </row>
    <row r="302" spans="1:11" ht="15">
      <c r="A302" s="78" t="s">
        <v>39</v>
      </c>
      <c r="B302" s="76"/>
      <c r="C302" s="77"/>
      <c r="D302" s="102"/>
      <c r="E302" s="77"/>
      <c r="F302" s="99"/>
      <c r="G302" s="80"/>
      <c r="H302" s="103"/>
      <c r="I302" s="103"/>
      <c r="J302" s="103"/>
      <c r="K302" s="79"/>
    </row>
    <row r="303" spans="1:12" ht="15.75">
      <c r="A303" s="78" t="s">
        <v>40</v>
      </c>
      <c r="B303" s="101"/>
      <c r="C303" s="77"/>
      <c r="D303" s="102"/>
      <c r="E303" s="77"/>
      <c r="F303" s="99"/>
      <c r="G303" s="104"/>
      <c r="H303" s="103"/>
      <c r="I303" s="103"/>
      <c r="J303" s="103"/>
      <c r="K303" s="79"/>
      <c r="L303" s="88"/>
    </row>
    <row r="304" spans="1:14" ht="16.5" thickBot="1">
      <c r="A304" s="78" t="s">
        <v>41</v>
      </c>
      <c r="B304" s="96"/>
      <c r="C304" s="77"/>
      <c r="D304" s="105"/>
      <c r="E304" s="99"/>
      <c r="F304" s="99"/>
      <c r="G304" s="104"/>
      <c r="H304" s="103"/>
      <c r="I304" s="103"/>
      <c r="J304" s="103"/>
      <c r="K304" s="99"/>
      <c r="L304" s="88"/>
      <c r="M304" s="88"/>
      <c r="N304" s="88"/>
    </row>
    <row r="305" spans="1:14" ht="15.75" thickBot="1">
      <c r="A305" s="258" t="s">
        <v>0</v>
      </c>
      <c r="B305" s="258"/>
      <c r="C305" s="258"/>
      <c r="D305" s="258"/>
      <c r="E305" s="258"/>
      <c r="F305" s="258"/>
      <c r="G305" s="258"/>
      <c r="H305" s="258"/>
      <c r="I305" s="258"/>
      <c r="J305" s="258"/>
      <c r="K305" s="258"/>
      <c r="L305" s="258"/>
      <c r="M305" s="258"/>
      <c r="N305" s="258"/>
    </row>
    <row r="306" spans="1:14" ht="15.75" thickBot="1">
      <c r="A306" s="258"/>
      <c r="B306" s="258"/>
      <c r="C306" s="258"/>
      <c r="D306" s="258"/>
      <c r="E306" s="258"/>
      <c r="F306" s="258"/>
      <c r="G306" s="258"/>
      <c r="H306" s="258"/>
      <c r="I306" s="258"/>
      <c r="J306" s="258"/>
      <c r="K306" s="258"/>
      <c r="L306" s="258"/>
      <c r="M306" s="258"/>
      <c r="N306" s="258"/>
    </row>
    <row r="307" spans="1:14" ht="15">
      <c r="A307" s="258"/>
      <c r="B307" s="258"/>
      <c r="C307" s="258"/>
      <c r="D307" s="258"/>
      <c r="E307" s="258"/>
      <c r="F307" s="258"/>
      <c r="G307" s="258"/>
      <c r="H307" s="258"/>
      <c r="I307" s="258"/>
      <c r="J307" s="258"/>
      <c r="K307" s="258"/>
      <c r="L307" s="258"/>
      <c r="M307" s="258"/>
      <c r="N307" s="258"/>
    </row>
    <row r="308" spans="1:14" ht="15.75">
      <c r="A308" s="259" t="s">
        <v>135</v>
      </c>
      <c r="B308" s="259"/>
      <c r="C308" s="259"/>
      <c r="D308" s="259"/>
      <c r="E308" s="259"/>
      <c r="F308" s="259"/>
      <c r="G308" s="259"/>
      <c r="H308" s="259"/>
      <c r="I308" s="259"/>
      <c r="J308" s="259"/>
      <c r="K308" s="259"/>
      <c r="L308" s="259"/>
      <c r="M308" s="259"/>
      <c r="N308" s="259"/>
    </row>
    <row r="309" spans="1:14" ht="15.75">
      <c r="A309" s="259" t="s">
        <v>136</v>
      </c>
      <c r="B309" s="259"/>
      <c r="C309" s="259"/>
      <c r="D309" s="259"/>
      <c r="E309" s="259"/>
      <c r="F309" s="259"/>
      <c r="G309" s="259"/>
      <c r="H309" s="259"/>
      <c r="I309" s="259"/>
      <c r="J309" s="259"/>
      <c r="K309" s="259"/>
      <c r="L309" s="259"/>
      <c r="M309" s="259"/>
      <c r="N309" s="259"/>
    </row>
    <row r="310" spans="1:14" ht="16.5" thickBot="1">
      <c r="A310" s="254" t="s">
        <v>3</v>
      </c>
      <c r="B310" s="254"/>
      <c r="C310" s="254"/>
      <c r="D310" s="254"/>
      <c r="E310" s="254"/>
      <c r="F310" s="254"/>
      <c r="G310" s="254"/>
      <c r="H310" s="254"/>
      <c r="I310" s="254"/>
      <c r="J310" s="254"/>
      <c r="K310" s="254"/>
      <c r="L310" s="254"/>
      <c r="M310" s="254"/>
      <c r="N310" s="254"/>
    </row>
    <row r="311" spans="1:14" ht="15.75">
      <c r="A311" s="255" t="s">
        <v>308</v>
      </c>
      <c r="B311" s="255"/>
      <c r="C311" s="255"/>
      <c r="D311" s="255"/>
      <c r="E311" s="255"/>
      <c r="F311" s="255"/>
      <c r="G311" s="255"/>
      <c r="H311" s="255"/>
      <c r="I311" s="255"/>
      <c r="J311" s="255"/>
      <c r="K311" s="255"/>
      <c r="L311" s="255"/>
      <c r="M311" s="255"/>
      <c r="N311" s="255"/>
    </row>
    <row r="312" spans="1:14" ht="15.75">
      <c r="A312" s="255" t="s">
        <v>5</v>
      </c>
      <c r="B312" s="255"/>
      <c r="C312" s="255"/>
      <c r="D312" s="255"/>
      <c r="E312" s="255"/>
      <c r="F312" s="255"/>
      <c r="G312" s="255"/>
      <c r="H312" s="255"/>
      <c r="I312" s="255"/>
      <c r="J312" s="255"/>
      <c r="K312" s="255"/>
      <c r="L312" s="255"/>
      <c r="M312" s="255"/>
      <c r="N312" s="255"/>
    </row>
    <row r="313" spans="1:14" ht="15">
      <c r="A313" s="256" t="s">
        <v>6</v>
      </c>
      <c r="B313" s="248" t="s">
        <v>7</v>
      </c>
      <c r="C313" s="248" t="s">
        <v>8</v>
      </c>
      <c r="D313" s="256" t="s">
        <v>160</v>
      </c>
      <c r="E313" s="256" t="s">
        <v>161</v>
      </c>
      <c r="F313" s="248" t="s">
        <v>11</v>
      </c>
      <c r="G313" s="248" t="s">
        <v>12</v>
      </c>
      <c r="H313" s="251" t="s">
        <v>13</v>
      </c>
      <c r="I313" s="251" t="s">
        <v>14</v>
      </c>
      <c r="J313" s="251" t="s">
        <v>15</v>
      </c>
      <c r="K313" s="252" t="s">
        <v>16</v>
      </c>
      <c r="L313" s="248" t="s">
        <v>17</v>
      </c>
      <c r="M313" s="248" t="s">
        <v>18</v>
      </c>
      <c r="N313" s="248" t="s">
        <v>19</v>
      </c>
    </row>
    <row r="314" spans="1:14" ht="15">
      <c r="A314" s="256"/>
      <c r="B314" s="248"/>
      <c r="C314" s="248"/>
      <c r="D314" s="256"/>
      <c r="E314" s="256"/>
      <c r="F314" s="248"/>
      <c r="G314" s="248"/>
      <c r="H314" s="248"/>
      <c r="I314" s="248"/>
      <c r="J314" s="248"/>
      <c r="K314" s="253"/>
      <c r="L314" s="248"/>
      <c r="M314" s="248"/>
      <c r="N314" s="248"/>
    </row>
    <row r="315" spans="1:14" ht="15.75">
      <c r="A315" s="186">
        <v>1</v>
      </c>
      <c r="B315" s="69">
        <v>43644</v>
      </c>
      <c r="C315" s="186" t="s">
        <v>162</v>
      </c>
      <c r="D315" s="186" t="s">
        <v>21</v>
      </c>
      <c r="E315" s="186" t="s">
        <v>310</v>
      </c>
      <c r="F315" s="186">
        <v>1365</v>
      </c>
      <c r="G315" s="186">
        <v>1348</v>
      </c>
      <c r="H315" s="186">
        <v>1375</v>
      </c>
      <c r="I315" s="186">
        <v>1385</v>
      </c>
      <c r="J315" s="186">
        <v>1395</v>
      </c>
      <c r="K315" s="186">
        <v>1385</v>
      </c>
      <c r="L315" s="186">
        <v>500</v>
      </c>
      <c r="M315" s="187">
        <f aca="true" t="shared" si="14" ref="M315:M334">IF(D315="BUY",(K315-F315)*(L315),(F315-K315)*(L315))</f>
        <v>10000</v>
      </c>
      <c r="N315" s="188">
        <f aca="true" t="shared" si="15" ref="N315:N334">M315/(L315)/F315%</f>
        <v>1.465201465201465</v>
      </c>
    </row>
    <row r="316" spans="1:14" ht="15.75">
      <c r="A316" s="186">
        <v>2</v>
      </c>
      <c r="B316" s="69">
        <v>43643</v>
      </c>
      <c r="C316" s="186" t="s">
        <v>162</v>
      </c>
      <c r="D316" s="186" t="s">
        <v>21</v>
      </c>
      <c r="E316" s="186" t="s">
        <v>50</v>
      </c>
      <c r="F316" s="186">
        <v>164.5</v>
      </c>
      <c r="G316" s="186">
        <v>159.8</v>
      </c>
      <c r="H316" s="186">
        <v>167</v>
      </c>
      <c r="I316" s="186">
        <v>169.5</v>
      </c>
      <c r="J316" s="186">
        <v>172</v>
      </c>
      <c r="K316" s="186">
        <v>167</v>
      </c>
      <c r="L316" s="186">
        <v>2000</v>
      </c>
      <c r="M316" s="187">
        <f t="shared" si="14"/>
        <v>5000</v>
      </c>
      <c r="N316" s="188">
        <f t="shared" si="15"/>
        <v>1.519756838905775</v>
      </c>
    </row>
    <row r="317" spans="1:14" ht="15.75">
      <c r="A317" s="186">
        <v>3</v>
      </c>
      <c r="B317" s="69">
        <v>43642</v>
      </c>
      <c r="C317" s="186" t="s">
        <v>162</v>
      </c>
      <c r="D317" s="186" t="s">
        <v>21</v>
      </c>
      <c r="E317" s="186" t="s">
        <v>45</v>
      </c>
      <c r="F317" s="186">
        <v>900</v>
      </c>
      <c r="G317" s="186">
        <v>886</v>
      </c>
      <c r="H317" s="186">
        <v>908</v>
      </c>
      <c r="I317" s="186">
        <v>916</v>
      </c>
      <c r="J317" s="186">
        <v>924</v>
      </c>
      <c r="K317" s="186">
        <v>916</v>
      </c>
      <c r="L317" s="186">
        <v>700</v>
      </c>
      <c r="M317" s="187">
        <f t="shared" si="14"/>
        <v>11200</v>
      </c>
      <c r="N317" s="188">
        <f t="shared" si="15"/>
        <v>1.7777777777777777</v>
      </c>
    </row>
    <row r="318" spans="1:14" ht="15.75">
      <c r="A318" s="186">
        <v>4</v>
      </c>
      <c r="B318" s="69">
        <v>43641</v>
      </c>
      <c r="C318" s="186" t="s">
        <v>162</v>
      </c>
      <c r="D318" s="186" t="s">
        <v>21</v>
      </c>
      <c r="E318" s="186" t="s">
        <v>80</v>
      </c>
      <c r="F318" s="186">
        <v>490</v>
      </c>
      <c r="G318" s="186">
        <v>482</v>
      </c>
      <c r="H318" s="186">
        <v>495</v>
      </c>
      <c r="I318" s="186">
        <v>500</v>
      </c>
      <c r="J318" s="186">
        <v>505</v>
      </c>
      <c r="K318" s="186">
        <v>495</v>
      </c>
      <c r="L318" s="186">
        <v>1061</v>
      </c>
      <c r="M318" s="187">
        <f t="shared" si="14"/>
        <v>5305</v>
      </c>
      <c r="N318" s="188">
        <f t="shared" si="15"/>
        <v>1.0204081632653061</v>
      </c>
    </row>
    <row r="319" spans="1:14" ht="15.75">
      <c r="A319" s="186">
        <v>5</v>
      </c>
      <c r="B319" s="69">
        <v>43640</v>
      </c>
      <c r="C319" s="186" t="s">
        <v>162</v>
      </c>
      <c r="D319" s="186" t="s">
        <v>21</v>
      </c>
      <c r="E319" s="186" t="s">
        <v>316</v>
      </c>
      <c r="F319" s="186">
        <v>53.6</v>
      </c>
      <c r="G319" s="186">
        <v>51.9</v>
      </c>
      <c r="H319" s="186">
        <v>54.5</v>
      </c>
      <c r="I319" s="186">
        <v>55.5</v>
      </c>
      <c r="J319" s="186">
        <v>56.5</v>
      </c>
      <c r="K319" s="186">
        <v>55.5</v>
      </c>
      <c r="L319" s="186">
        <v>6500</v>
      </c>
      <c r="M319" s="187">
        <f t="shared" si="14"/>
        <v>12349.99999999999</v>
      </c>
      <c r="N319" s="188">
        <f t="shared" si="15"/>
        <v>3.5447761194029823</v>
      </c>
    </row>
    <row r="320" spans="1:14" ht="15.75">
      <c r="A320" s="186">
        <v>6</v>
      </c>
      <c r="B320" s="69">
        <v>43637</v>
      </c>
      <c r="C320" s="186" t="s">
        <v>162</v>
      </c>
      <c r="D320" s="186" t="s">
        <v>21</v>
      </c>
      <c r="E320" s="186" t="s">
        <v>216</v>
      </c>
      <c r="F320" s="186">
        <v>293</v>
      </c>
      <c r="G320" s="186">
        <v>287.5</v>
      </c>
      <c r="H320" s="186">
        <v>296</v>
      </c>
      <c r="I320" s="186">
        <v>299</v>
      </c>
      <c r="J320" s="186">
        <v>302</v>
      </c>
      <c r="K320" s="186">
        <v>296</v>
      </c>
      <c r="L320" s="186">
        <v>2100</v>
      </c>
      <c r="M320" s="187">
        <f t="shared" si="14"/>
        <v>6300</v>
      </c>
      <c r="N320" s="188">
        <f t="shared" si="15"/>
        <v>1.023890784982935</v>
      </c>
    </row>
    <row r="321" spans="1:14" ht="15.75">
      <c r="A321" s="186">
        <v>7</v>
      </c>
      <c r="B321" s="69">
        <v>43636</v>
      </c>
      <c r="C321" s="186" t="s">
        <v>162</v>
      </c>
      <c r="D321" s="186" t="s">
        <v>21</v>
      </c>
      <c r="E321" s="186" t="s">
        <v>93</v>
      </c>
      <c r="F321" s="186">
        <v>427</v>
      </c>
      <c r="G321" s="186">
        <v>419.5</v>
      </c>
      <c r="H321" s="186">
        <v>431</v>
      </c>
      <c r="I321" s="186">
        <v>435</v>
      </c>
      <c r="J321" s="186">
        <v>439</v>
      </c>
      <c r="K321" s="186">
        <v>431</v>
      </c>
      <c r="L321" s="186">
        <v>1375</v>
      </c>
      <c r="M321" s="187">
        <f t="shared" si="14"/>
        <v>5500</v>
      </c>
      <c r="N321" s="188">
        <f t="shared" si="15"/>
        <v>0.936768149882904</v>
      </c>
    </row>
    <row r="322" spans="1:14" ht="15.75">
      <c r="A322" s="186">
        <v>8</v>
      </c>
      <c r="B322" s="69">
        <v>43636</v>
      </c>
      <c r="C322" s="186" t="s">
        <v>162</v>
      </c>
      <c r="D322" s="186" t="s">
        <v>21</v>
      </c>
      <c r="E322" s="186" t="s">
        <v>180</v>
      </c>
      <c r="F322" s="186">
        <v>85</v>
      </c>
      <c r="G322" s="186">
        <v>83.5</v>
      </c>
      <c r="H322" s="186">
        <v>85.8</v>
      </c>
      <c r="I322" s="186">
        <v>86.6</v>
      </c>
      <c r="J322" s="186">
        <v>87.4</v>
      </c>
      <c r="K322" s="186">
        <v>85.8</v>
      </c>
      <c r="L322" s="186">
        <v>6000</v>
      </c>
      <c r="M322" s="187">
        <f t="shared" si="14"/>
        <v>4799.999999999983</v>
      </c>
      <c r="N322" s="188">
        <f t="shared" si="15"/>
        <v>0.941176470588232</v>
      </c>
    </row>
    <row r="323" spans="1:14" ht="15.75">
      <c r="A323" s="186">
        <v>9</v>
      </c>
      <c r="B323" s="69">
        <v>43634</v>
      </c>
      <c r="C323" s="186" t="s">
        <v>162</v>
      </c>
      <c r="D323" s="186" t="s">
        <v>21</v>
      </c>
      <c r="E323" s="186" t="s">
        <v>139</v>
      </c>
      <c r="F323" s="186">
        <v>338</v>
      </c>
      <c r="G323" s="186">
        <v>332</v>
      </c>
      <c r="H323" s="186">
        <v>341.5</v>
      </c>
      <c r="I323" s="186">
        <v>345</v>
      </c>
      <c r="J323" s="186">
        <v>348.5</v>
      </c>
      <c r="K323" s="186">
        <v>332</v>
      </c>
      <c r="L323" s="186">
        <v>1600</v>
      </c>
      <c r="M323" s="187">
        <f t="shared" si="14"/>
        <v>-9600</v>
      </c>
      <c r="N323" s="188">
        <f t="shared" si="15"/>
        <v>-1.7751479289940828</v>
      </c>
    </row>
    <row r="324" spans="1:14" ht="15.75">
      <c r="A324" s="186">
        <v>10</v>
      </c>
      <c r="B324" s="69">
        <v>43633</v>
      </c>
      <c r="C324" s="186" t="s">
        <v>162</v>
      </c>
      <c r="D324" s="186" t="s">
        <v>53</v>
      </c>
      <c r="E324" s="186" t="s">
        <v>84</v>
      </c>
      <c r="F324" s="186">
        <v>159.5</v>
      </c>
      <c r="G324" s="186">
        <v>164</v>
      </c>
      <c r="H324" s="186">
        <v>157</v>
      </c>
      <c r="I324" s="186">
        <v>154.5</v>
      </c>
      <c r="J324" s="186">
        <v>152</v>
      </c>
      <c r="K324" s="186">
        <v>157</v>
      </c>
      <c r="L324" s="186">
        <v>2000</v>
      </c>
      <c r="M324" s="187">
        <f t="shared" si="14"/>
        <v>5000</v>
      </c>
      <c r="N324" s="188">
        <f t="shared" si="15"/>
        <v>1.567398119122257</v>
      </c>
    </row>
    <row r="325" spans="1:14" ht="15.75">
      <c r="A325" s="186">
        <v>11</v>
      </c>
      <c r="B325" s="69">
        <v>43630</v>
      </c>
      <c r="C325" s="186" t="s">
        <v>162</v>
      </c>
      <c r="D325" s="186" t="s">
        <v>21</v>
      </c>
      <c r="E325" s="186" t="s">
        <v>203</v>
      </c>
      <c r="F325" s="186">
        <v>298.5</v>
      </c>
      <c r="G325" s="186">
        <v>295</v>
      </c>
      <c r="H325" s="186">
        <v>300.5</v>
      </c>
      <c r="I325" s="186">
        <v>302.5</v>
      </c>
      <c r="J325" s="186">
        <v>304.5</v>
      </c>
      <c r="K325" s="186">
        <v>295</v>
      </c>
      <c r="L325" s="186">
        <v>3200</v>
      </c>
      <c r="M325" s="187">
        <f t="shared" si="14"/>
        <v>-11200</v>
      </c>
      <c r="N325" s="188">
        <f t="shared" si="15"/>
        <v>-1.172529313232831</v>
      </c>
    </row>
    <row r="326" spans="1:14" ht="15.75" customHeight="1">
      <c r="A326" s="186">
        <v>12</v>
      </c>
      <c r="B326" s="69">
        <v>43630</v>
      </c>
      <c r="C326" s="186" t="s">
        <v>162</v>
      </c>
      <c r="D326" s="186" t="s">
        <v>21</v>
      </c>
      <c r="E326" s="186" t="s">
        <v>134</v>
      </c>
      <c r="F326" s="186">
        <v>100</v>
      </c>
      <c r="G326" s="186">
        <v>98.5</v>
      </c>
      <c r="H326" s="186">
        <v>100.8</v>
      </c>
      <c r="I326" s="186">
        <v>101.6</v>
      </c>
      <c r="J326" s="186">
        <v>102.4</v>
      </c>
      <c r="K326" s="186">
        <v>100.8</v>
      </c>
      <c r="L326" s="186">
        <v>8000</v>
      </c>
      <c r="M326" s="187">
        <f t="shared" si="14"/>
        <v>6399.999999999977</v>
      </c>
      <c r="N326" s="188">
        <f t="shared" si="15"/>
        <v>0.7999999999999972</v>
      </c>
    </row>
    <row r="327" spans="1:14" ht="15.75" customHeight="1">
      <c r="A327" s="186">
        <v>13</v>
      </c>
      <c r="B327" s="69">
        <v>43628</v>
      </c>
      <c r="C327" s="186" t="s">
        <v>162</v>
      </c>
      <c r="D327" s="186" t="s">
        <v>21</v>
      </c>
      <c r="E327" s="186" t="s">
        <v>80</v>
      </c>
      <c r="F327" s="186">
        <v>502</v>
      </c>
      <c r="G327" s="186">
        <v>493</v>
      </c>
      <c r="H327" s="186">
        <v>507</v>
      </c>
      <c r="I327" s="186">
        <v>512</v>
      </c>
      <c r="J327" s="186">
        <v>517</v>
      </c>
      <c r="K327" s="186">
        <v>507</v>
      </c>
      <c r="L327" s="186">
        <v>1061</v>
      </c>
      <c r="M327" s="187">
        <f t="shared" si="14"/>
        <v>5305</v>
      </c>
      <c r="N327" s="188">
        <f t="shared" si="15"/>
        <v>0.9960159362549802</v>
      </c>
    </row>
    <row r="328" spans="1:14" ht="15" customHeight="1">
      <c r="A328" s="186">
        <v>14</v>
      </c>
      <c r="B328" s="69">
        <v>43627</v>
      </c>
      <c r="C328" s="186" t="s">
        <v>162</v>
      </c>
      <c r="D328" s="186" t="s">
        <v>21</v>
      </c>
      <c r="E328" s="186" t="s">
        <v>317</v>
      </c>
      <c r="F328" s="186">
        <v>2183</v>
      </c>
      <c r="G328" s="186">
        <v>2153</v>
      </c>
      <c r="H328" s="186">
        <v>2203</v>
      </c>
      <c r="I328" s="186">
        <v>2223</v>
      </c>
      <c r="J328" s="186">
        <v>2243</v>
      </c>
      <c r="K328" s="186">
        <v>2153</v>
      </c>
      <c r="L328" s="186">
        <v>302</v>
      </c>
      <c r="M328" s="187">
        <f t="shared" si="14"/>
        <v>-9060</v>
      </c>
      <c r="N328" s="188">
        <f t="shared" si="15"/>
        <v>-1.3742556115437472</v>
      </c>
    </row>
    <row r="329" spans="1:14" ht="15.75">
      <c r="A329" s="186">
        <v>15</v>
      </c>
      <c r="B329" s="69">
        <v>43627</v>
      </c>
      <c r="C329" s="186" t="s">
        <v>162</v>
      </c>
      <c r="D329" s="186" t="s">
        <v>21</v>
      </c>
      <c r="E329" s="186" t="s">
        <v>184</v>
      </c>
      <c r="F329" s="186">
        <v>201</v>
      </c>
      <c r="G329" s="186">
        <v>197.8</v>
      </c>
      <c r="H329" s="186">
        <v>202.7</v>
      </c>
      <c r="I329" s="186">
        <v>204.3</v>
      </c>
      <c r="J329" s="186">
        <v>206</v>
      </c>
      <c r="K329" s="186">
        <v>202.7</v>
      </c>
      <c r="L329" s="186">
        <v>3500</v>
      </c>
      <c r="M329" s="187">
        <f t="shared" si="14"/>
        <v>5949.99999999996</v>
      </c>
      <c r="N329" s="188">
        <f t="shared" si="15"/>
        <v>0.8457711442786014</v>
      </c>
    </row>
    <row r="330" spans="1:14" ht="15.75">
      <c r="A330" s="186">
        <v>16</v>
      </c>
      <c r="B330" s="69">
        <v>43623</v>
      </c>
      <c r="C330" s="186" t="s">
        <v>162</v>
      </c>
      <c r="D330" s="186" t="s">
        <v>53</v>
      </c>
      <c r="E330" s="186" t="s">
        <v>205</v>
      </c>
      <c r="F330" s="186">
        <v>79</v>
      </c>
      <c r="G330" s="186">
        <v>86</v>
      </c>
      <c r="H330" s="186">
        <v>75</v>
      </c>
      <c r="I330" s="186">
        <v>71</v>
      </c>
      <c r="J330" s="186">
        <v>67</v>
      </c>
      <c r="K330" s="186">
        <v>75</v>
      </c>
      <c r="L330" s="186">
        <v>1300</v>
      </c>
      <c r="M330" s="187">
        <f t="shared" si="14"/>
        <v>5200</v>
      </c>
      <c r="N330" s="188">
        <f t="shared" si="15"/>
        <v>5.063291139240506</v>
      </c>
    </row>
    <row r="331" spans="1:14" ht="15.75">
      <c r="A331" s="186">
        <v>17</v>
      </c>
      <c r="B331" s="69">
        <v>43622</v>
      </c>
      <c r="C331" s="186" t="s">
        <v>162</v>
      </c>
      <c r="D331" s="186" t="s">
        <v>21</v>
      </c>
      <c r="E331" s="186" t="s">
        <v>224</v>
      </c>
      <c r="F331" s="186">
        <v>152</v>
      </c>
      <c r="G331" s="186">
        <v>150</v>
      </c>
      <c r="H331" s="186">
        <v>153</v>
      </c>
      <c r="I331" s="186">
        <v>154</v>
      </c>
      <c r="J331" s="186">
        <v>155</v>
      </c>
      <c r="K331" s="186">
        <v>153</v>
      </c>
      <c r="L331" s="186">
        <v>6200</v>
      </c>
      <c r="M331" s="187">
        <f t="shared" si="14"/>
        <v>6200</v>
      </c>
      <c r="N331" s="188">
        <f t="shared" si="15"/>
        <v>0.6578947368421053</v>
      </c>
    </row>
    <row r="332" spans="1:14" ht="15.75">
      <c r="A332" s="186">
        <v>18</v>
      </c>
      <c r="B332" s="69">
        <v>43620</v>
      </c>
      <c r="C332" s="186" t="s">
        <v>162</v>
      </c>
      <c r="D332" s="186" t="s">
        <v>21</v>
      </c>
      <c r="E332" s="186" t="s">
        <v>71</v>
      </c>
      <c r="F332" s="186">
        <v>93.5</v>
      </c>
      <c r="G332" s="186">
        <v>91</v>
      </c>
      <c r="H332" s="186">
        <v>95</v>
      </c>
      <c r="I332" s="186">
        <v>96.5</v>
      </c>
      <c r="J332" s="186">
        <v>98</v>
      </c>
      <c r="K332" s="186">
        <v>91</v>
      </c>
      <c r="L332" s="186">
        <v>4000</v>
      </c>
      <c r="M332" s="187">
        <f t="shared" si="14"/>
        <v>-10000</v>
      </c>
      <c r="N332" s="188">
        <f t="shared" si="15"/>
        <v>-2.6737967914438503</v>
      </c>
    </row>
    <row r="333" spans="1:14" ht="15.75">
      <c r="A333" s="186">
        <v>19</v>
      </c>
      <c r="B333" s="69">
        <v>43619</v>
      </c>
      <c r="C333" s="186" t="s">
        <v>162</v>
      </c>
      <c r="D333" s="186" t="s">
        <v>21</v>
      </c>
      <c r="E333" s="186" t="s">
        <v>164</v>
      </c>
      <c r="F333" s="186">
        <v>126.5</v>
      </c>
      <c r="G333" s="186">
        <v>125</v>
      </c>
      <c r="H333" s="186">
        <v>127.3</v>
      </c>
      <c r="I333" s="186">
        <v>128</v>
      </c>
      <c r="J333" s="186">
        <v>128.8</v>
      </c>
      <c r="K333" s="186">
        <v>128</v>
      </c>
      <c r="L333" s="186">
        <v>6200</v>
      </c>
      <c r="M333" s="187">
        <f t="shared" si="14"/>
        <v>9300</v>
      </c>
      <c r="N333" s="188">
        <f t="shared" si="15"/>
        <v>1.1857707509881423</v>
      </c>
    </row>
    <row r="334" spans="1:14" ht="15" customHeight="1">
      <c r="A334" s="186">
        <v>20</v>
      </c>
      <c r="B334" s="69">
        <v>43619</v>
      </c>
      <c r="C334" s="186" t="s">
        <v>162</v>
      </c>
      <c r="D334" s="186" t="s">
        <v>21</v>
      </c>
      <c r="E334" s="186" t="s">
        <v>290</v>
      </c>
      <c r="F334" s="186">
        <v>1350</v>
      </c>
      <c r="G334" s="186">
        <v>1333</v>
      </c>
      <c r="H334" s="186">
        <v>1360</v>
      </c>
      <c r="I334" s="186">
        <v>1370</v>
      </c>
      <c r="J334" s="186">
        <v>1380</v>
      </c>
      <c r="K334" s="186">
        <v>1359</v>
      </c>
      <c r="L334" s="186">
        <v>500</v>
      </c>
      <c r="M334" s="187">
        <f t="shared" si="14"/>
        <v>4500</v>
      </c>
      <c r="N334" s="188">
        <f t="shared" si="15"/>
        <v>0.6666666666666666</v>
      </c>
    </row>
    <row r="335" spans="1:14" ht="15" customHeight="1">
      <c r="A335" s="75" t="s">
        <v>25</v>
      </c>
      <c r="B335" s="76"/>
      <c r="C335" s="77"/>
      <c r="D335" s="78"/>
      <c r="E335" s="79"/>
      <c r="F335" s="79"/>
      <c r="G335" s="80"/>
      <c r="H335" s="79"/>
      <c r="I335" s="79"/>
      <c r="J335" s="79"/>
      <c r="K335" s="81"/>
      <c r="N335" s="82"/>
    </row>
    <row r="336" spans="1:11" ht="15.75">
      <c r="A336" s="75" t="s">
        <v>26</v>
      </c>
      <c r="B336" s="83"/>
      <c r="C336" s="77"/>
      <c r="D336" s="78"/>
      <c r="E336" s="79"/>
      <c r="F336" s="79"/>
      <c r="G336" s="80"/>
      <c r="H336" s="79"/>
      <c r="I336" s="79"/>
      <c r="J336" s="79"/>
      <c r="K336" s="81"/>
    </row>
    <row r="337" spans="1:10" ht="15.75">
      <c r="A337" s="75" t="s">
        <v>26</v>
      </c>
      <c r="B337" s="83"/>
      <c r="C337" s="84"/>
      <c r="D337" s="85"/>
      <c r="E337" s="86"/>
      <c r="F337" s="86"/>
      <c r="G337" s="87"/>
      <c r="H337" s="86"/>
      <c r="I337" s="86"/>
      <c r="J337" s="86"/>
    </row>
    <row r="338" spans="1:10" ht="16.5" thickBot="1">
      <c r="A338" s="84"/>
      <c r="B338" s="83"/>
      <c r="C338" s="86"/>
      <c r="D338" s="86"/>
      <c r="E338" s="86"/>
      <c r="F338" s="90"/>
      <c r="G338" s="91"/>
      <c r="H338" s="92" t="s">
        <v>27</v>
      </c>
      <c r="I338" s="92"/>
      <c r="J338" s="93"/>
    </row>
    <row r="339" spans="1:10" ht="15.75">
      <c r="A339" s="84"/>
      <c r="B339" s="83"/>
      <c r="C339" s="249" t="s">
        <v>28</v>
      </c>
      <c r="D339" s="249"/>
      <c r="E339" s="139">
        <v>20</v>
      </c>
      <c r="F339" s="140">
        <f>F340+F341+F342+F343+F344+F345</f>
        <v>100</v>
      </c>
      <c r="G339" s="86">
        <v>20</v>
      </c>
      <c r="H339" s="94">
        <f>G340/G339%</f>
        <v>80</v>
      </c>
      <c r="I339" s="94"/>
      <c r="J339" s="94"/>
    </row>
    <row r="340" spans="1:10" ht="15.75">
      <c r="A340" s="84"/>
      <c r="B340" s="83"/>
      <c r="C340" s="250" t="s">
        <v>29</v>
      </c>
      <c r="D340" s="250"/>
      <c r="E340" s="141">
        <v>16</v>
      </c>
      <c r="F340" s="142">
        <f>(E340/E339)*100</f>
        <v>80</v>
      </c>
      <c r="G340" s="86">
        <v>16</v>
      </c>
      <c r="H340" s="93"/>
      <c r="I340" s="93"/>
      <c r="J340" s="86"/>
    </row>
    <row r="341" spans="1:9" ht="15.75">
      <c r="A341" s="96"/>
      <c r="B341" s="83"/>
      <c r="C341" s="250" t="s">
        <v>31</v>
      </c>
      <c r="D341" s="250"/>
      <c r="E341" s="141">
        <v>0</v>
      </c>
      <c r="F341" s="142">
        <f>(E341/E339)*100</f>
        <v>0</v>
      </c>
      <c r="G341" s="97"/>
      <c r="H341" s="86"/>
      <c r="I341" s="86"/>
    </row>
    <row r="342" spans="1:9" ht="15.75">
      <c r="A342" s="96"/>
      <c r="B342" s="83"/>
      <c r="C342" s="250" t="s">
        <v>32</v>
      </c>
      <c r="D342" s="250"/>
      <c r="E342" s="141">
        <v>0</v>
      </c>
      <c r="F342" s="142">
        <f>(E342/E339)*100</f>
        <v>0</v>
      </c>
      <c r="G342" s="97"/>
      <c r="H342" s="86"/>
      <c r="I342" s="86"/>
    </row>
    <row r="343" spans="1:10" ht="15.75">
      <c r="A343" s="96"/>
      <c r="B343" s="83"/>
      <c r="C343" s="250" t="s">
        <v>33</v>
      </c>
      <c r="D343" s="250"/>
      <c r="E343" s="141">
        <v>4</v>
      </c>
      <c r="F343" s="142">
        <f>(E343/E339)*100</f>
        <v>20</v>
      </c>
      <c r="G343" s="97"/>
      <c r="H343" s="86" t="s">
        <v>34</v>
      </c>
      <c r="I343" s="86"/>
      <c r="J343" s="93"/>
    </row>
    <row r="344" spans="1:9" ht="15.75">
      <c r="A344" s="96"/>
      <c r="B344" s="83"/>
      <c r="C344" s="250" t="s">
        <v>35</v>
      </c>
      <c r="D344" s="250"/>
      <c r="E344" s="141">
        <v>0</v>
      </c>
      <c r="F344" s="142">
        <f>(E344/E339)*100</f>
        <v>0</v>
      </c>
      <c r="G344" s="97"/>
      <c r="H344" s="86"/>
      <c r="I344" s="86"/>
    </row>
    <row r="345" spans="1:12" ht="16.5" thickBot="1">
      <c r="A345" s="96"/>
      <c r="B345" s="83"/>
      <c r="C345" s="257" t="s">
        <v>36</v>
      </c>
      <c r="D345" s="257"/>
      <c r="E345" s="143"/>
      <c r="F345" s="144">
        <f>(E345/E339)*100</f>
        <v>0</v>
      </c>
      <c r="G345" s="97"/>
      <c r="H345" s="86"/>
      <c r="I345" s="86"/>
      <c r="L345" s="88"/>
    </row>
    <row r="346" spans="1:12" ht="15.75">
      <c r="A346" s="98" t="s">
        <v>37</v>
      </c>
      <c r="B346" s="76"/>
      <c r="C346" s="77"/>
      <c r="D346" s="77"/>
      <c r="E346" s="79"/>
      <c r="F346" s="79"/>
      <c r="G346" s="80"/>
      <c r="H346" s="99"/>
      <c r="I346" s="99"/>
      <c r="J346" s="99"/>
      <c r="K346" s="86"/>
      <c r="L346" s="93"/>
    </row>
    <row r="347" spans="1:13" ht="15.75">
      <c r="A347" s="78" t="s">
        <v>38</v>
      </c>
      <c r="B347" s="76"/>
      <c r="C347" s="101"/>
      <c r="D347" s="102"/>
      <c r="E347" s="77"/>
      <c r="F347" s="99"/>
      <c r="G347" s="80"/>
      <c r="H347" s="99"/>
      <c r="I347" s="99"/>
      <c r="J347" s="99"/>
      <c r="M347" s="86" t="s">
        <v>30</v>
      </c>
    </row>
    <row r="348" spans="1:11" ht="15">
      <c r="A348" s="78" t="s">
        <v>39</v>
      </c>
      <c r="B348" s="76"/>
      <c r="C348" s="77"/>
      <c r="D348" s="102"/>
      <c r="E348" s="77"/>
      <c r="F348" s="99"/>
      <c r="G348" s="80"/>
      <c r="H348" s="103"/>
      <c r="I348" s="103"/>
      <c r="J348" s="103"/>
      <c r="K348" s="79"/>
    </row>
    <row r="349" spans="1:12" ht="15.75">
      <c r="A349" s="78" t="s">
        <v>40</v>
      </c>
      <c r="B349" s="101"/>
      <c r="C349" s="77"/>
      <c r="D349" s="102"/>
      <c r="E349" s="77"/>
      <c r="F349" s="99"/>
      <c r="G349" s="104"/>
      <c r="H349" s="103"/>
      <c r="I349" s="103"/>
      <c r="J349" s="103"/>
      <c r="K349" s="79"/>
      <c r="L349" s="88"/>
    </row>
    <row r="350" spans="1:14" ht="16.5" thickBot="1">
      <c r="A350" s="78" t="s">
        <v>41</v>
      </c>
      <c r="B350" s="96"/>
      <c r="C350" s="77"/>
      <c r="D350" s="105"/>
      <c r="E350" s="99"/>
      <c r="F350" s="99"/>
      <c r="G350" s="104"/>
      <c r="H350" s="103"/>
      <c r="I350" s="103"/>
      <c r="J350" s="103"/>
      <c r="K350" s="99"/>
      <c r="L350" s="88"/>
      <c r="M350" s="88"/>
      <c r="N350" s="88"/>
    </row>
    <row r="351" spans="1:14" ht="15.75" thickBot="1">
      <c r="A351" s="258" t="s">
        <v>0</v>
      </c>
      <c r="B351" s="258"/>
      <c r="C351" s="258"/>
      <c r="D351" s="258"/>
      <c r="E351" s="258"/>
      <c r="F351" s="258"/>
      <c r="G351" s="258"/>
      <c r="H351" s="258"/>
      <c r="I351" s="258"/>
      <c r="J351" s="258"/>
      <c r="K351" s="258"/>
      <c r="L351" s="258"/>
      <c r="M351" s="258"/>
      <c r="N351" s="258"/>
    </row>
    <row r="352" spans="1:14" ht="15.75" thickBot="1">
      <c r="A352" s="258"/>
      <c r="B352" s="258"/>
      <c r="C352" s="258"/>
      <c r="D352" s="258"/>
      <c r="E352" s="258"/>
      <c r="F352" s="258"/>
      <c r="G352" s="258"/>
      <c r="H352" s="258"/>
      <c r="I352" s="258"/>
      <c r="J352" s="258"/>
      <c r="K352" s="258"/>
      <c r="L352" s="258"/>
      <c r="M352" s="258"/>
      <c r="N352" s="258"/>
    </row>
    <row r="353" spans="1:14" ht="15">
      <c r="A353" s="258"/>
      <c r="B353" s="258"/>
      <c r="C353" s="258"/>
      <c r="D353" s="258"/>
      <c r="E353" s="258"/>
      <c r="F353" s="258"/>
      <c r="G353" s="258"/>
      <c r="H353" s="258"/>
      <c r="I353" s="258"/>
      <c r="J353" s="258"/>
      <c r="K353" s="258"/>
      <c r="L353" s="258"/>
      <c r="M353" s="258"/>
      <c r="N353" s="258"/>
    </row>
    <row r="354" spans="1:14" ht="15.75">
      <c r="A354" s="259" t="s">
        <v>135</v>
      </c>
      <c r="B354" s="259"/>
      <c r="C354" s="259"/>
      <c r="D354" s="259"/>
      <c r="E354" s="259"/>
      <c r="F354" s="259"/>
      <c r="G354" s="259"/>
      <c r="H354" s="259"/>
      <c r="I354" s="259"/>
      <c r="J354" s="259"/>
      <c r="K354" s="259"/>
      <c r="L354" s="259"/>
      <c r="M354" s="259"/>
      <c r="N354" s="259"/>
    </row>
    <row r="355" spans="1:14" ht="15.75">
      <c r="A355" s="259" t="s">
        <v>136</v>
      </c>
      <c r="B355" s="259"/>
      <c r="C355" s="259"/>
      <c r="D355" s="259"/>
      <c r="E355" s="259"/>
      <c r="F355" s="259"/>
      <c r="G355" s="259"/>
      <c r="H355" s="259"/>
      <c r="I355" s="259"/>
      <c r="J355" s="259"/>
      <c r="K355" s="259"/>
      <c r="L355" s="259"/>
      <c r="M355" s="259"/>
      <c r="N355" s="259"/>
    </row>
    <row r="356" spans="1:14" ht="16.5" thickBot="1">
      <c r="A356" s="254" t="s">
        <v>3</v>
      </c>
      <c r="B356" s="254"/>
      <c r="C356" s="254"/>
      <c r="D356" s="254"/>
      <c r="E356" s="254"/>
      <c r="F356" s="254"/>
      <c r="G356" s="254"/>
      <c r="H356" s="254"/>
      <c r="I356" s="254"/>
      <c r="J356" s="254"/>
      <c r="K356" s="254"/>
      <c r="L356" s="254"/>
      <c r="M356" s="254"/>
      <c r="N356" s="254"/>
    </row>
    <row r="357" spans="1:14" ht="15.75">
      <c r="A357" s="255" t="s">
        <v>287</v>
      </c>
      <c r="B357" s="255"/>
      <c r="C357" s="255"/>
      <c r="D357" s="255"/>
      <c r="E357" s="255"/>
      <c r="F357" s="255"/>
      <c r="G357" s="255"/>
      <c r="H357" s="255"/>
      <c r="I357" s="255"/>
      <c r="J357" s="255"/>
      <c r="K357" s="255"/>
      <c r="L357" s="255"/>
      <c r="M357" s="255"/>
      <c r="N357" s="255"/>
    </row>
    <row r="358" spans="1:14" ht="15.75">
      <c r="A358" s="255" t="s">
        <v>5</v>
      </c>
      <c r="B358" s="255"/>
      <c r="C358" s="255"/>
      <c r="D358" s="255"/>
      <c r="E358" s="255"/>
      <c r="F358" s="255"/>
      <c r="G358" s="255"/>
      <c r="H358" s="255"/>
      <c r="I358" s="255"/>
      <c r="J358" s="255"/>
      <c r="K358" s="255"/>
      <c r="L358" s="255"/>
      <c r="M358" s="255"/>
      <c r="N358" s="255"/>
    </row>
    <row r="359" spans="1:14" ht="15">
      <c r="A359" s="256" t="s">
        <v>6</v>
      </c>
      <c r="B359" s="248" t="s">
        <v>7</v>
      </c>
      <c r="C359" s="248" t="s">
        <v>8</v>
      </c>
      <c r="D359" s="256" t="s">
        <v>160</v>
      </c>
      <c r="E359" s="256" t="s">
        <v>161</v>
      </c>
      <c r="F359" s="248" t="s">
        <v>11</v>
      </c>
      <c r="G359" s="248" t="s">
        <v>12</v>
      </c>
      <c r="H359" s="251" t="s">
        <v>13</v>
      </c>
      <c r="I359" s="251" t="s">
        <v>14</v>
      </c>
      <c r="J359" s="251" t="s">
        <v>15</v>
      </c>
      <c r="K359" s="252" t="s">
        <v>16</v>
      </c>
      <c r="L359" s="248" t="s">
        <v>17</v>
      </c>
      <c r="M359" s="248" t="s">
        <v>18</v>
      </c>
      <c r="N359" s="248" t="s">
        <v>19</v>
      </c>
    </row>
    <row r="360" spans="1:14" ht="15">
      <c r="A360" s="256"/>
      <c r="B360" s="248"/>
      <c r="C360" s="248"/>
      <c r="D360" s="256"/>
      <c r="E360" s="256"/>
      <c r="F360" s="248"/>
      <c r="G360" s="248"/>
      <c r="H360" s="248"/>
      <c r="I360" s="248"/>
      <c r="J360" s="248"/>
      <c r="K360" s="253"/>
      <c r="L360" s="248"/>
      <c r="M360" s="248"/>
      <c r="N360" s="248"/>
    </row>
    <row r="361" spans="1:14" ht="15.75">
      <c r="A361" s="183">
        <v>1</v>
      </c>
      <c r="B361" s="69">
        <v>43615</v>
      </c>
      <c r="C361" s="183" t="s">
        <v>162</v>
      </c>
      <c r="D361" s="183" t="s">
        <v>21</v>
      </c>
      <c r="E361" s="183" t="s">
        <v>121</v>
      </c>
      <c r="F361" s="183">
        <v>3475</v>
      </c>
      <c r="G361" s="183">
        <v>3439</v>
      </c>
      <c r="H361" s="183">
        <v>3495</v>
      </c>
      <c r="I361" s="183">
        <v>3515</v>
      </c>
      <c r="J361" s="183">
        <v>3535</v>
      </c>
      <c r="K361" s="183">
        <v>3515</v>
      </c>
      <c r="L361" s="183">
        <v>250</v>
      </c>
      <c r="M361" s="184">
        <f aca="true" t="shared" si="16" ref="M361:M380">IF(D361="BUY",(K361-F361)*(L361),(F361-K361)*(L361))</f>
        <v>10000</v>
      </c>
      <c r="N361" s="185">
        <f aca="true" t="shared" si="17" ref="N361:N380">M361/(L361)/F361%</f>
        <v>1.1510791366906474</v>
      </c>
    </row>
    <row r="362" spans="1:14" ht="15.75">
      <c r="A362" s="183">
        <v>2</v>
      </c>
      <c r="B362" s="69">
        <v>43614</v>
      </c>
      <c r="C362" s="183" t="s">
        <v>162</v>
      </c>
      <c r="D362" s="183" t="s">
        <v>21</v>
      </c>
      <c r="E362" s="183" t="s">
        <v>303</v>
      </c>
      <c r="F362" s="183">
        <v>267</v>
      </c>
      <c r="G362" s="183">
        <v>261</v>
      </c>
      <c r="H362" s="183">
        <v>270.5</v>
      </c>
      <c r="I362" s="183">
        <v>274</v>
      </c>
      <c r="J362" s="183">
        <v>277.5</v>
      </c>
      <c r="K362" s="183">
        <v>261</v>
      </c>
      <c r="L362" s="183">
        <v>1600</v>
      </c>
      <c r="M362" s="184">
        <f t="shared" si="16"/>
        <v>-9600</v>
      </c>
      <c r="N362" s="185">
        <f t="shared" si="17"/>
        <v>-2.247191011235955</v>
      </c>
    </row>
    <row r="363" spans="1:14" ht="15.75" customHeight="1">
      <c r="A363" s="183">
        <v>3</v>
      </c>
      <c r="B363" s="69">
        <v>43612</v>
      </c>
      <c r="C363" s="183" t="s">
        <v>162</v>
      </c>
      <c r="D363" s="183" t="s">
        <v>21</v>
      </c>
      <c r="E363" s="183" t="s">
        <v>216</v>
      </c>
      <c r="F363" s="183">
        <v>312</v>
      </c>
      <c r="G363" s="183">
        <v>307.5</v>
      </c>
      <c r="H363" s="183">
        <v>314.5</v>
      </c>
      <c r="I363" s="183">
        <v>317</v>
      </c>
      <c r="J363" s="183">
        <v>319.5</v>
      </c>
      <c r="K363" s="183">
        <v>317</v>
      </c>
      <c r="L363" s="183">
        <v>2100</v>
      </c>
      <c r="M363" s="184">
        <f t="shared" si="16"/>
        <v>10500</v>
      </c>
      <c r="N363" s="185">
        <f t="shared" si="17"/>
        <v>1.6025641025641024</v>
      </c>
    </row>
    <row r="364" spans="1:14" ht="15.75" customHeight="1">
      <c r="A364" s="183">
        <v>4</v>
      </c>
      <c r="B364" s="69">
        <v>43609</v>
      </c>
      <c r="C364" s="183" t="s">
        <v>162</v>
      </c>
      <c r="D364" s="183" t="s">
        <v>21</v>
      </c>
      <c r="E364" s="183" t="s">
        <v>186</v>
      </c>
      <c r="F364" s="183">
        <v>187</v>
      </c>
      <c r="G364" s="183">
        <v>183.5</v>
      </c>
      <c r="H364" s="183">
        <v>189</v>
      </c>
      <c r="I364" s="183">
        <v>191</v>
      </c>
      <c r="J364" s="183">
        <v>193</v>
      </c>
      <c r="K364" s="183">
        <v>193</v>
      </c>
      <c r="L364" s="183">
        <v>2600</v>
      </c>
      <c r="M364" s="184">
        <f t="shared" si="16"/>
        <v>15600</v>
      </c>
      <c r="N364" s="185">
        <f t="shared" si="17"/>
        <v>3.2085561497326203</v>
      </c>
    </row>
    <row r="365" spans="1:14" ht="15" customHeight="1">
      <c r="A365" s="183">
        <v>5</v>
      </c>
      <c r="B365" s="69">
        <v>43608</v>
      </c>
      <c r="C365" s="183" t="s">
        <v>162</v>
      </c>
      <c r="D365" s="183" t="s">
        <v>21</v>
      </c>
      <c r="E365" s="183" t="s">
        <v>304</v>
      </c>
      <c r="F365" s="183">
        <v>1545</v>
      </c>
      <c r="G365" s="183">
        <v>1515</v>
      </c>
      <c r="H365" s="183">
        <v>1560</v>
      </c>
      <c r="I365" s="183">
        <v>1575</v>
      </c>
      <c r="J365" s="183">
        <v>1590</v>
      </c>
      <c r="K365" s="183">
        <v>1560</v>
      </c>
      <c r="L365" s="183">
        <v>375</v>
      </c>
      <c r="M365" s="184">
        <f t="shared" si="16"/>
        <v>5625</v>
      </c>
      <c r="N365" s="185">
        <f t="shared" si="17"/>
        <v>0.970873786407767</v>
      </c>
    </row>
    <row r="366" spans="1:14" ht="15.75">
      <c r="A366" s="183">
        <v>6</v>
      </c>
      <c r="B366" s="69">
        <v>43607</v>
      </c>
      <c r="C366" s="183" t="s">
        <v>162</v>
      </c>
      <c r="D366" s="183" t="s">
        <v>21</v>
      </c>
      <c r="E366" s="183" t="s">
        <v>305</v>
      </c>
      <c r="F366" s="183">
        <v>128</v>
      </c>
      <c r="G366" s="183">
        <v>125.5</v>
      </c>
      <c r="H366" s="183">
        <v>129</v>
      </c>
      <c r="I366" s="183">
        <v>130</v>
      </c>
      <c r="J366" s="183">
        <v>131</v>
      </c>
      <c r="K366" s="183">
        <v>130</v>
      </c>
      <c r="L366" s="183">
        <v>6000</v>
      </c>
      <c r="M366" s="184">
        <f t="shared" si="16"/>
        <v>12000</v>
      </c>
      <c r="N366" s="185">
        <f t="shared" si="17"/>
        <v>1.5625</v>
      </c>
    </row>
    <row r="367" spans="1:14" ht="15.75">
      <c r="A367" s="183">
        <v>7</v>
      </c>
      <c r="B367" s="69">
        <v>43606</v>
      </c>
      <c r="C367" s="183" t="s">
        <v>162</v>
      </c>
      <c r="D367" s="183" t="s">
        <v>21</v>
      </c>
      <c r="E367" s="183" t="s">
        <v>130</v>
      </c>
      <c r="F367" s="183">
        <v>716</v>
      </c>
      <c r="G367" s="183">
        <v>710</v>
      </c>
      <c r="H367" s="183">
        <v>720</v>
      </c>
      <c r="I367" s="183">
        <v>724</v>
      </c>
      <c r="J367" s="183">
        <v>728</v>
      </c>
      <c r="K367" s="183">
        <v>724</v>
      </c>
      <c r="L367" s="183">
        <v>1400</v>
      </c>
      <c r="M367" s="184">
        <f t="shared" si="16"/>
        <v>11200</v>
      </c>
      <c r="N367" s="185">
        <f t="shared" si="17"/>
        <v>1.1173184357541899</v>
      </c>
    </row>
    <row r="368" spans="1:14" ht="15.75">
      <c r="A368" s="183">
        <v>8</v>
      </c>
      <c r="B368" s="69">
        <v>43606</v>
      </c>
      <c r="C368" s="183" t="s">
        <v>162</v>
      </c>
      <c r="D368" s="183" t="s">
        <v>21</v>
      </c>
      <c r="E368" s="183" t="s">
        <v>121</v>
      </c>
      <c r="F368" s="183">
        <v>3485</v>
      </c>
      <c r="G368" s="183">
        <v>3450</v>
      </c>
      <c r="H368" s="183">
        <v>3505</v>
      </c>
      <c r="I368" s="183">
        <v>3525</v>
      </c>
      <c r="J368" s="183">
        <v>3545</v>
      </c>
      <c r="K368" s="183">
        <v>3450</v>
      </c>
      <c r="L368" s="183">
        <v>250</v>
      </c>
      <c r="M368" s="184">
        <f t="shared" si="16"/>
        <v>-8750</v>
      </c>
      <c r="N368" s="185">
        <f t="shared" si="17"/>
        <v>-1.0043041606886656</v>
      </c>
    </row>
    <row r="369" spans="1:14" ht="15.75" customHeight="1">
      <c r="A369" s="183">
        <v>9</v>
      </c>
      <c r="B369" s="69">
        <v>43603</v>
      </c>
      <c r="C369" s="183" t="s">
        <v>162</v>
      </c>
      <c r="D369" s="183" t="s">
        <v>21</v>
      </c>
      <c r="E369" s="183" t="s">
        <v>84</v>
      </c>
      <c r="F369" s="183">
        <v>186.5</v>
      </c>
      <c r="G369" s="183">
        <v>182</v>
      </c>
      <c r="H369" s="183">
        <v>189</v>
      </c>
      <c r="I369" s="183">
        <v>191.5</v>
      </c>
      <c r="J369" s="183">
        <v>194</v>
      </c>
      <c r="K369" s="183">
        <v>189</v>
      </c>
      <c r="L369" s="183">
        <v>2000</v>
      </c>
      <c r="M369" s="184">
        <f t="shared" si="16"/>
        <v>5000</v>
      </c>
      <c r="N369" s="185">
        <f t="shared" si="17"/>
        <v>1.3404825737265416</v>
      </c>
    </row>
    <row r="370" spans="1:14" ht="15.75" customHeight="1">
      <c r="A370" s="183">
        <v>10</v>
      </c>
      <c r="B370" s="69">
        <v>43602</v>
      </c>
      <c r="C370" s="183" t="s">
        <v>162</v>
      </c>
      <c r="D370" s="183" t="s">
        <v>21</v>
      </c>
      <c r="E370" s="183" t="s">
        <v>300</v>
      </c>
      <c r="F370" s="183">
        <v>1200</v>
      </c>
      <c r="G370" s="183">
        <v>1185</v>
      </c>
      <c r="H370" s="183">
        <v>1208</v>
      </c>
      <c r="I370" s="183">
        <v>1216</v>
      </c>
      <c r="J370" s="183">
        <v>1224</v>
      </c>
      <c r="K370" s="183">
        <v>1224</v>
      </c>
      <c r="L370" s="183">
        <v>750</v>
      </c>
      <c r="M370" s="184">
        <f t="shared" si="16"/>
        <v>18000</v>
      </c>
      <c r="N370" s="185">
        <f t="shared" si="17"/>
        <v>2</v>
      </c>
    </row>
    <row r="371" spans="1:14" ht="15" customHeight="1">
      <c r="A371" s="183">
        <v>11</v>
      </c>
      <c r="B371" s="69">
        <v>43601</v>
      </c>
      <c r="C371" s="183" t="s">
        <v>162</v>
      </c>
      <c r="D371" s="183" t="s">
        <v>53</v>
      </c>
      <c r="E371" s="183" t="s">
        <v>43</v>
      </c>
      <c r="F371" s="183">
        <v>397</v>
      </c>
      <c r="G371" s="183">
        <v>406</v>
      </c>
      <c r="H371" s="183">
        <v>392</v>
      </c>
      <c r="I371" s="183">
        <v>387</v>
      </c>
      <c r="J371" s="183">
        <v>382</v>
      </c>
      <c r="K371" s="183">
        <v>382</v>
      </c>
      <c r="L371" s="183">
        <v>1100</v>
      </c>
      <c r="M371" s="184">
        <f t="shared" si="16"/>
        <v>16500</v>
      </c>
      <c r="N371" s="185">
        <f t="shared" si="17"/>
        <v>3.778337531486146</v>
      </c>
    </row>
    <row r="372" spans="1:14" ht="15" customHeight="1">
      <c r="A372" s="183">
        <v>12</v>
      </c>
      <c r="B372" s="69">
        <v>43600</v>
      </c>
      <c r="C372" s="183" t="s">
        <v>162</v>
      </c>
      <c r="D372" s="183" t="s">
        <v>21</v>
      </c>
      <c r="E372" s="183" t="s">
        <v>301</v>
      </c>
      <c r="F372" s="183">
        <v>2800</v>
      </c>
      <c r="G372" s="183">
        <v>2770</v>
      </c>
      <c r="H372" s="183">
        <v>2820</v>
      </c>
      <c r="I372" s="183">
        <v>2840</v>
      </c>
      <c r="J372" s="183">
        <v>2860</v>
      </c>
      <c r="K372" s="183">
        <v>2770</v>
      </c>
      <c r="L372" s="183">
        <v>250</v>
      </c>
      <c r="M372" s="184">
        <f t="shared" si="16"/>
        <v>-7500</v>
      </c>
      <c r="N372" s="185">
        <f t="shared" si="17"/>
        <v>-1.0714285714285714</v>
      </c>
    </row>
    <row r="373" spans="1:14" ht="15.75">
      <c r="A373" s="183">
        <v>13</v>
      </c>
      <c r="B373" s="69">
        <v>43599</v>
      </c>
      <c r="C373" s="183" t="s">
        <v>162</v>
      </c>
      <c r="D373" s="183" t="s">
        <v>21</v>
      </c>
      <c r="E373" s="183" t="s">
        <v>57</v>
      </c>
      <c r="F373" s="183">
        <v>114.5</v>
      </c>
      <c r="G373" s="183">
        <v>108</v>
      </c>
      <c r="H373" s="183">
        <v>118</v>
      </c>
      <c r="I373" s="183">
        <v>121.5</v>
      </c>
      <c r="J373" s="183">
        <v>125</v>
      </c>
      <c r="K373" s="183">
        <v>118</v>
      </c>
      <c r="L373" s="183">
        <v>1500</v>
      </c>
      <c r="M373" s="184">
        <f t="shared" si="16"/>
        <v>5250</v>
      </c>
      <c r="N373" s="185">
        <f t="shared" si="17"/>
        <v>3.056768558951965</v>
      </c>
    </row>
    <row r="374" spans="1:14" ht="15.75">
      <c r="A374" s="183">
        <v>14</v>
      </c>
      <c r="B374" s="69">
        <v>43598</v>
      </c>
      <c r="C374" s="183" t="s">
        <v>162</v>
      </c>
      <c r="D374" s="183" t="s">
        <v>21</v>
      </c>
      <c r="E374" s="183" t="s">
        <v>277</v>
      </c>
      <c r="F374" s="183">
        <v>1968</v>
      </c>
      <c r="G374" s="183">
        <v>1950</v>
      </c>
      <c r="H374" s="183">
        <v>1978</v>
      </c>
      <c r="I374" s="183">
        <v>1988</v>
      </c>
      <c r="J374" s="183">
        <v>1998</v>
      </c>
      <c r="K374" s="183">
        <v>1978</v>
      </c>
      <c r="L374" s="183">
        <v>500</v>
      </c>
      <c r="M374" s="184">
        <f t="shared" si="16"/>
        <v>5000</v>
      </c>
      <c r="N374" s="185">
        <f t="shared" si="17"/>
        <v>0.508130081300813</v>
      </c>
    </row>
    <row r="375" spans="1:14" ht="15.75">
      <c r="A375" s="183">
        <v>15</v>
      </c>
      <c r="B375" s="69">
        <v>43598</v>
      </c>
      <c r="C375" s="183" t="s">
        <v>162</v>
      </c>
      <c r="D375" s="183" t="s">
        <v>21</v>
      </c>
      <c r="E375" s="183" t="s">
        <v>185</v>
      </c>
      <c r="F375" s="183">
        <v>824</v>
      </c>
      <c r="G375" s="183">
        <v>814</v>
      </c>
      <c r="H375" s="183">
        <v>829</v>
      </c>
      <c r="I375" s="183">
        <v>834</v>
      </c>
      <c r="J375" s="183">
        <v>839</v>
      </c>
      <c r="K375" s="183">
        <v>814</v>
      </c>
      <c r="L375" s="183">
        <v>1200</v>
      </c>
      <c r="M375" s="184">
        <f t="shared" si="16"/>
        <v>-12000</v>
      </c>
      <c r="N375" s="185">
        <f t="shared" si="17"/>
        <v>-1.2135922330097086</v>
      </c>
    </row>
    <row r="376" spans="1:14" ht="15.75">
      <c r="A376" s="183">
        <v>16</v>
      </c>
      <c r="B376" s="69">
        <v>43595</v>
      </c>
      <c r="C376" s="183" t="s">
        <v>162</v>
      </c>
      <c r="D376" s="183" t="s">
        <v>21</v>
      </c>
      <c r="E376" s="183" t="s">
        <v>150</v>
      </c>
      <c r="F376" s="183">
        <v>704</v>
      </c>
      <c r="G376" s="183">
        <v>687</v>
      </c>
      <c r="H376" s="183">
        <v>714</v>
      </c>
      <c r="I376" s="183">
        <v>724</v>
      </c>
      <c r="J376" s="183">
        <v>734</v>
      </c>
      <c r="K376" s="183">
        <v>687</v>
      </c>
      <c r="L376" s="183">
        <v>500</v>
      </c>
      <c r="M376" s="184">
        <f t="shared" si="16"/>
        <v>-8500</v>
      </c>
      <c r="N376" s="185">
        <f t="shared" si="17"/>
        <v>-2.414772727272727</v>
      </c>
    </row>
    <row r="377" spans="1:14" ht="15" customHeight="1">
      <c r="A377" s="183">
        <v>17</v>
      </c>
      <c r="B377" s="69">
        <v>43594</v>
      </c>
      <c r="C377" s="183" t="s">
        <v>162</v>
      </c>
      <c r="D377" s="183" t="s">
        <v>21</v>
      </c>
      <c r="E377" s="183" t="s">
        <v>288</v>
      </c>
      <c r="F377" s="183">
        <v>90.5</v>
      </c>
      <c r="G377" s="183">
        <v>88.5</v>
      </c>
      <c r="H377" s="183">
        <v>91.5</v>
      </c>
      <c r="I377" s="183">
        <v>92.5</v>
      </c>
      <c r="J377" s="183">
        <v>93.5</v>
      </c>
      <c r="K377" s="183">
        <v>88.5</v>
      </c>
      <c r="L377" s="183">
        <v>6000</v>
      </c>
      <c r="M377" s="184">
        <f t="shared" si="16"/>
        <v>-12000</v>
      </c>
      <c r="N377" s="185">
        <f t="shared" si="17"/>
        <v>-2.2099447513812156</v>
      </c>
    </row>
    <row r="378" spans="1:14" ht="15" customHeight="1">
      <c r="A378" s="183">
        <v>18</v>
      </c>
      <c r="B378" s="69">
        <v>43591</v>
      </c>
      <c r="C378" s="183" t="s">
        <v>162</v>
      </c>
      <c r="D378" s="183" t="s">
        <v>53</v>
      </c>
      <c r="E378" s="183" t="s">
        <v>134</v>
      </c>
      <c r="F378" s="183">
        <v>94</v>
      </c>
      <c r="G378" s="183">
        <v>95.5</v>
      </c>
      <c r="H378" s="183">
        <v>93.3</v>
      </c>
      <c r="I378" s="183">
        <v>92.5</v>
      </c>
      <c r="J378" s="183">
        <v>91.2</v>
      </c>
      <c r="K378" s="183">
        <v>95.5</v>
      </c>
      <c r="L378" s="183">
        <v>8000</v>
      </c>
      <c r="M378" s="184">
        <f t="shared" si="16"/>
        <v>-12000</v>
      </c>
      <c r="N378" s="185">
        <f t="shared" si="17"/>
        <v>-1.595744680851064</v>
      </c>
    </row>
    <row r="379" spans="1:14" ht="15.75">
      <c r="A379" s="183">
        <v>19</v>
      </c>
      <c r="B379" s="69">
        <v>43588</v>
      </c>
      <c r="C379" s="183" t="s">
        <v>162</v>
      </c>
      <c r="D379" s="183" t="s">
        <v>21</v>
      </c>
      <c r="E379" s="183" t="s">
        <v>289</v>
      </c>
      <c r="F379" s="183">
        <v>182</v>
      </c>
      <c r="G379" s="183">
        <v>177</v>
      </c>
      <c r="H379" s="183">
        <v>184.5</v>
      </c>
      <c r="I379" s="183">
        <v>187</v>
      </c>
      <c r="J379" s="183">
        <v>189.5</v>
      </c>
      <c r="K379" s="183">
        <v>184.2</v>
      </c>
      <c r="L379" s="183">
        <v>2250</v>
      </c>
      <c r="M379" s="184">
        <f t="shared" si="16"/>
        <v>4949.9999999999745</v>
      </c>
      <c r="N379" s="185">
        <f t="shared" si="17"/>
        <v>1.2087912087912025</v>
      </c>
    </row>
    <row r="380" spans="1:14" ht="15.75">
      <c r="A380" s="183">
        <v>20</v>
      </c>
      <c r="B380" s="69">
        <v>43587</v>
      </c>
      <c r="C380" s="183" t="s">
        <v>162</v>
      </c>
      <c r="D380" s="183" t="s">
        <v>21</v>
      </c>
      <c r="E380" s="183" t="s">
        <v>118</v>
      </c>
      <c r="F380" s="183">
        <v>1400</v>
      </c>
      <c r="G380" s="183">
        <v>1379</v>
      </c>
      <c r="H380" s="183">
        <v>1414</v>
      </c>
      <c r="I380" s="183">
        <v>1426</v>
      </c>
      <c r="J380" s="183">
        <v>1438</v>
      </c>
      <c r="K380" s="183">
        <v>1414</v>
      </c>
      <c r="L380" s="183">
        <v>400</v>
      </c>
      <c r="M380" s="184">
        <f t="shared" si="16"/>
        <v>5600</v>
      </c>
      <c r="N380" s="185">
        <f t="shared" si="17"/>
        <v>1</v>
      </c>
    </row>
    <row r="381" spans="1:14" ht="15">
      <c r="A381" s="75" t="s">
        <v>25</v>
      </c>
      <c r="B381" s="76"/>
      <c r="C381" s="77"/>
      <c r="D381" s="78"/>
      <c r="E381" s="79"/>
      <c r="F381" s="79"/>
      <c r="G381" s="80"/>
      <c r="H381" s="79"/>
      <c r="I381" s="79"/>
      <c r="J381" s="79"/>
      <c r="K381" s="81"/>
      <c r="N381" s="82"/>
    </row>
    <row r="382" spans="1:11" ht="15.75">
      <c r="A382" s="75" t="s">
        <v>26</v>
      </c>
      <c r="B382" s="83"/>
      <c r="C382" s="77"/>
      <c r="D382" s="78"/>
      <c r="E382" s="79"/>
      <c r="F382" s="79"/>
      <c r="G382" s="80"/>
      <c r="H382" s="79"/>
      <c r="I382" s="79"/>
      <c r="J382" s="79"/>
      <c r="K382" s="81"/>
    </row>
    <row r="383" spans="1:10" ht="15.75">
      <c r="A383" s="75" t="s">
        <v>26</v>
      </c>
      <c r="B383" s="83"/>
      <c r="C383" s="84"/>
      <c r="D383" s="85"/>
      <c r="E383" s="86"/>
      <c r="F383" s="86"/>
      <c r="G383" s="87"/>
      <c r="H383" s="86"/>
      <c r="I383" s="86"/>
      <c r="J383" s="86"/>
    </row>
    <row r="384" spans="1:10" ht="16.5" thickBot="1">
      <c r="A384" s="84"/>
      <c r="B384" s="83"/>
      <c r="C384" s="86"/>
      <c r="D384" s="86"/>
      <c r="E384" s="86"/>
      <c r="F384" s="90"/>
      <c r="G384" s="91"/>
      <c r="H384" s="92" t="s">
        <v>27</v>
      </c>
      <c r="I384" s="92"/>
      <c r="J384" s="93"/>
    </row>
    <row r="385" spans="1:10" ht="15.75">
      <c r="A385" s="84"/>
      <c r="B385" s="83"/>
      <c r="C385" s="249" t="s">
        <v>28</v>
      </c>
      <c r="D385" s="249"/>
      <c r="E385" s="139">
        <v>20</v>
      </c>
      <c r="F385" s="140">
        <f>F386+F387+F388+F389+F390+F391</f>
        <v>100</v>
      </c>
      <c r="G385" s="86">
        <v>20</v>
      </c>
      <c r="H385" s="94">
        <f>G386/G385%</f>
        <v>65</v>
      </c>
      <c r="I385" s="94"/>
      <c r="J385" s="94"/>
    </row>
    <row r="386" spans="1:10" ht="15.75">
      <c r="A386" s="84"/>
      <c r="B386" s="83"/>
      <c r="C386" s="250" t="s">
        <v>29</v>
      </c>
      <c r="D386" s="250"/>
      <c r="E386" s="141">
        <v>13</v>
      </c>
      <c r="F386" s="142">
        <f>(E386/E385)*100</f>
        <v>65</v>
      </c>
      <c r="G386" s="86">
        <v>13</v>
      </c>
      <c r="H386" s="93"/>
      <c r="I386" s="93"/>
      <c r="J386" s="86"/>
    </row>
    <row r="387" spans="1:9" ht="15.75">
      <c r="A387" s="96"/>
      <c r="B387" s="83"/>
      <c r="C387" s="250" t="s">
        <v>31</v>
      </c>
      <c r="D387" s="250"/>
      <c r="E387" s="141">
        <v>0</v>
      </c>
      <c r="F387" s="142">
        <f>(E387/E385)*100</f>
        <v>0</v>
      </c>
      <c r="G387" s="97"/>
      <c r="H387" s="86"/>
      <c r="I387" s="86"/>
    </row>
    <row r="388" spans="1:9" ht="15.75">
      <c r="A388" s="96"/>
      <c r="B388" s="83"/>
      <c r="C388" s="250" t="s">
        <v>32</v>
      </c>
      <c r="D388" s="250"/>
      <c r="E388" s="141">
        <v>0</v>
      </c>
      <c r="F388" s="142">
        <f>(E388/E385)*100</f>
        <v>0</v>
      </c>
      <c r="G388" s="97"/>
      <c r="H388" s="86"/>
      <c r="I388" s="86"/>
    </row>
    <row r="389" spans="1:10" ht="15.75">
      <c r="A389" s="96"/>
      <c r="B389" s="83"/>
      <c r="C389" s="250" t="s">
        <v>33</v>
      </c>
      <c r="D389" s="250"/>
      <c r="E389" s="141">
        <v>7</v>
      </c>
      <c r="F389" s="142">
        <f>(E389/E385)*100</f>
        <v>35</v>
      </c>
      <c r="G389" s="97"/>
      <c r="H389" s="86" t="s">
        <v>34</v>
      </c>
      <c r="I389" s="86"/>
      <c r="J389" s="93"/>
    </row>
    <row r="390" spans="1:9" ht="15.75">
      <c r="A390" s="96"/>
      <c r="B390" s="83"/>
      <c r="C390" s="250" t="s">
        <v>35</v>
      </c>
      <c r="D390" s="250"/>
      <c r="E390" s="141">
        <v>0</v>
      </c>
      <c r="F390" s="142">
        <f>(E390/E385)*100</f>
        <v>0</v>
      </c>
      <c r="G390" s="97"/>
      <c r="H390" s="86"/>
      <c r="I390" s="86"/>
    </row>
    <row r="391" spans="1:12" ht="16.5" thickBot="1">
      <c r="A391" s="96"/>
      <c r="B391" s="83"/>
      <c r="C391" s="257" t="s">
        <v>36</v>
      </c>
      <c r="D391" s="257"/>
      <c r="E391" s="143"/>
      <c r="F391" s="144">
        <f>(E391/E385)*100</f>
        <v>0</v>
      </c>
      <c r="G391" s="97"/>
      <c r="H391" s="86"/>
      <c r="I391" s="86"/>
      <c r="K391" s="93"/>
      <c r="L391" s="88"/>
    </row>
    <row r="392" spans="1:12" ht="15.75">
      <c r="A392" s="98" t="s">
        <v>37</v>
      </c>
      <c r="B392" s="76"/>
      <c r="C392" s="77"/>
      <c r="D392" s="77"/>
      <c r="E392" s="79"/>
      <c r="F392" s="79"/>
      <c r="G392" s="80"/>
      <c r="H392" s="99"/>
      <c r="I392" s="99"/>
      <c r="J392" s="99"/>
      <c r="K392" s="86"/>
      <c r="L392" s="93"/>
    </row>
    <row r="393" spans="1:13" ht="15.75">
      <c r="A393" s="78" t="s">
        <v>38</v>
      </c>
      <c r="B393" s="76"/>
      <c r="C393" s="101"/>
      <c r="D393" s="102"/>
      <c r="E393" s="77"/>
      <c r="F393" s="99"/>
      <c r="G393" s="80"/>
      <c r="H393" s="99"/>
      <c r="I393" s="99"/>
      <c r="J393" s="99"/>
      <c r="K393" s="86"/>
      <c r="M393" s="86" t="s">
        <v>30</v>
      </c>
    </row>
    <row r="394" spans="1:11" ht="15">
      <c r="A394" s="78" t="s">
        <v>39</v>
      </c>
      <c r="B394" s="76"/>
      <c r="C394" s="77"/>
      <c r="D394" s="102"/>
      <c r="E394" s="77"/>
      <c r="F394" s="99"/>
      <c r="G394" s="80"/>
      <c r="H394" s="103"/>
      <c r="I394" s="103"/>
      <c r="J394" s="103"/>
      <c r="K394" s="79"/>
    </row>
    <row r="395" spans="1:12" ht="15.75">
      <c r="A395" s="78" t="s">
        <v>40</v>
      </c>
      <c r="B395" s="101"/>
      <c r="C395" s="77"/>
      <c r="D395" s="102"/>
      <c r="E395" s="77"/>
      <c r="F395" s="99"/>
      <c r="G395" s="104"/>
      <c r="H395" s="103"/>
      <c r="I395" s="103"/>
      <c r="J395" s="103"/>
      <c r="K395" s="79"/>
      <c r="L395" s="88"/>
    </row>
    <row r="396" spans="1:14" ht="16.5" thickBot="1">
      <c r="A396" s="78" t="s">
        <v>41</v>
      </c>
      <c r="B396" s="96"/>
      <c r="C396" s="77"/>
      <c r="D396" s="105"/>
      <c r="E396" s="99"/>
      <c r="F396" s="99"/>
      <c r="G396" s="104"/>
      <c r="H396" s="103"/>
      <c r="I396" s="103"/>
      <c r="J396" s="103"/>
      <c r="K396" s="99"/>
      <c r="L396" s="88"/>
      <c r="M396" s="88"/>
      <c r="N396" s="88"/>
    </row>
    <row r="397" spans="1:14" ht="15.75" thickBot="1">
      <c r="A397" s="258" t="s">
        <v>0</v>
      </c>
      <c r="B397" s="258"/>
      <c r="C397" s="258"/>
      <c r="D397" s="258"/>
      <c r="E397" s="258"/>
      <c r="F397" s="258"/>
      <c r="G397" s="258"/>
      <c r="H397" s="258"/>
      <c r="I397" s="258"/>
      <c r="J397" s="258"/>
      <c r="K397" s="258"/>
      <c r="L397" s="258"/>
      <c r="M397" s="258"/>
      <c r="N397" s="258"/>
    </row>
    <row r="398" spans="1:14" ht="15.75" thickBot="1">
      <c r="A398" s="258"/>
      <c r="B398" s="258"/>
      <c r="C398" s="258"/>
      <c r="D398" s="258"/>
      <c r="E398" s="258"/>
      <c r="F398" s="258"/>
      <c r="G398" s="258"/>
      <c r="H398" s="258"/>
      <c r="I398" s="258"/>
      <c r="J398" s="258"/>
      <c r="K398" s="258"/>
      <c r="L398" s="258"/>
      <c r="M398" s="258"/>
      <c r="N398" s="258"/>
    </row>
    <row r="399" spans="1:14" ht="15">
      <c r="A399" s="258"/>
      <c r="B399" s="258"/>
      <c r="C399" s="258"/>
      <c r="D399" s="258"/>
      <c r="E399" s="258"/>
      <c r="F399" s="258"/>
      <c r="G399" s="258"/>
      <c r="H399" s="258"/>
      <c r="I399" s="258"/>
      <c r="J399" s="258"/>
      <c r="K399" s="258"/>
      <c r="L399" s="258"/>
      <c r="M399" s="258"/>
      <c r="N399" s="258"/>
    </row>
    <row r="400" spans="1:14" ht="15.75">
      <c r="A400" s="259" t="s">
        <v>135</v>
      </c>
      <c r="B400" s="259"/>
      <c r="C400" s="259"/>
      <c r="D400" s="259"/>
      <c r="E400" s="259"/>
      <c r="F400" s="259"/>
      <c r="G400" s="259"/>
      <c r="H400" s="259"/>
      <c r="I400" s="259"/>
      <c r="J400" s="259"/>
      <c r="K400" s="259"/>
      <c r="L400" s="259"/>
      <c r="M400" s="259"/>
      <c r="N400" s="259"/>
    </row>
    <row r="401" spans="1:14" ht="15.75">
      <c r="A401" s="259" t="s">
        <v>136</v>
      </c>
      <c r="B401" s="259"/>
      <c r="C401" s="259"/>
      <c r="D401" s="259"/>
      <c r="E401" s="259"/>
      <c r="F401" s="259"/>
      <c r="G401" s="259"/>
      <c r="H401" s="259"/>
      <c r="I401" s="259"/>
      <c r="J401" s="259"/>
      <c r="K401" s="259"/>
      <c r="L401" s="259"/>
      <c r="M401" s="259"/>
      <c r="N401" s="259"/>
    </row>
    <row r="402" spans="1:14" ht="16.5" thickBot="1">
      <c r="A402" s="254" t="s">
        <v>3</v>
      </c>
      <c r="B402" s="254"/>
      <c r="C402" s="254"/>
      <c r="D402" s="254"/>
      <c r="E402" s="254"/>
      <c r="F402" s="254"/>
      <c r="G402" s="254"/>
      <c r="H402" s="254"/>
      <c r="I402" s="254"/>
      <c r="J402" s="254"/>
      <c r="K402" s="254"/>
      <c r="L402" s="254"/>
      <c r="M402" s="254"/>
      <c r="N402" s="254"/>
    </row>
    <row r="403" spans="1:14" ht="15.75">
      <c r="A403" s="255" t="s">
        <v>273</v>
      </c>
      <c r="B403" s="255"/>
      <c r="C403" s="255"/>
      <c r="D403" s="255"/>
      <c r="E403" s="255"/>
      <c r="F403" s="255"/>
      <c r="G403" s="255"/>
      <c r="H403" s="255"/>
      <c r="I403" s="255"/>
      <c r="J403" s="255"/>
      <c r="K403" s="255"/>
      <c r="L403" s="255"/>
      <c r="M403" s="255"/>
      <c r="N403" s="255"/>
    </row>
    <row r="404" spans="1:14" ht="15.75">
      <c r="A404" s="255" t="s">
        <v>5</v>
      </c>
      <c r="B404" s="255"/>
      <c r="C404" s="255"/>
      <c r="D404" s="255"/>
      <c r="E404" s="255"/>
      <c r="F404" s="255"/>
      <c r="G404" s="255"/>
      <c r="H404" s="255"/>
      <c r="I404" s="255"/>
      <c r="J404" s="255"/>
      <c r="K404" s="255"/>
      <c r="L404" s="255"/>
      <c r="M404" s="255"/>
      <c r="N404" s="255"/>
    </row>
    <row r="405" spans="1:14" ht="15">
      <c r="A405" s="256" t="s">
        <v>6</v>
      </c>
      <c r="B405" s="248" t="s">
        <v>7</v>
      </c>
      <c r="C405" s="248" t="s">
        <v>8</v>
      </c>
      <c r="D405" s="256" t="s">
        <v>160</v>
      </c>
      <c r="E405" s="256" t="s">
        <v>161</v>
      </c>
      <c r="F405" s="248" t="s">
        <v>11</v>
      </c>
      <c r="G405" s="248" t="s">
        <v>12</v>
      </c>
      <c r="H405" s="251" t="s">
        <v>13</v>
      </c>
      <c r="I405" s="251" t="s">
        <v>14</v>
      </c>
      <c r="J405" s="251" t="s">
        <v>15</v>
      </c>
      <c r="K405" s="252" t="s">
        <v>16</v>
      </c>
      <c r="L405" s="248" t="s">
        <v>17</v>
      </c>
      <c r="M405" s="248" t="s">
        <v>18</v>
      </c>
      <c r="N405" s="248" t="s">
        <v>19</v>
      </c>
    </row>
    <row r="406" spans="1:14" ht="15">
      <c r="A406" s="256"/>
      <c r="B406" s="248"/>
      <c r="C406" s="248"/>
      <c r="D406" s="256"/>
      <c r="E406" s="256"/>
      <c r="F406" s="248"/>
      <c r="G406" s="248"/>
      <c r="H406" s="248"/>
      <c r="I406" s="248"/>
      <c r="J406" s="248"/>
      <c r="K406" s="253"/>
      <c r="L406" s="248"/>
      <c r="M406" s="248"/>
      <c r="N406" s="248"/>
    </row>
    <row r="407" spans="1:14" ht="15.75">
      <c r="A407" s="180">
        <v>1</v>
      </c>
      <c r="B407" s="69">
        <v>43585</v>
      </c>
      <c r="C407" s="180" t="s">
        <v>162</v>
      </c>
      <c r="D407" s="180" t="s">
        <v>21</v>
      </c>
      <c r="E407" s="180" t="s">
        <v>88</v>
      </c>
      <c r="F407" s="180">
        <v>748</v>
      </c>
      <c r="G407" s="180">
        <v>738</v>
      </c>
      <c r="H407" s="180">
        <v>753</v>
      </c>
      <c r="I407" s="180">
        <v>758</v>
      </c>
      <c r="J407" s="180">
        <v>763</v>
      </c>
      <c r="K407" s="180">
        <v>753</v>
      </c>
      <c r="L407" s="180">
        <v>1200</v>
      </c>
      <c r="M407" s="181">
        <f aca="true" t="shared" si="18" ref="M407:M424">IF(D407="BUY",(K407-F407)*(L407),(F407-K407)*(L407))</f>
        <v>6000</v>
      </c>
      <c r="N407" s="182">
        <f aca="true" t="shared" si="19" ref="N407:N424">M407/(L407)/F407%</f>
        <v>0.6684491978609626</v>
      </c>
    </row>
    <row r="408" spans="1:14" ht="15.75">
      <c r="A408" s="180">
        <v>2</v>
      </c>
      <c r="B408" s="69">
        <v>43581</v>
      </c>
      <c r="C408" s="180" t="s">
        <v>162</v>
      </c>
      <c r="D408" s="180" t="s">
        <v>21</v>
      </c>
      <c r="E408" s="180" t="s">
        <v>177</v>
      </c>
      <c r="F408" s="180">
        <v>368.5</v>
      </c>
      <c r="G408" s="180">
        <v>363</v>
      </c>
      <c r="H408" s="180">
        <v>371</v>
      </c>
      <c r="I408" s="180">
        <v>374.5</v>
      </c>
      <c r="J408" s="180">
        <v>378</v>
      </c>
      <c r="K408" s="180">
        <v>374.5</v>
      </c>
      <c r="L408" s="180">
        <v>1800</v>
      </c>
      <c r="M408" s="181">
        <f t="shared" si="18"/>
        <v>10800</v>
      </c>
      <c r="N408" s="182">
        <f t="shared" si="19"/>
        <v>1.6282225237449117</v>
      </c>
    </row>
    <row r="409" spans="1:14" ht="15.75">
      <c r="A409" s="180">
        <v>3</v>
      </c>
      <c r="B409" s="69">
        <v>43580</v>
      </c>
      <c r="C409" s="180" t="s">
        <v>162</v>
      </c>
      <c r="D409" s="180" t="s">
        <v>21</v>
      </c>
      <c r="E409" s="180" t="s">
        <v>177</v>
      </c>
      <c r="F409" s="180">
        <v>359.5</v>
      </c>
      <c r="G409" s="180">
        <v>354</v>
      </c>
      <c r="H409" s="180">
        <v>362.5</v>
      </c>
      <c r="I409" s="180">
        <v>365.5</v>
      </c>
      <c r="J409" s="180">
        <v>367.5</v>
      </c>
      <c r="K409" s="180">
        <v>362.5</v>
      </c>
      <c r="L409" s="180">
        <v>1800</v>
      </c>
      <c r="M409" s="181">
        <f t="shared" si="18"/>
        <v>5400</v>
      </c>
      <c r="N409" s="182">
        <f t="shared" si="19"/>
        <v>0.8344923504867872</v>
      </c>
    </row>
    <row r="410" spans="1:14" ht="15.75" customHeight="1">
      <c r="A410" s="180">
        <v>4</v>
      </c>
      <c r="B410" s="69">
        <v>43579</v>
      </c>
      <c r="C410" s="180" t="s">
        <v>162</v>
      </c>
      <c r="D410" s="180" t="s">
        <v>21</v>
      </c>
      <c r="E410" s="180" t="s">
        <v>88</v>
      </c>
      <c r="F410" s="180">
        <v>733</v>
      </c>
      <c r="G410" s="180">
        <v>724</v>
      </c>
      <c r="H410" s="180">
        <v>738</v>
      </c>
      <c r="I410" s="180">
        <v>743</v>
      </c>
      <c r="J410" s="180">
        <v>748</v>
      </c>
      <c r="K410" s="180">
        <v>737.2</v>
      </c>
      <c r="L410" s="180">
        <v>1200</v>
      </c>
      <c r="M410" s="181">
        <f t="shared" si="18"/>
        <v>5040.000000000055</v>
      </c>
      <c r="N410" s="182">
        <f t="shared" si="19"/>
        <v>0.5729877216916842</v>
      </c>
    </row>
    <row r="411" spans="1:14" ht="15.75" customHeight="1">
      <c r="A411" s="180">
        <v>5</v>
      </c>
      <c r="B411" s="69">
        <v>43578</v>
      </c>
      <c r="C411" s="180" t="s">
        <v>162</v>
      </c>
      <c r="D411" s="180" t="s">
        <v>21</v>
      </c>
      <c r="E411" s="180" t="s">
        <v>290</v>
      </c>
      <c r="F411" s="180">
        <v>1362</v>
      </c>
      <c r="G411" s="180">
        <v>1345</v>
      </c>
      <c r="H411" s="180">
        <v>1372</v>
      </c>
      <c r="I411" s="180">
        <v>1382</v>
      </c>
      <c r="J411" s="180">
        <v>1392</v>
      </c>
      <c r="K411" s="180">
        <v>1372</v>
      </c>
      <c r="L411" s="180">
        <v>500</v>
      </c>
      <c r="M411" s="181">
        <f t="shared" si="18"/>
        <v>5000</v>
      </c>
      <c r="N411" s="182">
        <f t="shared" si="19"/>
        <v>0.7342143906020558</v>
      </c>
    </row>
    <row r="412" spans="1:14" ht="15" customHeight="1">
      <c r="A412" s="180">
        <v>6</v>
      </c>
      <c r="B412" s="69">
        <v>43577</v>
      </c>
      <c r="C412" s="180" t="s">
        <v>162</v>
      </c>
      <c r="D412" s="180" t="s">
        <v>53</v>
      </c>
      <c r="E412" s="180" t="s">
        <v>150</v>
      </c>
      <c r="F412" s="180">
        <v>760</v>
      </c>
      <c r="G412" s="180">
        <v>777</v>
      </c>
      <c r="H412" s="180">
        <v>750</v>
      </c>
      <c r="I412" s="180">
        <v>740</v>
      </c>
      <c r="J412" s="180">
        <v>730</v>
      </c>
      <c r="K412" s="180">
        <v>730</v>
      </c>
      <c r="L412" s="180">
        <v>500</v>
      </c>
      <c r="M412" s="181">
        <f t="shared" si="18"/>
        <v>15000</v>
      </c>
      <c r="N412" s="182">
        <f t="shared" si="19"/>
        <v>3.947368421052632</v>
      </c>
    </row>
    <row r="413" spans="1:14" ht="15.75">
      <c r="A413" s="180">
        <v>7</v>
      </c>
      <c r="B413" s="69">
        <v>43573</v>
      </c>
      <c r="C413" s="180" t="s">
        <v>162</v>
      </c>
      <c r="D413" s="180" t="s">
        <v>21</v>
      </c>
      <c r="E413" s="180" t="s">
        <v>84</v>
      </c>
      <c r="F413" s="180">
        <v>238</v>
      </c>
      <c r="G413" s="180">
        <v>233</v>
      </c>
      <c r="H413" s="180">
        <v>241</v>
      </c>
      <c r="I413" s="180">
        <v>244</v>
      </c>
      <c r="J413" s="180">
        <v>247</v>
      </c>
      <c r="K413" s="180">
        <v>233</v>
      </c>
      <c r="L413" s="180">
        <v>2000</v>
      </c>
      <c r="M413" s="181">
        <f t="shared" si="18"/>
        <v>-10000</v>
      </c>
      <c r="N413" s="182">
        <f t="shared" si="19"/>
        <v>-2.100840336134454</v>
      </c>
    </row>
    <row r="414" spans="1:14" ht="15.75">
      <c r="A414" s="180">
        <v>8</v>
      </c>
      <c r="B414" s="69">
        <v>43571</v>
      </c>
      <c r="C414" s="180" t="s">
        <v>162</v>
      </c>
      <c r="D414" s="180" t="s">
        <v>21</v>
      </c>
      <c r="E414" s="180" t="s">
        <v>291</v>
      </c>
      <c r="F414" s="180">
        <v>366.5</v>
      </c>
      <c r="G414" s="180">
        <v>362</v>
      </c>
      <c r="H414" s="180">
        <v>369.5</v>
      </c>
      <c r="I414" s="180">
        <v>371.5</v>
      </c>
      <c r="J414" s="180">
        <v>373.5</v>
      </c>
      <c r="K414" s="180">
        <v>369.4</v>
      </c>
      <c r="L414" s="180">
        <v>2600</v>
      </c>
      <c r="M414" s="181">
        <f t="shared" si="18"/>
        <v>7539.999999999941</v>
      </c>
      <c r="N414" s="182">
        <f t="shared" si="19"/>
        <v>0.7912687585265968</v>
      </c>
    </row>
    <row r="415" spans="1:14" ht="15.75">
      <c r="A415" s="180">
        <v>9</v>
      </c>
      <c r="B415" s="69">
        <v>43570</v>
      </c>
      <c r="C415" s="180" t="s">
        <v>162</v>
      </c>
      <c r="D415" s="180" t="s">
        <v>21</v>
      </c>
      <c r="E415" s="180" t="s">
        <v>73</v>
      </c>
      <c r="F415" s="180">
        <v>152</v>
      </c>
      <c r="G415" s="180">
        <v>149</v>
      </c>
      <c r="H415" s="180">
        <v>153.5</v>
      </c>
      <c r="I415" s="180">
        <v>155</v>
      </c>
      <c r="J415" s="180">
        <v>156.5</v>
      </c>
      <c r="K415" s="180">
        <v>149</v>
      </c>
      <c r="L415" s="180">
        <v>4500</v>
      </c>
      <c r="M415" s="181">
        <f t="shared" si="18"/>
        <v>-13500</v>
      </c>
      <c r="N415" s="182">
        <f t="shared" si="19"/>
        <v>-1.9736842105263157</v>
      </c>
    </row>
    <row r="416" spans="1:14" ht="15.75">
      <c r="A416" s="180">
        <v>10</v>
      </c>
      <c r="B416" s="69">
        <v>43567</v>
      </c>
      <c r="C416" s="180" t="s">
        <v>162</v>
      </c>
      <c r="D416" s="180" t="s">
        <v>21</v>
      </c>
      <c r="E416" s="180" t="s">
        <v>280</v>
      </c>
      <c r="F416" s="180">
        <v>301</v>
      </c>
      <c r="G416" s="180">
        <v>297.5</v>
      </c>
      <c r="H416" s="180">
        <v>303.5</v>
      </c>
      <c r="I416" s="180">
        <v>306</v>
      </c>
      <c r="J416" s="180">
        <v>308.5</v>
      </c>
      <c r="K416" s="180">
        <v>308.5</v>
      </c>
      <c r="L416" s="180">
        <v>2400</v>
      </c>
      <c r="M416" s="181">
        <f t="shared" si="18"/>
        <v>18000</v>
      </c>
      <c r="N416" s="182">
        <f t="shared" si="19"/>
        <v>2.4916943521594686</v>
      </c>
    </row>
    <row r="417" spans="1:14" ht="15.75">
      <c r="A417" s="180">
        <v>11</v>
      </c>
      <c r="B417" s="69">
        <v>43566</v>
      </c>
      <c r="C417" s="180" t="s">
        <v>162</v>
      </c>
      <c r="D417" s="180" t="s">
        <v>21</v>
      </c>
      <c r="E417" s="180" t="s">
        <v>281</v>
      </c>
      <c r="F417" s="180">
        <v>7520</v>
      </c>
      <c r="G417" s="180">
        <v>7440</v>
      </c>
      <c r="H417" s="180">
        <v>7570</v>
      </c>
      <c r="I417" s="180">
        <v>7620</v>
      </c>
      <c r="J417" s="180">
        <v>7670</v>
      </c>
      <c r="K417" s="180">
        <v>7570</v>
      </c>
      <c r="L417" s="180">
        <v>125</v>
      </c>
      <c r="M417" s="181">
        <f t="shared" si="18"/>
        <v>6250</v>
      </c>
      <c r="N417" s="182">
        <f t="shared" si="19"/>
        <v>0.6648936170212766</v>
      </c>
    </row>
    <row r="418" spans="1:14" ht="15" customHeight="1">
      <c r="A418" s="180">
        <v>12</v>
      </c>
      <c r="B418" s="69">
        <v>43565</v>
      </c>
      <c r="C418" s="180" t="s">
        <v>162</v>
      </c>
      <c r="D418" s="180" t="s">
        <v>21</v>
      </c>
      <c r="E418" s="180" t="s">
        <v>93</v>
      </c>
      <c r="F418" s="180">
        <v>400</v>
      </c>
      <c r="G418" s="180">
        <v>396.5</v>
      </c>
      <c r="H418" s="180">
        <v>402</v>
      </c>
      <c r="I418" s="180">
        <v>404</v>
      </c>
      <c r="J418" s="180">
        <v>406</v>
      </c>
      <c r="K418" s="180">
        <v>396.5</v>
      </c>
      <c r="L418" s="180">
        <v>2750</v>
      </c>
      <c r="M418" s="181">
        <f t="shared" si="18"/>
        <v>-9625</v>
      </c>
      <c r="N418" s="182">
        <f t="shared" si="19"/>
        <v>-0.875</v>
      </c>
    </row>
    <row r="419" spans="1:14" ht="15" customHeight="1">
      <c r="A419" s="180">
        <v>13</v>
      </c>
      <c r="B419" s="69">
        <v>43564</v>
      </c>
      <c r="C419" s="180" t="s">
        <v>162</v>
      </c>
      <c r="D419" s="180" t="s">
        <v>53</v>
      </c>
      <c r="E419" s="180" t="s">
        <v>150</v>
      </c>
      <c r="F419" s="180">
        <v>831</v>
      </c>
      <c r="G419" s="180">
        <v>849</v>
      </c>
      <c r="H419" s="180">
        <v>821</v>
      </c>
      <c r="I419" s="180">
        <v>811</v>
      </c>
      <c r="J419" s="180">
        <v>801</v>
      </c>
      <c r="K419" s="180">
        <v>849</v>
      </c>
      <c r="L419" s="180">
        <v>500</v>
      </c>
      <c r="M419" s="181">
        <f t="shared" si="18"/>
        <v>-9000</v>
      </c>
      <c r="N419" s="182">
        <f t="shared" si="19"/>
        <v>-2.166064981949458</v>
      </c>
    </row>
    <row r="420" spans="1:14" ht="15.75" customHeight="1">
      <c r="A420" s="180">
        <v>14</v>
      </c>
      <c r="B420" s="69">
        <v>43560</v>
      </c>
      <c r="C420" s="180" t="s">
        <v>162</v>
      </c>
      <c r="D420" s="180" t="s">
        <v>21</v>
      </c>
      <c r="E420" s="180" t="s">
        <v>264</v>
      </c>
      <c r="F420" s="180">
        <v>220.5</v>
      </c>
      <c r="G420" s="180">
        <v>215</v>
      </c>
      <c r="H420" s="180">
        <v>223.5</v>
      </c>
      <c r="I420" s="180">
        <v>226</v>
      </c>
      <c r="J420" s="180">
        <v>228.5</v>
      </c>
      <c r="K420" s="180">
        <v>223.5</v>
      </c>
      <c r="L420" s="180">
        <v>2000</v>
      </c>
      <c r="M420" s="181">
        <f t="shared" si="18"/>
        <v>6000</v>
      </c>
      <c r="N420" s="182">
        <f t="shared" si="19"/>
        <v>1.3605442176870748</v>
      </c>
    </row>
    <row r="421" spans="1:14" ht="15.75" customHeight="1">
      <c r="A421" s="180">
        <v>15</v>
      </c>
      <c r="B421" s="69">
        <v>43559</v>
      </c>
      <c r="C421" s="180" t="s">
        <v>162</v>
      </c>
      <c r="D421" s="180" t="s">
        <v>21</v>
      </c>
      <c r="E421" s="180" t="s">
        <v>67</v>
      </c>
      <c r="F421" s="180">
        <v>7200</v>
      </c>
      <c r="G421" s="180">
        <v>7070</v>
      </c>
      <c r="H421" s="180">
        <v>7270</v>
      </c>
      <c r="I421" s="180">
        <v>7330</v>
      </c>
      <c r="J421" s="180">
        <v>7400</v>
      </c>
      <c r="K421" s="180">
        <v>7270</v>
      </c>
      <c r="L421" s="180">
        <v>75</v>
      </c>
      <c r="M421" s="181">
        <f t="shared" si="18"/>
        <v>5250</v>
      </c>
      <c r="N421" s="182">
        <f t="shared" si="19"/>
        <v>0.9722222222222222</v>
      </c>
    </row>
    <row r="422" spans="1:14" ht="15" customHeight="1">
      <c r="A422" s="180">
        <v>16</v>
      </c>
      <c r="B422" s="69">
        <v>43558</v>
      </c>
      <c r="C422" s="180" t="s">
        <v>162</v>
      </c>
      <c r="D422" s="180" t="s">
        <v>21</v>
      </c>
      <c r="E422" s="180" t="s">
        <v>49</v>
      </c>
      <c r="F422" s="180">
        <v>793</v>
      </c>
      <c r="G422" s="180">
        <v>780</v>
      </c>
      <c r="H422" s="180">
        <v>800</v>
      </c>
      <c r="I422" s="180">
        <v>806</v>
      </c>
      <c r="J422" s="180">
        <v>812</v>
      </c>
      <c r="K422" s="180">
        <v>780</v>
      </c>
      <c r="L422" s="180">
        <v>700</v>
      </c>
      <c r="M422" s="181">
        <f t="shared" si="18"/>
        <v>-9100</v>
      </c>
      <c r="N422" s="182">
        <f t="shared" si="19"/>
        <v>-1.639344262295082</v>
      </c>
    </row>
    <row r="423" spans="1:14" ht="15.75">
      <c r="A423" s="180">
        <v>17</v>
      </c>
      <c r="B423" s="69">
        <v>43557</v>
      </c>
      <c r="C423" s="180" t="s">
        <v>162</v>
      </c>
      <c r="D423" s="180" t="s">
        <v>21</v>
      </c>
      <c r="E423" s="180" t="s">
        <v>188</v>
      </c>
      <c r="F423" s="180">
        <v>361</v>
      </c>
      <c r="G423" s="180">
        <v>355.5</v>
      </c>
      <c r="H423" s="180">
        <v>364</v>
      </c>
      <c r="I423" s="180">
        <v>367</v>
      </c>
      <c r="J423" s="180">
        <v>370</v>
      </c>
      <c r="K423" s="180">
        <v>364</v>
      </c>
      <c r="L423" s="180">
        <v>1700</v>
      </c>
      <c r="M423" s="181">
        <f t="shared" si="18"/>
        <v>5100</v>
      </c>
      <c r="N423" s="182">
        <f t="shared" si="19"/>
        <v>0.8310249307479225</v>
      </c>
    </row>
    <row r="424" spans="1:14" ht="15.75">
      <c r="A424" s="180">
        <v>18</v>
      </c>
      <c r="B424" s="69">
        <v>43556</v>
      </c>
      <c r="C424" s="180" t="s">
        <v>162</v>
      </c>
      <c r="D424" s="180" t="s">
        <v>21</v>
      </c>
      <c r="E424" s="180" t="s">
        <v>67</v>
      </c>
      <c r="F424" s="180">
        <v>6900</v>
      </c>
      <c r="G424" s="180">
        <v>6770</v>
      </c>
      <c r="H424" s="180">
        <v>6970</v>
      </c>
      <c r="I424" s="180">
        <v>7040</v>
      </c>
      <c r="J424" s="180">
        <v>7100</v>
      </c>
      <c r="K424" s="180">
        <v>7040</v>
      </c>
      <c r="L424" s="180">
        <v>75</v>
      </c>
      <c r="M424" s="181">
        <f t="shared" si="18"/>
        <v>10500</v>
      </c>
      <c r="N424" s="182">
        <f t="shared" si="19"/>
        <v>2.028985507246377</v>
      </c>
    </row>
    <row r="425" spans="1:14" ht="15">
      <c r="A425" s="75" t="s">
        <v>25</v>
      </c>
      <c r="B425" s="76"/>
      <c r="C425" s="77"/>
      <c r="D425" s="78"/>
      <c r="E425" s="79"/>
      <c r="F425" s="79"/>
      <c r="G425" s="80"/>
      <c r="H425" s="79"/>
      <c r="I425" s="79"/>
      <c r="J425" s="79"/>
      <c r="K425" s="81"/>
      <c r="N425" s="82"/>
    </row>
    <row r="426" spans="1:11" ht="15.75">
      <c r="A426" s="75" t="s">
        <v>26</v>
      </c>
      <c r="B426" s="83"/>
      <c r="C426" s="77"/>
      <c r="D426" s="78"/>
      <c r="E426" s="79"/>
      <c r="F426" s="79"/>
      <c r="G426" s="80"/>
      <c r="H426" s="79"/>
      <c r="I426" s="79"/>
      <c r="J426" s="79"/>
      <c r="K426" s="81"/>
    </row>
    <row r="427" spans="1:12" ht="15.75">
      <c r="A427" s="75" t="s">
        <v>26</v>
      </c>
      <c r="B427" s="83"/>
      <c r="C427" s="84"/>
      <c r="D427" s="85"/>
      <c r="E427" s="86"/>
      <c r="F427" s="86"/>
      <c r="G427" s="87"/>
      <c r="H427" s="86"/>
      <c r="I427" s="86"/>
      <c r="J427" s="86"/>
      <c r="L427" s="88"/>
    </row>
    <row r="428" spans="1:10" ht="15" customHeight="1" thickBot="1">
      <c r="A428" s="84"/>
      <c r="B428" s="83"/>
      <c r="C428" s="86"/>
      <c r="D428" s="86"/>
      <c r="E428" s="86"/>
      <c r="F428" s="90"/>
      <c r="G428" s="91"/>
      <c r="H428" s="92" t="s">
        <v>27</v>
      </c>
      <c r="I428" s="92"/>
      <c r="J428" s="93"/>
    </row>
    <row r="429" spans="1:10" ht="15" customHeight="1">
      <c r="A429" s="84"/>
      <c r="B429" s="83"/>
      <c r="C429" s="249" t="s">
        <v>28</v>
      </c>
      <c r="D429" s="249"/>
      <c r="E429" s="139">
        <v>18</v>
      </c>
      <c r="F429" s="140">
        <f>F430+F431+F432+F433+F434+F435</f>
        <v>100</v>
      </c>
      <c r="G429" s="86">
        <v>18</v>
      </c>
      <c r="H429" s="94">
        <f>G430/G429%</f>
        <v>72.22222222222223</v>
      </c>
      <c r="I429" s="94"/>
      <c r="J429" s="94"/>
    </row>
    <row r="430" spans="1:11" ht="15.75">
      <c r="A430" s="84"/>
      <c r="B430" s="83"/>
      <c r="C430" s="250" t="s">
        <v>29</v>
      </c>
      <c r="D430" s="250"/>
      <c r="E430" s="141">
        <v>13</v>
      </c>
      <c r="F430" s="142">
        <f>(E430/E429)*100</f>
        <v>72.22222222222221</v>
      </c>
      <c r="G430" s="86">
        <v>13</v>
      </c>
      <c r="H430" s="93"/>
      <c r="I430" s="93"/>
      <c r="J430" s="86"/>
      <c r="K430" s="93"/>
    </row>
    <row r="431" spans="1:11" ht="15.75">
      <c r="A431" s="96"/>
      <c r="B431" s="83"/>
      <c r="C431" s="250" t="s">
        <v>31</v>
      </c>
      <c r="D431" s="250"/>
      <c r="E431" s="141">
        <v>0</v>
      </c>
      <c r="F431" s="142">
        <f>(E431/E429)*100</f>
        <v>0</v>
      </c>
      <c r="G431" s="97"/>
      <c r="H431" s="86"/>
      <c r="I431" s="86"/>
      <c r="K431" s="95"/>
    </row>
    <row r="432" spans="1:11" ht="15.75">
      <c r="A432" s="96"/>
      <c r="B432" s="83"/>
      <c r="C432" s="250" t="s">
        <v>32</v>
      </c>
      <c r="D432" s="250"/>
      <c r="E432" s="141">
        <v>0</v>
      </c>
      <c r="F432" s="142">
        <f>(E432/E429)*100</f>
        <v>0</v>
      </c>
      <c r="G432" s="97"/>
      <c r="H432" s="86"/>
      <c r="I432" s="86"/>
      <c r="K432" s="93"/>
    </row>
    <row r="433" spans="1:11" ht="15.75">
      <c r="A433" s="96"/>
      <c r="B433" s="83"/>
      <c r="C433" s="250" t="s">
        <v>33</v>
      </c>
      <c r="D433" s="250"/>
      <c r="E433" s="141">
        <v>5</v>
      </c>
      <c r="F433" s="142">
        <f>(E433/E429)*100</f>
        <v>27.77777777777778</v>
      </c>
      <c r="G433" s="97"/>
      <c r="H433" s="86" t="s">
        <v>34</v>
      </c>
      <c r="I433" s="86"/>
      <c r="J433" s="93"/>
      <c r="K433" s="93"/>
    </row>
    <row r="434" spans="1:9" ht="15.75">
      <c r="A434" s="96"/>
      <c r="B434" s="83"/>
      <c r="C434" s="250" t="s">
        <v>35</v>
      </c>
      <c r="D434" s="250"/>
      <c r="E434" s="141">
        <v>0</v>
      </c>
      <c r="F434" s="142">
        <f>(E434/E429)*100</f>
        <v>0</v>
      </c>
      <c r="G434" s="97"/>
      <c r="H434" s="86"/>
      <c r="I434" s="86"/>
    </row>
    <row r="435" spans="1:11" ht="16.5" thickBot="1">
      <c r="A435" s="96"/>
      <c r="B435" s="83"/>
      <c r="C435" s="257" t="s">
        <v>36</v>
      </c>
      <c r="D435" s="257"/>
      <c r="E435" s="143"/>
      <c r="F435" s="144">
        <f>(E435/E429)*100</f>
        <v>0</v>
      </c>
      <c r="G435" s="97"/>
      <c r="H435" s="86"/>
      <c r="I435" s="86"/>
      <c r="K435" s="93"/>
    </row>
    <row r="436" spans="1:11" ht="15.75">
      <c r="A436" s="98" t="s">
        <v>37</v>
      </c>
      <c r="B436" s="76"/>
      <c r="C436" s="77"/>
      <c r="D436" s="77"/>
      <c r="E436" s="79"/>
      <c r="F436" s="79"/>
      <c r="G436" s="80"/>
      <c r="H436" s="99"/>
      <c r="I436" s="99"/>
      <c r="J436" s="99"/>
      <c r="K436" s="86"/>
    </row>
    <row r="437" spans="1:13" ht="15.75">
      <c r="A437" s="78" t="s">
        <v>38</v>
      </c>
      <c r="B437" s="76"/>
      <c r="C437" s="101"/>
      <c r="D437" s="102"/>
      <c r="E437" s="77"/>
      <c r="F437" s="99"/>
      <c r="G437" s="80"/>
      <c r="H437" s="99"/>
      <c r="I437" s="99"/>
      <c r="J437" s="99"/>
      <c r="K437" s="86"/>
      <c r="M437" s="86" t="s">
        <v>30</v>
      </c>
    </row>
    <row r="438" spans="1:11" ht="15">
      <c r="A438" s="78" t="s">
        <v>39</v>
      </c>
      <c r="B438" s="76"/>
      <c r="C438" s="77"/>
      <c r="D438" s="102"/>
      <c r="E438" s="77"/>
      <c r="F438" s="99"/>
      <c r="G438" s="80"/>
      <c r="H438" s="103"/>
      <c r="I438" s="103"/>
      <c r="J438" s="103"/>
      <c r="K438" s="79"/>
    </row>
    <row r="439" spans="1:12" ht="15.75">
      <c r="A439" s="78" t="s">
        <v>40</v>
      </c>
      <c r="B439" s="101"/>
      <c r="C439" s="77"/>
      <c r="D439" s="102"/>
      <c r="E439" s="77"/>
      <c r="F439" s="99"/>
      <c r="G439" s="104"/>
      <c r="H439" s="103"/>
      <c r="I439" s="103"/>
      <c r="J439" s="103"/>
      <c r="K439" s="79"/>
      <c r="L439" s="88"/>
    </row>
    <row r="440" spans="1:14" ht="16.5" thickBot="1">
      <c r="A440" s="78" t="s">
        <v>41</v>
      </c>
      <c r="B440" s="96"/>
      <c r="C440" s="77"/>
      <c r="D440" s="105"/>
      <c r="E440" s="99"/>
      <c r="F440" s="99"/>
      <c r="G440" s="104"/>
      <c r="H440" s="103"/>
      <c r="I440" s="103"/>
      <c r="J440" s="103"/>
      <c r="K440" s="99"/>
      <c r="L440" s="88"/>
      <c r="M440" s="88"/>
      <c r="N440" s="88"/>
    </row>
    <row r="441" spans="1:14" ht="15.75" thickBot="1">
      <c r="A441" s="258" t="s">
        <v>0</v>
      </c>
      <c r="B441" s="258"/>
      <c r="C441" s="258"/>
      <c r="D441" s="258"/>
      <c r="E441" s="258"/>
      <c r="F441" s="258"/>
      <c r="G441" s="258"/>
      <c r="H441" s="258"/>
      <c r="I441" s="258"/>
      <c r="J441" s="258"/>
      <c r="K441" s="258"/>
      <c r="L441" s="258"/>
      <c r="M441" s="258"/>
      <c r="N441" s="258"/>
    </row>
    <row r="442" spans="1:14" ht="15.75" thickBot="1">
      <c r="A442" s="258"/>
      <c r="B442" s="258"/>
      <c r="C442" s="258"/>
      <c r="D442" s="258"/>
      <c r="E442" s="258"/>
      <c r="F442" s="258"/>
      <c r="G442" s="258"/>
      <c r="H442" s="258"/>
      <c r="I442" s="258"/>
      <c r="J442" s="258"/>
      <c r="K442" s="258"/>
      <c r="L442" s="258"/>
      <c r="M442" s="258"/>
      <c r="N442" s="258"/>
    </row>
    <row r="443" spans="1:14" ht="15">
      <c r="A443" s="258"/>
      <c r="B443" s="258"/>
      <c r="C443" s="258"/>
      <c r="D443" s="258"/>
      <c r="E443" s="258"/>
      <c r="F443" s="258"/>
      <c r="G443" s="258"/>
      <c r="H443" s="258"/>
      <c r="I443" s="258"/>
      <c r="J443" s="258"/>
      <c r="K443" s="258"/>
      <c r="L443" s="258"/>
      <c r="M443" s="258"/>
      <c r="N443" s="258"/>
    </row>
    <row r="444" spans="1:14" ht="15.75">
      <c r="A444" s="259" t="s">
        <v>135</v>
      </c>
      <c r="B444" s="259"/>
      <c r="C444" s="259"/>
      <c r="D444" s="259"/>
      <c r="E444" s="259"/>
      <c r="F444" s="259"/>
      <c r="G444" s="259"/>
      <c r="H444" s="259"/>
      <c r="I444" s="259"/>
      <c r="J444" s="259"/>
      <c r="K444" s="259"/>
      <c r="L444" s="259"/>
      <c r="M444" s="259"/>
      <c r="N444" s="259"/>
    </row>
    <row r="445" spans="1:14" ht="15.75">
      <c r="A445" s="259" t="s">
        <v>136</v>
      </c>
      <c r="B445" s="259"/>
      <c r="C445" s="259"/>
      <c r="D445" s="259"/>
      <c r="E445" s="259"/>
      <c r="F445" s="259"/>
      <c r="G445" s="259"/>
      <c r="H445" s="259"/>
      <c r="I445" s="259"/>
      <c r="J445" s="259"/>
      <c r="K445" s="259"/>
      <c r="L445" s="259"/>
      <c r="M445" s="259"/>
      <c r="N445" s="259"/>
    </row>
    <row r="446" spans="1:14" ht="16.5" thickBot="1">
      <c r="A446" s="254" t="s">
        <v>3</v>
      </c>
      <c r="B446" s="254"/>
      <c r="C446" s="254"/>
      <c r="D446" s="254"/>
      <c r="E446" s="254"/>
      <c r="F446" s="254"/>
      <c r="G446" s="254"/>
      <c r="H446" s="254"/>
      <c r="I446" s="254"/>
      <c r="J446" s="254"/>
      <c r="K446" s="254"/>
      <c r="L446" s="254"/>
      <c r="M446" s="254"/>
      <c r="N446" s="254"/>
    </row>
    <row r="447" spans="1:14" ht="15.75">
      <c r="A447" s="255" t="s">
        <v>274</v>
      </c>
      <c r="B447" s="255"/>
      <c r="C447" s="255"/>
      <c r="D447" s="255"/>
      <c r="E447" s="255"/>
      <c r="F447" s="255"/>
      <c r="G447" s="255"/>
      <c r="H447" s="255"/>
      <c r="I447" s="255"/>
      <c r="J447" s="255"/>
      <c r="K447" s="255"/>
      <c r="L447" s="255"/>
      <c r="M447" s="255"/>
      <c r="N447" s="255"/>
    </row>
    <row r="448" spans="1:14" ht="15.75">
      <c r="A448" s="255" t="s">
        <v>5</v>
      </c>
      <c r="B448" s="255"/>
      <c r="C448" s="255"/>
      <c r="D448" s="255"/>
      <c r="E448" s="255"/>
      <c r="F448" s="255"/>
      <c r="G448" s="255"/>
      <c r="H448" s="255"/>
      <c r="I448" s="255"/>
      <c r="J448" s="255"/>
      <c r="K448" s="255"/>
      <c r="L448" s="255"/>
      <c r="M448" s="255"/>
      <c r="N448" s="255"/>
    </row>
    <row r="449" spans="1:14" ht="15">
      <c r="A449" s="256" t="s">
        <v>6</v>
      </c>
      <c r="B449" s="248" t="s">
        <v>7</v>
      </c>
      <c r="C449" s="248" t="s">
        <v>8</v>
      </c>
      <c r="D449" s="256" t="s">
        <v>160</v>
      </c>
      <c r="E449" s="256" t="s">
        <v>161</v>
      </c>
      <c r="F449" s="248" t="s">
        <v>11</v>
      </c>
      <c r="G449" s="248" t="s">
        <v>12</v>
      </c>
      <c r="H449" s="251" t="s">
        <v>13</v>
      </c>
      <c r="I449" s="251" t="s">
        <v>14</v>
      </c>
      <c r="J449" s="251" t="s">
        <v>15</v>
      </c>
      <c r="K449" s="252" t="s">
        <v>16</v>
      </c>
      <c r="L449" s="248" t="s">
        <v>17</v>
      </c>
      <c r="M449" s="248" t="s">
        <v>18</v>
      </c>
      <c r="N449" s="248" t="s">
        <v>19</v>
      </c>
    </row>
    <row r="450" spans="1:14" ht="15">
      <c r="A450" s="256"/>
      <c r="B450" s="248"/>
      <c r="C450" s="248"/>
      <c r="D450" s="256"/>
      <c r="E450" s="256"/>
      <c r="F450" s="248"/>
      <c r="G450" s="248"/>
      <c r="H450" s="248"/>
      <c r="I450" s="248"/>
      <c r="J450" s="248"/>
      <c r="K450" s="253"/>
      <c r="L450" s="248"/>
      <c r="M450" s="248"/>
      <c r="N450" s="248"/>
    </row>
    <row r="451" spans="1:14" ht="15.75">
      <c r="A451" s="177">
        <v>1</v>
      </c>
      <c r="B451" s="69">
        <v>43553</v>
      </c>
      <c r="C451" s="177" t="s">
        <v>162</v>
      </c>
      <c r="D451" s="177" t="s">
        <v>21</v>
      </c>
      <c r="E451" s="177" t="s">
        <v>55</v>
      </c>
      <c r="F451" s="177">
        <v>185.5</v>
      </c>
      <c r="G451" s="177">
        <v>180.5</v>
      </c>
      <c r="H451" s="177">
        <v>188</v>
      </c>
      <c r="I451" s="177">
        <v>190.5</v>
      </c>
      <c r="J451" s="177">
        <v>193</v>
      </c>
      <c r="K451" s="177">
        <v>193</v>
      </c>
      <c r="L451" s="177">
        <v>2300</v>
      </c>
      <c r="M451" s="178">
        <f aca="true" t="shared" si="20" ref="M451:M469">IF(D451="BUY",(K451-F451)*(L451),(F451-K451)*(L451))</f>
        <v>17250</v>
      </c>
      <c r="N451" s="179">
        <f aca="true" t="shared" si="21" ref="N451:N469">M451/(L451)/F451%</f>
        <v>4.0431266846361185</v>
      </c>
    </row>
    <row r="452" spans="1:14" ht="15.75">
      <c r="A452" s="177">
        <v>2</v>
      </c>
      <c r="B452" s="69">
        <v>43552</v>
      </c>
      <c r="C452" s="177" t="s">
        <v>162</v>
      </c>
      <c r="D452" s="177" t="s">
        <v>21</v>
      </c>
      <c r="E452" s="177" t="s">
        <v>180</v>
      </c>
      <c r="F452" s="177">
        <v>105</v>
      </c>
      <c r="G452" s="177">
        <v>103.8</v>
      </c>
      <c r="H452" s="177">
        <v>105.8</v>
      </c>
      <c r="I452" s="177">
        <v>106.6</v>
      </c>
      <c r="J452" s="177">
        <v>107.4</v>
      </c>
      <c r="K452" s="177">
        <v>106.6</v>
      </c>
      <c r="L452" s="177">
        <v>6000</v>
      </c>
      <c r="M452" s="178">
        <f t="shared" si="20"/>
        <v>9599.999999999965</v>
      </c>
      <c r="N452" s="179">
        <f t="shared" si="21"/>
        <v>1.5238095238095184</v>
      </c>
    </row>
    <row r="453" spans="1:14" ht="15.75">
      <c r="A453" s="177">
        <v>3</v>
      </c>
      <c r="B453" s="69">
        <v>43550</v>
      </c>
      <c r="C453" s="177" t="s">
        <v>162</v>
      </c>
      <c r="D453" s="177" t="s">
        <v>21</v>
      </c>
      <c r="E453" s="177" t="s">
        <v>52</v>
      </c>
      <c r="F453" s="177">
        <v>263</v>
      </c>
      <c r="G453" s="177">
        <v>257</v>
      </c>
      <c r="H453" s="177">
        <v>266</v>
      </c>
      <c r="I453" s="177">
        <v>269</v>
      </c>
      <c r="J453" s="177">
        <v>272</v>
      </c>
      <c r="K453" s="177">
        <v>269</v>
      </c>
      <c r="L453" s="177">
        <v>1750</v>
      </c>
      <c r="M453" s="178">
        <f t="shared" si="20"/>
        <v>10500</v>
      </c>
      <c r="N453" s="179">
        <f t="shared" si="21"/>
        <v>2.2813688212927756</v>
      </c>
    </row>
    <row r="454" spans="1:14" ht="15.75">
      <c r="A454" s="177">
        <v>4</v>
      </c>
      <c r="B454" s="69">
        <v>43550</v>
      </c>
      <c r="C454" s="177" t="s">
        <v>162</v>
      </c>
      <c r="D454" s="177" t="s">
        <v>21</v>
      </c>
      <c r="E454" s="177" t="s">
        <v>224</v>
      </c>
      <c r="F454" s="177">
        <v>156</v>
      </c>
      <c r="G454" s="177">
        <v>154.5</v>
      </c>
      <c r="H454" s="177">
        <v>156.8</v>
      </c>
      <c r="I454" s="177">
        <v>157.6</v>
      </c>
      <c r="J454" s="177">
        <v>158.4</v>
      </c>
      <c r="K454" s="177">
        <v>156.8</v>
      </c>
      <c r="L454" s="177">
        <v>6000</v>
      </c>
      <c r="M454" s="178">
        <f t="shared" si="20"/>
        <v>4800.000000000068</v>
      </c>
      <c r="N454" s="179">
        <f t="shared" si="21"/>
        <v>0.5128205128205201</v>
      </c>
    </row>
    <row r="455" spans="1:14" ht="15.75">
      <c r="A455" s="177">
        <v>5</v>
      </c>
      <c r="B455" s="69">
        <v>43549</v>
      </c>
      <c r="C455" s="177" t="s">
        <v>162</v>
      </c>
      <c r="D455" s="177" t="s">
        <v>21</v>
      </c>
      <c r="E455" s="177" t="s">
        <v>164</v>
      </c>
      <c r="F455" s="177">
        <v>118.7</v>
      </c>
      <c r="G455" s="177">
        <v>117</v>
      </c>
      <c r="H455" s="177">
        <v>119.5</v>
      </c>
      <c r="I455" s="177">
        <v>120.3</v>
      </c>
      <c r="J455" s="177">
        <v>121</v>
      </c>
      <c r="K455" s="177">
        <v>120.3</v>
      </c>
      <c r="L455" s="177">
        <v>6200</v>
      </c>
      <c r="M455" s="178">
        <f t="shared" si="20"/>
        <v>9919.999999999965</v>
      </c>
      <c r="N455" s="179">
        <f t="shared" si="21"/>
        <v>1.3479359730412757</v>
      </c>
    </row>
    <row r="456" spans="1:14" ht="15.75">
      <c r="A456" s="177">
        <v>6</v>
      </c>
      <c r="B456" s="69">
        <v>43546</v>
      </c>
      <c r="C456" s="177" t="s">
        <v>162</v>
      </c>
      <c r="D456" s="177" t="s">
        <v>21</v>
      </c>
      <c r="E456" s="177" t="s">
        <v>134</v>
      </c>
      <c r="F456" s="177">
        <v>112.5</v>
      </c>
      <c r="G456" s="177">
        <v>111</v>
      </c>
      <c r="H456" s="177">
        <v>113.3</v>
      </c>
      <c r="I456" s="177">
        <v>114</v>
      </c>
      <c r="J456" s="177">
        <v>114.7</v>
      </c>
      <c r="K456" s="177">
        <v>113.2</v>
      </c>
      <c r="L456" s="177">
        <v>8000</v>
      </c>
      <c r="M456" s="178">
        <f t="shared" si="20"/>
        <v>5600.000000000023</v>
      </c>
      <c r="N456" s="179">
        <f t="shared" si="21"/>
        <v>0.6222222222222248</v>
      </c>
    </row>
    <row r="457" spans="1:14" ht="15.75">
      <c r="A457" s="177">
        <v>7</v>
      </c>
      <c r="B457" s="69">
        <v>43544</v>
      </c>
      <c r="C457" s="177" t="s">
        <v>162</v>
      </c>
      <c r="D457" s="177" t="s">
        <v>21</v>
      </c>
      <c r="E457" s="177" t="s">
        <v>224</v>
      </c>
      <c r="F457" s="177">
        <v>149</v>
      </c>
      <c r="G457" s="177">
        <v>147.3</v>
      </c>
      <c r="H457" s="177">
        <v>150</v>
      </c>
      <c r="I457" s="177">
        <v>150.7</v>
      </c>
      <c r="J457" s="177">
        <v>151.4</v>
      </c>
      <c r="K457" s="177">
        <v>147.3</v>
      </c>
      <c r="L457" s="177">
        <v>6000</v>
      </c>
      <c r="M457" s="178">
        <f t="shared" si="20"/>
        <v>-10199.99999999993</v>
      </c>
      <c r="N457" s="179">
        <f t="shared" si="21"/>
        <v>-1.1409395973154284</v>
      </c>
    </row>
    <row r="458" spans="1:14" ht="15" customHeight="1">
      <c r="A458" s="177">
        <v>8</v>
      </c>
      <c r="B458" s="69">
        <v>43544</v>
      </c>
      <c r="C458" s="177" t="s">
        <v>162</v>
      </c>
      <c r="D458" s="177" t="s">
        <v>21</v>
      </c>
      <c r="E458" s="177" t="s">
        <v>52</v>
      </c>
      <c r="F458" s="177">
        <v>254</v>
      </c>
      <c r="G458" s="177">
        <v>248</v>
      </c>
      <c r="H458" s="177">
        <v>257</v>
      </c>
      <c r="I458" s="177">
        <v>260</v>
      </c>
      <c r="J458" s="177">
        <v>263</v>
      </c>
      <c r="K458" s="177">
        <v>257</v>
      </c>
      <c r="L458" s="177">
        <v>1750</v>
      </c>
      <c r="M458" s="178">
        <f t="shared" si="20"/>
        <v>5250</v>
      </c>
      <c r="N458" s="179">
        <f t="shared" si="21"/>
        <v>1.1811023622047243</v>
      </c>
    </row>
    <row r="459" spans="1:14" ht="15" customHeight="1">
      <c r="A459" s="177">
        <v>9</v>
      </c>
      <c r="B459" s="69">
        <v>43543</v>
      </c>
      <c r="C459" s="177" t="s">
        <v>162</v>
      </c>
      <c r="D459" s="177" t="s">
        <v>21</v>
      </c>
      <c r="E459" s="177" t="s">
        <v>224</v>
      </c>
      <c r="F459" s="177">
        <v>149.3</v>
      </c>
      <c r="G459" s="177">
        <v>147.8</v>
      </c>
      <c r="H459" s="177">
        <v>150.1</v>
      </c>
      <c r="I459" s="177">
        <v>151</v>
      </c>
      <c r="J459" s="177">
        <v>151.8</v>
      </c>
      <c r="K459" s="177">
        <v>150.1</v>
      </c>
      <c r="L459" s="177">
        <v>6000</v>
      </c>
      <c r="M459" s="178">
        <f t="shared" si="20"/>
        <v>4799.999999999898</v>
      </c>
      <c r="N459" s="179">
        <f t="shared" si="21"/>
        <v>0.5358338914936256</v>
      </c>
    </row>
    <row r="460" spans="1:14" ht="15" customHeight="1">
      <c r="A460" s="177">
        <v>10</v>
      </c>
      <c r="B460" s="69">
        <v>43542</v>
      </c>
      <c r="C460" s="177" t="s">
        <v>162</v>
      </c>
      <c r="D460" s="177" t="s">
        <v>21</v>
      </c>
      <c r="E460" s="177" t="s">
        <v>275</v>
      </c>
      <c r="F460" s="177">
        <v>263.6</v>
      </c>
      <c r="G460" s="177">
        <v>260</v>
      </c>
      <c r="H460" s="177">
        <v>265.5</v>
      </c>
      <c r="I460" s="177">
        <v>267.5</v>
      </c>
      <c r="J460" s="177">
        <v>269.5</v>
      </c>
      <c r="K460" s="177">
        <v>267.5</v>
      </c>
      <c r="L460" s="177">
        <v>3000</v>
      </c>
      <c r="M460" s="178">
        <f t="shared" si="20"/>
        <v>11699.99999999993</v>
      </c>
      <c r="N460" s="179">
        <f t="shared" si="21"/>
        <v>1.4795144157814781</v>
      </c>
    </row>
    <row r="461" spans="1:14" ht="15.75">
      <c r="A461" s="177">
        <v>11</v>
      </c>
      <c r="B461" s="69">
        <v>43539</v>
      </c>
      <c r="C461" s="177" t="s">
        <v>162</v>
      </c>
      <c r="D461" s="177" t="s">
        <v>21</v>
      </c>
      <c r="E461" s="177" t="s">
        <v>224</v>
      </c>
      <c r="F461" s="177">
        <v>140</v>
      </c>
      <c r="G461" s="177">
        <v>138.5</v>
      </c>
      <c r="H461" s="177">
        <v>140.8</v>
      </c>
      <c r="I461" s="177">
        <v>141.6</v>
      </c>
      <c r="J461" s="177">
        <v>142.4</v>
      </c>
      <c r="K461" s="177">
        <v>142.4</v>
      </c>
      <c r="L461" s="177">
        <v>6000</v>
      </c>
      <c r="M461" s="178">
        <f t="shared" si="20"/>
        <v>14400.000000000035</v>
      </c>
      <c r="N461" s="179">
        <f t="shared" si="21"/>
        <v>1.7142857142857184</v>
      </c>
    </row>
    <row r="462" spans="1:14" ht="15.75">
      <c r="A462" s="177">
        <v>12</v>
      </c>
      <c r="B462" s="69">
        <v>43538</v>
      </c>
      <c r="C462" s="177" t="s">
        <v>162</v>
      </c>
      <c r="D462" s="177" t="s">
        <v>21</v>
      </c>
      <c r="E462" s="177" t="s">
        <v>263</v>
      </c>
      <c r="F462" s="177">
        <v>1050</v>
      </c>
      <c r="G462" s="177">
        <v>1032</v>
      </c>
      <c r="H462" s="177">
        <v>1060</v>
      </c>
      <c r="I462" s="177">
        <v>1070</v>
      </c>
      <c r="J462" s="177">
        <v>1080</v>
      </c>
      <c r="K462" s="177">
        <v>1060</v>
      </c>
      <c r="L462" s="177">
        <v>500</v>
      </c>
      <c r="M462" s="178">
        <f t="shared" si="20"/>
        <v>5000</v>
      </c>
      <c r="N462" s="179">
        <f t="shared" si="21"/>
        <v>0.9523809523809523</v>
      </c>
    </row>
    <row r="463" spans="1:14" ht="15.75">
      <c r="A463" s="177">
        <v>13</v>
      </c>
      <c r="B463" s="69">
        <v>43536</v>
      </c>
      <c r="C463" s="177" t="s">
        <v>162</v>
      </c>
      <c r="D463" s="177" t="s">
        <v>21</v>
      </c>
      <c r="E463" s="177" t="s">
        <v>80</v>
      </c>
      <c r="F463" s="177">
        <v>527.5</v>
      </c>
      <c r="G463" s="177">
        <v>518</v>
      </c>
      <c r="H463" s="177">
        <v>533</v>
      </c>
      <c r="I463" s="177">
        <v>538</v>
      </c>
      <c r="J463" s="177">
        <v>543</v>
      </c>
      <c r="K463" s="177">
        <v>518</v>
      </c>
      <c r="L463" s="177">
        <v>1061</v>
      </c>
      <c r="M463" s="178">
        <f t="shared" si="20"/>
        <v>-10079.5</v>
      </c>
      <c r="N463" s="179">
        <f t="shared" si="21"/>
        <v>-1.8009478672985781</v>
      </c>
    </row>
    <row r="464" spans="1:14" ht="15.75">
      <c r="A464" s="177">
        <v>14</v>
      </c>
      <c r="B464" s="69">
        <v>43535</v>
      </c>
      <c r="C464" s="177" t="s">
        <v>162</v>
      </c>
      <c r="D464" s="177" t="s">
        <v>21</v>
      </c>
      <c r="E464" s="177" t="s">
        <v>22</v>
      </c>
      <c r="F464" s="177">
        <v>609</v>
      </c>
      <c r="G464" s="177">
        <v>599.5</v>
      </c>
      <c r="H464" s="177">
        <v>614</v>
      </c>
      <c r="I464" s="177">
        <v>619</v>
      </c>
      <c r="J464" s="177">
        <v>624</v>
      </c>
      <c r="K464" s="177">
        <v>624</v>
      </c>
      <c r="L464" s="177">
        <v>1000</v>
      </c>
      <c r="M464" s="178">
        <f t="shared" si="20"/>
        <v>15000</v>
      </c>
      <c r="N464" s="179">
        <f t="shared" si="21"/>
        <v>2.4630541871921183</v>
      </c>
    </row>
    <row r="465" spans="1:14" ht="15.75">
      <c r="A465" s="177">
        <v>15</v>
      </c>
      <c r="B465" s="69">
        <v>43532</v>
      </c>
      <c r="C465" s="177" t="s">
        <v>162</v>
      </c>
      <c r="D465" s="177" t="s">
        <v>21</v>
      </c>
      <c r="E465" s="177" t="s">
        <v>267</v>
      </c>
      <c r="F465" s="177">
        <v>106.5</v>
      </c>
      <c r="G465" s="177">
        <v>105</v>
      </c>
      <c r="H465" s="177">
        <v>107.3</v>
      </c>
      <c r="I465" s="177">
        <v>108</v>
      </c>
      <c r="J465" s="177">
        <v>108.8</v>
      </c>
      <c r="K465" s="177">
        <v>107.3</v>
      </c>
      <c r="L465" s="177">
        <v>6000</v>
      </c>
      <c r="M465" s="178">
        <f t="shared" si="20"/>
        <v>4799.999999999983</v>
      </c>
      <c r="N465" s="179">
        <f t="shared" si="21"/>
        <v>0.7511737089201852</v>
      </c>
    </row>
    <row r="466" spans="1:14" ht="15.75">
      <c r="A466" s="177">
        <v>16</v>
      </c>
      <c r="B466" s="69">
        <v>43531</v>
      </c>
      <c r="C466" s="177" t="s">
        <v>162</v>
      </c>
      <c r="D466" s="177" t="s">
        <v>21</v>
      </c>
      <c r="E466" s="177" t="s">
        <v>24</v>
      </c>
      <c r="F466" s="177">
        <v>86.2</v>
      </c>
      <c r="G466" s="177">
        <v>84.2</v>
      </c>
      <c r="H466" s="177">
        <v>87.2</v>
      </c>
      <c r="I466" s="177">
        <v>88.2</v>
      </c>
      <c r="J466" s="177">
        <v>89.2</v>
      </c>
      <c r="K466" s="177">
        <v>87.2</v>
      </c>
      <c r="L466" s="177">
        <v>7000</v>
      </c>
      <c r="M466" s="178">
        <f t="shared" si="20"/>
        <v>7000</v>
      </c>
      <c r="N466" s="179">
        <f t="shared" si="21"/>
        <v>1.160092807424594</v>
      </c>
    </row>
    <row r="467" spans="1:14" ht="15.75">
      <c r="A467" s="177">
        <v>17</v>
      </c>
      <c r="B467" s="69">
        <v>43530</v>
      </c>
      <c r="C467" s="177" t="s">
        <v>162</v>
      </c>
      <c r="D467" s="177" t="s">
        <v>21</v>
      </c>
      <c r="E467" s="177" t="s">
        <v>121</v>
      </c>
      <c r="F467" s="177">
        <v>2755</v>
      </c>
      <c r="G467" s="177">
        <v>2719</v>
      </c>
      <c r="H467" s="177">
        <v>2775</v>
      </c>
      <c r="I467" s="177">
        <v>2795</v>
      </c>
      <c r="J467" s="177">
        <v>2815</v>
      </c>
      <c r="K467" s="177">
        <v>2775</v>
      </c>
      <c r="L467" s="177">
        <v>250</v>
      </c>
      <c r="M467" s="178">
        <f t="shared" si="20"/>
        <v>5000</v>
      </c>
      <c r="N467" s="179">
        <f t="shared" si="21"/>
        <v>0.7259528130671506</v>
      </c>
    </row>
    <row r="468" spans="1:14" ht="15.75">
      <c r="A468" s="177">
        <v>18</v>
      </c>
      <c r="B468" s="69">
        <v>43529</v>
      </c>
      <c r="C468" s="177" t="s">
        <v>162</v>
      </c>
      <c r="D468" s="177" t="s">
        <v>21</v>
      </c>
      <c r="E468" s="177" t="s">
        <v>219</v>
      </c>
      <c r="F468" s="177">
        <v>168</v>
      </c>
      <c r="G468" s="177">
        <v>164</v>
      </c>
      <c r="H468" s="177">
        <v>170.5</v>
      </c>
      <c r="I468" s="177">
        <v>173</v>
      </c>
      <c r="J468" s="177">
        <v>175.5</v>
      </c>
      <c r="K468" s="177">
        <v>170.5</v>
      </c>
      <c r="L468" s="177">
        <v>2250</v>
      </c>
      <c r="M468" s="178">
        <f t="shared" si="20"/>
        <v>5625</v>
      </c>
      <c r="N468" s="179">
        <f t="shared" si="21"/>
        <v>1.4880952380952381</v>
      </c>
    </row>
    <row r="469" spans="1:14" ht="15.75">
      <c r="A469" s="177">
        <v>19</v>
      </c>
      <c r="B469" s="69">
        <v>43525</v>
      </c>
      <c r="C469" s="177" t="s">
        <v>162</v>
      </c>
      <c r="D469" s="177" t="s">
        <v>21</v>
      </c>
      <c r="E469" s="177" t="s">
        <v>180</v>
      </c>
      <c r="F469" s="177">
        <v>87</v>
      </c>
      <c r="G469" s="177">
        <v>85</v>
      </c>
      <c r="H469" s="177">
        <v>88</v>
      </c>
      <c r="I469" s="177">
        <v>89</v>
      </c>
      <c r="J469" s="177">
        <v>90</v>
      </c>
      <c r="K469" s="177">
        <v>88</v>
      </c>
      <c r="L469" s="177">
        <v>6000</v>
      </c>
      <c r="M469" s="178">
        <f t="shared" si="20"/>
        <v>6000</v>
      </c>
      <c r="N469" s="179">
        <f t="shared" si="21"/>
        <v>1.1494252873563218</v>
      </c>
    </row>
    <row r="470" spans="1:14" ht="15">
      <c r="A470" s="75" t="s">
        <v>25</v>
      </c>
      <c r="B470" s="76"/>
      <c r="C470" s="77"/>
      <c r="D470" s="78"/>
      <c r="E470" s="79"/>
      <c r="F470" s="79"/>
      <c r="G470" s="80"/>
      <c r="H470" s="79"/>
      <c r="I470" s="79"/>
      <c r="J470" s="79"/>
      <c r="K470" s="81"/>
      <c r="N470" s="82"/>
    </row>
    <row r="471" spans="1:11" ht="15.75">
      <c r="A471" s="75" t="s">
        <v>26</v>
      </c>
      <c r="B471" s="83"/>
      <c r="C471" s="77"/>
      <c r="D471" s="78"/>
      <c r="E471" s="79"/>
      <c r="F471" s="79"/>
      <c r="G471" s="80"/>
      <c r="H471" s="79"/>
      <c r="I471" s="79"/>
      <c r="J471" s="79"/>
      <c r="K471" s="81"/>
    </row>
    <row r="472" spans="1:12" ht="15.75">
      <c r="A472" s="75" t="s">
        <v>26</v>
      </c>
      <c r="B472" s="83"/>
      <c r="C472" s="84"/>
      <c r="D472" s="85"/>
      <c r="E472" s="86"/>
      <c r="F472" s="86"/>
      <c r="G472" s="87"/>
      <c r="H472" s="86"/>
      <c r="I472" s="86"/>
      <c r="J472" s="86"/>
      <c r="L472" s="88"/>
    </row>
    <row r="473" spans="1:11" ht="16.5" thickBot="1">
      <c r="A473" s="84"/>
      <c r="B473" s="83"/>
      <c r="C473" s="86"/>
      <c r="D473" s="86"/>
      <c r="E473" s="86"/>
      <c r="F473" s="90"/>
      <c r="G473" s="91"/>
      <c r="H473" s="92" t="s">
        <v>27</v>
      </c>
      <c r="I473" s="92"/>
      <c r="J473" s="93"/>
      <c r="K473" s="93"/>
    </row>
    <row r="474" spans="1:11" ht="15.75">
      <c r="A474" s="84"/>
      <c r="B474" s="83"/>
      <c r="C474" s="249" t="s">
        <v>28</v>
      </c>
      <c r="D474" s="249"/>
      <c r="E474" s="139">
        <v>19</v>
      </c>
      <c r="F474" s="140">
        <f>F475+F476+F477+F478+F479+F480</f>
        <v>100</v>
      </c>
      <c r="G474" s="86">
        <v>19</v>
      </c>
      <c r="H474" s="94">
        <f>G475/G474%</f>
        <v>89.47368421052632</v>
      </c>
      <c r="I474" s="94"/>
      <c r="J474" s="94"/>
      <c r="K474" s="95"/>
    </row>
    <row r="475" spans="1:11" ht="15.75">
      <c r="A475" s="84"/>
      <c r="B475" s="83"/>
      <c r="C475" s="250" t="s">
        <v>29</v>
      </c>
      <c r="D475" s="250"/>
      <c r="E475" s="141">
        <v>17</v>
      </c>
      <c r="F475" s="142">
        <f>(E475/E474)*100</f>
        <v>89.47368421052632</v>
      </c>
      <c r="G475" s="86">
        <v>17</v>
      </c>
      <c r="H475" s="93"/>
      <c r="I475" s="93"/>
      <c r="J475" s="86"/>
      <c r="K475" s="93"/>
    </row>
    <row r="476" spans="1:11" ht="15.75">
      <c r="A476" s="96"/>
      <c r="B476" s="83"/>
      <c r="C476" s="250" t="s">
        <v>31</v>
      </c>
      <c r="D476" s="250"/>
      <c r="E476" s="141">
        <v>0</v>
      </c>
      <c r="F476" s="142">
        <f>(E476/E474)*100</f>
        <v>0</v>
      </c>
      <c r="G476" s="97"/>
      <c r="H476" s="86"/>
      <c r="I476" s="86"/>
      <c r="K476" s="93"/>
    </row>
    <row r="477" spans="1:9" ht="15.75">
      <c r="A477" s="96"/>
      <c r="B477" s="83"/>
      <c r="C477" s="250" t="s">
        <v>32</v>
      </c>
      <c r="D477" s="250"/>
      <c r="E477" s="141">
        <v>0</v>
      </c>
      <c r="F477" s="142">
        <f>(E477/E474)*100</f>
        <v>0</v>
      </c>
      <c r="G477" s="97"/>
      <c r="H477" s="86"/>
      <c r="I477" s="86"/>
    </row>
    <row r="478" spans="1:11" ht="15.75">
      <c r="A478" s="96"/>
      <c r="B478" s="83"/>
      <c r="C478" s="250" t="s">
        <v>33</v>
      </c>
      <c r="D478" s="250"/>
      <c r="E478" s="141">
        <v>2</v>
      </c>
      <c r="F478" s="142">
        <f>(E478/E474)*100</f>
        <v>10.526315789473683</v>
      </c>
      <c r="G478" s="97"/>
      <c r="H478" s="86" t="s">
        <v>34</v>
      </c>
      <c r="I478" s="86"/>
      <c r="J478" s="93"/>
      <c r="K478" s="93"/>
    </row>
    <row r="479" spans="1:11" ht="15.75">
      <c r="A479" s="96"/>
      <c r="B479" s="83"/>
      <c r="C479" s="250" t="s">
        <v>35</v>
      </c>
      <c r="D479" s="250"/>
      <c r="E479" s="141">
        <v>0</v>
      </c>
      <c r="F479" s="142">
        <f>(E479/E474)*100</f>
        <v>0</v>
      </c>
      <c r="G479" s="97"/>
      <c r="H479" s="86"/>
      <c r="I479" s="86"/>
      <c r="K479" s="93"/>
    </row>
    <row r="480" spans="1:12" ht="16.5" thickBot="1">
      <c r="A480" s="96"/>
      <c r="B480" s="83"/>
      <c r="C480" s="257" t="s">
        <v>36</v>
      </c>
      <c r="D480" s="257"/>
      <c r="E480" s="143"/>
      <c r="F480" s="144">
        <f>(E480/E474)*100</f>
        <v>0</v>
      </c>
      <c r="G480" s="97"/>
      <c r="H480" s="86"/>
      <c r="I480" s="86"/>
      <c r="L480" s="88"/>
    </row>
    <row r="481" spans="1:12" ht="15.75">
      <c r="A481" s="98" t="s">
        <v>37</v>
      </c>
      <c r="B481" s="76"/>
      <c r="C481" s="77"/>
      <c r="D481" s="77"/>
      <c r="E481" s="79"/>
      <c r="F481" s="79"/>
      <c r="G481" s="80"/>
      <c r="H481" s="99"/>
      <c r="I481" s="99"/>
      <c r="J481" s="99"/>
      <c r="K481" s="86"/>
      <c r="L481" s="93"/>
    </row>
    <row r="482" spans="1:13" ht="15.75">
      <c r="A482" s="78" t="s">
        <v>38</v>
      </c>
      <c r="B482" s="76"/>
      <c r="C482" s="101"/>
      <c r="D482" s="102"/>
      <c r="E482" s="77"/>
      <c r="F482" s="99"/>
      <c r="G482" s="80"/>
      <c r="H482" s="99"/>
      <c r="I482" s="99"/>
      <c r="J482" s="99"/>
      <c r="K482" s="86"/>
      <c r="M482" s="86" t="s">
        <v>30</v>
      </c>
    </row>
    <row r="483" spans="1:11" ht="15">
      <c r="A483" s="78" t="s">
        <v>39</v>
      </c>
      <c r="B483" s="76"/>
      <c r="C483" s="77"/>
      <c r="D483" s="102"/>
      <c r="E483" s="77"/>
      <c r="F483" s="99"/>
      <c r="G483" s="80"/>
      <c r="H483" s="103"/>
      <c r="I483" s="103"/>
      <c r="J483" s="103"/>
      <c r="K483" s="79"/>
    </row>
    <row r="484" spans="1:12" ht="15.75">
      <c r="A484" s="78" t="s">
        <v>40</v>
      </c>
      <c r="B484" s="101"/>
      <c r="C484" s="77"/>
      <c r="D484" s="102"/>
      <c r="E484" s="77"/>
      <c r="F484" s="99"/>
      <c r="G484" s="104"/>
      <c r="H484" s="103"/>
      <c r="I484" s="103"/>
      <c r="J484" s="103"/>
      <c r="K484" s="79"/>
      <c r="L484" s="88"/>
    </row>
    <row r="485" spans="1:14" ht="16.5" thickBot="1">
      <c r="A485" s="78" t="s">
        <v>41</v>
      </c>
      <c r="B485" s="96"/>
      <c r="C485" s="77"/>
      <c r="D485" s="105"/>
      <c r="E485" s="99"/>
      <c r="F485" s="99"/>
      <c r="G485" s="104"/>
      <c r="H485" s="103"/>
      <c r="I485" s="103"/>
      <c r="J485" s="103"/>
      <c r="K485" s="99"/>
      <c r="L485" s="88"/>
      <c r="M485" s="88"/>
      <c r="N485" s="88"/>
    </row>
    <row r="486" spans="1:14" ht="15">
      <c r="A486" s="294" t="s">
        <v>0</v>
      </c>
      <c r="B486" s="295"/>
      <c r="C486" s="295"/>
      <c r="D486" s="295"/>
      <c r="E486" s="295"/>
      <c r="F486" s="295"/>
      <c r="G486" s="295"/>
      <c r="H486" s="295"/>
      <c r="I486" s="295"/>
      <c r="J486" s="295"/>
      <c r="K486" s="295"/>
      <c r="L486" s="295"/>
      <c r="M486" s="295"/>
      <c r="N486" s="296"/>
    </row>
    <row r="487" spans="1:14" ht="15">
      <c r="A487" s="297"/>
      <c r="B487" s="298"/>
      <c r="C487" s="298"/>
      <c r="D487" s="298"/>
      <c r="E487" s="298"/>
      <c r="F487" s="298"/>
      <c r="G487" s="298"/>
      <c r="H487" s="298"/>
      <c r="I487" s="298"/>
      <c r="J487" s="298"/>
      <c r="K487" s="298"/>
      <c r="L487" s="298"/>
      <c r="M487" s="298"/>
      <c r="N487" s="299"/>
    </row>
    <row r="488" spans="1:14" ht="15">
      <c r="A488" s="297"/>
      <c r="B488" s="298"/>
      <c r="C488" s="298"/>
      <c r="D488" s="298"/>
      <c r="E488" s="298"/>
      <c r="F488" s="298"/>
      <c r="G488" s="298"/>
      <c r="H488" s="298"/>
      <c r="I488" s="298"/>
      <c r="J488" s="298"/>
      <c r="K488" s="298"/>
      <c r="L488" s="298"/>
      <c r="M488" s="298"/>
      <c r="N488" s="299"/>
    </row>
    <row r="489" spans="1:14" ht="15">
      <c r="A489" s="300" t="s">
        <v>135</v>
      </c>
      <c r="B489" s="301"/>
      <c r="C489" s="301"/>
      <c r="D489" s="301"/>
      <c r="E489" s="301"/>
      <c r="F489" s="301"/>
      <c r="G489" s="301"/>
      <c r="H489" s="301"/>
      <c r="I489" s="301"/>
      <c r="J489" s="301"/>
      <c r="K489" s="301"/>
      <c r="L489" s="301"/>
      <c r="M489" s="301"/>
      <c r="N489" s="302"/>
    </row>
    <row r="490" spans="1:14" ht="15">
      <c r="A490" s="300" t="s">
        <v>136</v>
      </c>
      <c r="B490" s="301"/>
      <c r="C490" s="301"/>
      <c r="D490" s="301"/>
      <c r="E490" s="301"/>
      <c r="F490" s="301"/>
      <c r="G490" s="301"/>
      <c r="H490" s="301"/>
      <c r="I490" s="301"/>
      <c r="J490" s="301"/>
      <c r="K490" s="301"/>
      <c r="L490" s="301"/>
      <c r="M490" s="301"/>
      <c r="N490" s="302"/>
    </row>
    <row r="491" spans="1:14" ht="15.75" thickBot="1">
      <c r="A491" s="291" t="s">
        <v>3</v>
      </c>
      <c r="B491" s="292"/>
      <c r="C491" s="292"/>
      <c r="D491" s="292"/>
      <c r="E491" s="292"/>
      <c r="F491" s="292"/>
      <c r="G491" s="292"/>
      <c r="H491" s="292"/>
      <c r="I491" s="292"/>
      <c r="J491" s="292"/>
      <c r="K491" s="292"/>
      <c r="L491" s="292"/>
      <c r="M491" s="292"/>
      <c r="N491" s="293"/>
    </row>
    <row r="492" spans="1:14" ht="15">
      <c r="A492" s="303" t="s">
        <v>255</v>
      </c>
      <c r="B492" s="304"/>
      <c r="C492" s="304"/>
      <c r="D492" s="304"/>
      <c r="E492" s="304"/>
      <c r="F492" s="304"/>
      <c r="G492" s="304"/>
      <c r="H492" s="304"/>
      <c r="I492" s="304"/>
      <c r="J492" s="304"/>
      <c r="K492" s="304"/>
      <c r="L492" s="304"/>
      <c r="M492" s="304"/>
      <c r="N492" s="305"/>
    </row>
    <row r="493" spans="1:14" ht="15">
      <c r="A493" s="306" t="s">
        <v>5</v>
      </c>
      <c r="B493" s="307"/>
      <c r="C493" s="307"/>
      <c r="D493" s="307"/>
      <c r="E493" s="307"/>
      <c r="F493" s="307"/>
      <c r="G493" s="307"/>
      <c r="H493" s="307"/>
      <c r="I493" s="307"/>
      <c r="J493" s="307"/>
      <c r="K493" s="307"/>
      <c r="L493" s="307"/>
      <c r="M493" s="307"/>
      <c r="N493" s="308"/>
    </row>
    <row r="494" spans="1:14" ht="15">
      <c r="A494" s="309" t="s">
        <v>6</v>
      </c>
      <c r="B494" s="281" t="s">
        <v>7</v>
      </c>
      <c r="C494" s="281" t="s">
        <v>8</v>
      </c>
      <c r="D494" s="309" t="s">
        <v>160</v>
      </c>
      <c r="E494" s="309" t="s">
        <v>161</v>
      </c>
      <c r="F494" s="281" t="s">
        <v>11</v>
      </c>
      <c r="G494" s="281" t="s">
        <v>12</v>
      </c>
      <c r="H494" s="281" t="s">
        <v>13</v>
      </c>
      <c r="I494" s="281" t="s">
        <v>14</v>
      </c>
      <c r="J494" s="281" t="s">
        <v>15</v>
      </c>
      <c r="K494" s="289" t="s">
        <v>16</v>
      </c>
      <c r="L494" s="281" t="s">
        <v>17</v>
      </c>
      <c r="M494" s="281" t="s">
        <v>18</v>
      </c>
      <c r="N494" s="281" t="s">
        <v>19</v>
      </c>
    </row>
    <row r="495" spans="1:14" ht="15.75" customHeight="1">
      <c r="A495" s="310"/>
      <c r="B495" s="282"/>
      <c r="C495" s="282"/>
      <c r="D495" s="310"/>
      <c r="E495" s="310"/>
      <c r="F495" s="282"/>
      <c r="G495" s="282"/>
      <c r="H495" s="282"/>
      <c r="I495" s="282"/>
      <c r="J495" s="282"/>
      <c r="K495" s="290"/>
      <c r="L495" s="282"/>
      <c r="M495" s="282"/>
      <c r="N495" s="282"/>
    </row>
    <row r="496" spans="1:14" ht="15.75" customHeight="1">
      <c r="A496" s="146">
        <v>1</v>
      </c>
      <c r="B496" s="147">
        <v>43524</v>
      </c>
      <c r="C496" s="146" t="s">
        <v>256</v>
      </c>
      <c r="D496" s="146" t="s">
        <v>21</v>
      </c>
      <c r="E496" s="146" t="s">
        <v>124</v>
      </c>
      <c r="F496" s="146">
        <v>479</v>
      </c>
      <c r="G496" s="146">
        <v>471</v>
      </c>
      <c r="H496" s="146">
        <v>484</v>
      </c>
      <c r="I496" s="146">
        <v>488</v>
      </c>
      <c r="J496" s="146">
        <v>492</v>
      </c>
      <c r="K496" s="146">
        <v>484</v>
      </c>
      <c r="L496" s="146">
        <v>1000</v>
      </c>
      <c r="M496" s="148">
        <f aca="true" t="shared" si="22" ref="M496:M504">IF(D496="BUY",(K496-F496)*(L496),(F496-K496)*(L496))</f>
        <v>5000</v>
      </c>
      <c r="N496" s="149">
        <f aca="true" t="shared" si="23" ref="N496:N504">M496/(L496)/F496%</f>
        <v>1.0438413361169103</v>
      </c>
    </row>
    <row r="497" spans="1:14" ht="15" customHeight="1">
      <c r="A497" s="146">
        <v>1</v>
      </c>
      <c r="B497" s="147">
        <v>43521</v>
      </c>
      <c r="C497" s="146" t="s">
        <v>256</v>
      </c>
      <c r="D497" s="146" t="s">
        <v>21</v>
      </c>
      <c r="E497" s="146" t="s">
        <v>84</v>
      </c>
      <c r="F497" s="146">
        <v>182</v>
      </c>
      <c r="G497" s="146">
        <v>179</v>
      </c>
      <c r="H497" s="146">
        <v>183.7</v>
      </c>
      <c r="I497" s="146">
        <v>185.4</v>
      </c>
      <c r="J497" s="146">
        <v>187</v>
      </c>
      <c r="K497" s="146">
        <v>185.4</v>
      </c>
      <c r="L497" s="146">
        <v>2000</v>
      </c>
      <c r="M497" s="148">
        <f t="shared" si="22"/>
        <v>6800.000000000011</v>
      </c>
      <c r="N497" s="149">
        <f t="shared" si="23"/>
        <v>1.868131868131871</v>
      </c>
    </row>
    <row r="498" spans="1:14" ht="15">
      <c r="A498" s="146">
        <v>2</v>
      </c>
      <c r="B498" s="147">
        <v>43521</v>
      </c>
      <c r="C498" s="146" t="s">
        <v>256</v>
      </c>
      <c r="D498" s="146" t="s">
        <v>21</v>
      </c>
      <c r="E498" s="146" t="s">
        <v>52</v>
      </c>
      <c r="F498" s="146">
        <v>230</v>
      </c>
      <c r="G498" s="146">
        <v>225.5</v>
      </c>
      <c r="H498" s="146">
        <v>232.5</v>
      </c>
      <c r="I498" s="146">
        <v>23.5</v>
      </c>
      <c r="J498" s="146">
        <v>237.5</v>
      </c>
      <c r="K498" s="146">
        <v>225.5</v>
      </c>
      <c r="L498" s="146">
        <v>1750</v>
      </c>
      <c r="M498" s="148">
        <f t="shared" si="22"/>
        <v>-7875</v>
      </c>
      <c r="N498" s="149">
        <f t="shared" si="23"/>
        <v>-1.956521739130435</v>
      </c>
    </row>
    <row r="499" spans="1:14" ht="15">
      <c r="A499" s="146">
        <v>3</v>
      </c>
      <c r="B499" s="147">
        <v>43518</v>
      </c>
      <c r="C499" s="146" t="s">
        <v>256</v>
      </c>
      <c r="D499" s="146" t="s">
        <v>21</v>
      </c>
      <c r="E499" s="146" t="s">
        <v>84</v>
      </c>
      <c r="F499" s="146">
        <v>173</v>
      </c>
      <c r="G499" s="146">
        <v>169</v>
      </c>
      <c r="H499" s="146">
        <v>175</v>
      </c>
      <c r="I499" s="146">
        <v>177</v>
      </c>
      <c r="J499" s="146">
        <v>179</v>
      </c>
      <c r="K499" s="146">
        <v>175</v>
      </c>
      <c r="L499" s="146">
        <v>2000</v>
      </c>
      <c r="M499" s="148">
        <f t="shared" si="22"/>
        <v>4000</v>
      </c>
      <c r="N499" s="149">
        <f t="shared" si="23"/>
        <v>1.1560693641618498</v>
      </c>
    </row>
    <row r="500" spans="1:14" ht="15">
      <c r="A500" s="146">
        <v>4</v>
      </c>
      <c r="B500" s="147">
        <v>43515</v>
      </c>
      <c r="C500" s="146" t="s">
        <v>257</v>
      </c>
      <c r="D500" s="146" t="s">
        <v>53</v>
      </c>
      <c r="E500" s="146" t="s">
        <v>128</v>
      </c>
      <c r="F500" s="146">
        <v>415</v>
      </c>
      <c r="G500" s="146">
        <v>422</v>
      </c>
      <c r="H500" s="146">
        <v>411</v>
      </c>
      <c r="I500" s="146">
        <v>407</v>
      </c>
      <c r="J500" s="146">
        <v>403</v>
      </c>
      <c r="K500" s="146">
        <v>422</v>
      </c>
      <c r="L500" s="146">
        <v>1100</v>
      </c>
      <c r="M500" s="148">
        <f t="shared" si="22"/>
        <v>-7700</v>
      </c>
      <c r="N500" s="149">
        <f t="shared" si="23"/>
        <v>-1.686746987951807</v>
      </c>
    </row>
    <row r="501" spans="1:14" ht="15">
      <c r="A501" s="146">
        <v>5</v>
      </c>
      <c r="B501" s="147">
        <v>43514</v>
      </c>
      <c r="C501" s="146" t="s">
        <v>257</v>
      </c>
      <c r="D501" s="146" t="s">
        <v>53</v>
      </c>
      <c r="E501" s="146" t="s">
        <v>92</v>
      </c>
      <c r="F501" s="146">
        <v>261</v>
      </c>
      <c r="G501" s="146">
        <v>264</v>
      </c>
      <c r="H501" s="146">
        <v>259.5</v>
      </c>
      <c r="I501" s="146">
        <v>258</v>
      </c>
      <c r="J501" s="146">
        <v>256.5</v>
      </c>
      <c r="K501" s="146">
        <v>264</v>
      </c>
      <c r="L501" s="146">
        <v>3000</v>
      </c>
      <c r="M501" s="148">
        <f t="shared" si="22"/>
        <v>-9000</v>
      </c>
      <c r="N501" s="149">
        <f t="shared" si="23"/>
        <v>-1.149425287356322</v>
      </c>
    </row>
    <row r="502" spans="1:14" ht="15">
      <c r="A502" s="146">
        <v>6</v>
      </c>
      <c r="B502" s="147">
        <v>43509</v>
      </c>
      <c r="C502" s="146" t="s">
        <v>257</v>
      </c>
      <c r="D502" s="146" t="s">
        <v>53</v>
      </c>
      <c r="E502" s="146" t="s">
        <v>92</v>
      </c>
      <c r="F502" s="146">
        <v>269</v>
      </c>
      <c r="G502" s="146">
        <v>272</v>
      </c>
      <c r="H502" s="146">
        <v>267.5</v>
      </c>
      <c r="I502" s="146">
        <v>266</v>
      </c>
      <c r="J502" s="146">
        <v>264.5</v>
      </c>
      <c r="K502" s="146">
        <v>267.5</v>
      </c>
      <c r="L502" s="146">
        <v>3000</v>
      </c>
      <c r="M502" s="148">
        <f t="shared" si="22"/>
        <v>4500</v>
      </c>
      <c r="N502" s="149">
        <f t="shared" si="23"/>
        <v>0.5576208178438662</v>
      </c>
    </row>
    <row r="503" spans="1:14" ht="15" customHeight="1">
      <c r="A503" s="146">
        <v>7</v>
      </c>
      <c r="B503" s="147">
        <v>43502</v>
      </c>
      <c r="C503" s="146" t="s">
        <v>256</v>
      </c>
      <c r="D503" s="146" t="s">
        <v>21</v>
      </c>
      <c r="E503" s="146" t="s">
        <v>80</v>
      </c>
      <c r="F503" s="146">
        <v>485</v>
      </c>
      <c r="G503" s="146">
        <v>478</v>
      </c>
      <c r="H503" s="146">
        <v>488.5</v>
      </c>
      <c r="I503" s="146">
        <v>492</v>
      </c>
      <c r="J503" s="146">
        <v>495</v>
      </c>
      <c r="K503" s="146">
        <v>488.5</v>
      </c>
      <c r="L503" s="146">
        <v>1061</v>
      </c>
      <c r="M503" s="148">
        <f t="shared" si="22"/>
        <v>3713.5</v>
      </c>
      <c r="N503" s="149">
        <f t="shared" si="23"/>
        <v>0.7216494845360826</v>
      </c>
    </row>
    <row r="504" spans="1:14" ht="15" customHeight="1">
      <c r="A504" s="146">
        <v>8</v>
      </c>
      <c r="B504" s="147">
        <v>43501</v>
      </c>
      <c r="C504" s="146" t="s">
        <v>257</v>
      </c>
      <c r="D504" s="146" t="s">
        <v>21</v>
      </c>
      <c r="E504" s="146" t="s">
        <v>245</v>
      </c>
      <c r="F504" s="146">
        <v>955</v>
      </c>
      <c r="G504" s="146">
        <v>942</v>
      </c>
      <c r="H504" s="146">
        <v>962</v>
      </c>
      <c r="I504" s="146">
        <v>969</v>
      </c>
      <c r="J504" s="146">
        <v>975</v>
      </c>
      <c r="K504" s="146">
        <v>962</v>
      </c>
      <c r="L504" s="146">
        <v>600</v>
      </c>
      <c r="M504" s="148">
        <f t="shared" si="22"/>
        <v>4200</v>
      </c>
      <c r="N504" s="149">
        <f t="shared" si="23"/>
        <v>0.7329842931937173</v>
      </c>
    </row>
    <row r="505" spans="1:14" ht="15">
      <c r="A505" s="150" t="s">
        <v>26</v>
      </c>
      <c r="B505" s="151"/>
      <c r="C505" s="152"/>
      <c r="D505" s="153"/>
      <c r="E505" s="81"/>
      <c r="F505" s="81"/>
      <c r="G505" s="154"/>
      <c r="H505" s="81"/>
      <c r="I505" s="81"/>
      <c r="J505" s="81"/>
      <c r="K505" s="81"/>
      <c r="L505" s="155"/>
      <c r="M505" s="156"/>
      <c r="N505" s="155"/>
    </row>
    <row r="506" spans="1:14" ht="15">
      <c r="A506" s="150" t="s">
        <v>26</v>
      </c>
      <c r="B506" s="151"/>
      <c r="C506" s="152"/>
      <c r="D506" s="153"/>
      <c r="E506" s="81"/>
      <c r="F506" s="81"/>
      <c r="G506" s="154"/>
      <c r="H506" s="81"/>
      <c r="I506" s="81"/>
      <c r="J506" s="81"/>
      <c r="K506" s="81"/>
      <c r="L506" s="155"/>
      <c r="M506" s="155"/>
      <c r="N506" s="155"/>
    </row>
    <row r="507" spans="1:14" ht="15.75" thickBot="1">
      <c r="A507" s="152"/>
      <c r="B507" s="151"/>
      <c r="C507" s="81"/>
      <c r="D507" s="81"/>
      <c r="E507" s="81"/>
      <c r="F507" s="157"/>
      <c r="G507" s="158"/>
      <c r="H507" s="159" t="s">
        <v>27</v>
      </c>
      <c r="I507" s="159"/>
      <c r="J507" s="160"/>
      <c r="K507" s="160"/>
      <c r="L507" s="155"/>
      <c r="M507" s="155"/>
      <c r="N507" s="155"/>
    </row>
    <row r="508" spans="1:14" ht="15">
      <c r="A508" s="152"/>
      <c r="B508" s="151"/>
      <c r="C508" s="283" t="s">
        <v>28</v>
      </c>
      <c r="D508" s="284"/>
      <c r="E508" s="161">
        <v>8</v>
      </c>
      <c r="F508" s="162">
        <f>F509+F510+F511+F512+F513+F514</f>
        <v>100</v>
      </c>
      <c r="G508" s="81">
        <v>8</v>
      </c>
      <c r="H508" s="163">
        <f>G509/G508%</f>
        <v>62.5</v>
      </c>
      <c r="I508" s="163"/>
      <c r="J508" s="163"/>
      <c r="K508" s="164"/>
      <c r="L508" s="155"/>
      <c r="M508" s="155"/>
      <c r="N508" s="155"/>
    </row>
    <row r="509" spans="1:14" ht="15">
      <c r="A509" s="152"/>
      <c r="B509" s="151"/>
      <c r="C509" s="285" t="s">
        <v>29</v>
      </c>
      <c r="D509" s="286"/>
      <c r="E509" s="165">
        <v>5</v>
      </c>
      <c r="F509" s="166">
        <f>(E509/E508)*100</f>
        <v>62.5</v>
      </c>
      <c r="G509" s="81">
        <v>5</v>
      </c>
      <c r="H509" s="160"/>
      <c r="I509" s="160"/>
      <c r="J509" s="81"/>
      <c r="K509" s="160"/>
      <c r="L509" s="156"/>
      <c r="M509" s="155"/>
      <c r="N509" s="155"/>
    </row>
    <row r="510" spans="1:14" ht="15.75" customHeight="1">
      <c r="A510" s="167"/>
      <c r="B510" s="151"/>
      <c r="C510" s="285" t="s">
        <v>31</v>
      </c>
      <c r="D510" s="286"/>
      <c r="E510" s="165">
        <v>0</v>
      </c>
      <c r="F510" s="166">
        <f>(E510/E508)*100</f>
        <v>0</v>
      </c>
      <c r="G510" s="168"/>
      <c r="H510" s="81"/>
      <c r="I510" s="81"/>
      <c r="J510" s="81"/>
      <c r="K510" s="160"/>
      <c r="L510" s="155"/>
      <c r="M510" s="155"/>
      <c r="N510" s="155"/>
    </row>
    <row r="511" spans="1:14" ht="15.75" customHeight="1">
      <c r="A511" s="167"/>
      <c r="B511" s="151"/>
      <c r="C511" s="285" t="s">
        <v>32</v>
      </c>
      <c r="D511" s="286"/>
      <c r="E511" s="165">
        <v>0</v>
      </c>
      <c r="F511" s="166">
        <f>(E511/E508)*100</f>
        <v>0</v>
      </c>
      <c r="G511" s="168"/>
      <c r="H511" s="81"/>
      <c r="I511" s="81"/>
      <c r="J511" s="81"/>
      <c r="K511" s="160"/>
      <c r="L511" s="155"/>
      <c r="M511" s="155"/>
      <c r="N511" s="155"/>
    </row>
    <row r="512" spans="1:14" ht="15" customHeight="1">
      <c r="A512" s="167"/>
      <c r="B512" s="151"/>
      <c r="C512" s="285" t="s">
        <v>33</v>
      </c>
      <c r="D512" s="286"/>
      <c r="E512" s="165">
        <v>3</v>
      </c>
      <c r="F512" s="166">
        <f>(E512/E508)*100</f>
        <v>37.5</v>
      </c>
      <c r="G512" s="168"/>
      <c r="H512" s="81" t="s">
        <v>34</v>
      </c>
      <c r="I512" s="81"/>
      <c r="J512" s="160"/>
      <c r="K512" s="160"/>
      <c r="M512" s="155"/>
      <c r="N512" s="155"/>
    </row>
    <row r="513" spans="1:14" ht="15">
      <c r="A513" s="167"/>
      <c r="B513" s="151"/>
      <c r="C513" s="285" t="s">
        <v>35</v>
      </c>
      <c r="D513" s="286"/>
      <c r="E513" s="165">
        <v>0</v>
      </c>
      <c r="F513" s="166">
        <f>(E513/E508)*100</f>
        <v>0</v>
      </c>
      <c r="G513" s="168"/>
      <c r="H513" s="81"/>
      <c r="I513" s="81"/>
      <c r="J513" s="160"/>
      <c r="K513" s="160"/>
      <c r="L513" s="155"/>
      <c r="M513" s="155"/>
      <c r="N513" s="155"/>
    </row>
    <row r="514" spans="1:14" ht="15.75" thickBot="1">
      <c r="A514" s="167"/>
      <c r="B514" s="151"/>
      <c r="C514" s="287" t="s">
        <v>36</v>
      </c>
      <c r="D514" s="288"/>
      <c r="E514" s="169"/>
      <c r="F514" s="170">
        <f>(E514/E508)*100</f>
        <v>0</v>
      </c>
      <c r="G514" s="168"/>
      <c r="H514" s="81"/>
      <c r="I514" s="81"/>
      <c r="J514" s="164"/>
      <c r="K514" s="164"/>
      <c r="L514" s="155"/>
      <c r="M514" s="155"/>
      <c r="N514" s="155"/>
    </row>
    <row r="515" spans="1:14" ht="15">
      <c r="A515" s="171" t="s">
        <v>37</v>
      </c>
      <c r="B515" s="151"/>
      <c r="C515" s="152"/>
      <c r="D515" s="152"/>
      <c r="E515" s="81"/>
      <c r="F515" s="81"/>
      <c r="G515" s="154"/>
      <c r="H515" s="172"/>
      <c r="I515" s="172"/>
      <c r="J515" s="172"/>
      <c r="K515" s="81"/>
      <c r="L515" s="156"/>
      <c r="M515" s="155"/>
      <c r="N515" s="175"/>
    </row>
    <row r="516" spans="1:14" ht="15">
      <c r="A516" s="153" t="s">
        <v>38</v>
      </c>
      <c r="B516" s="151"/>
      <c r="C516" s="173"/>
      <c r="D516" s="174"/>
      <c r="E516" s="152"/>
      <c r="F516" s="172"/>
      <c r="G516" s="154"/>
      <c r="H516" s="172"/>
      <c r="I516" s="172"/>
      <c r="J516" s="172"/>
      <c r="K516" s="81"/>
      <c r="L516" s="155"/>
      <c r="M516" s="175"/>
      <c r="N516" s="155"/>
    </row>
    <row r="517" spans="1:14" ht="15.75" customHeight="1">
      <c r="A517" s="153" t="s">
        <v>39</v>
      </c>
      <c r="B517" s="151"/>
      <c r="C517" s="152"/>
      <c r="D517" s="174"/>
      <c r="E517" s="152"/>
      <c r="F517" s="172"/>
      <c r="G517" s="154"/>
      <c r="H517" s="160"/>
      <c r="I517" s="160"/>
      <c r="J517" s="160"/>
      <c r="K517" s="81"/>
      <c r="L517" s="155"/>
      <c r="M517" s="152"/>
      <c r="N517" s="155"/>
    </row>
    <row r="518" spans="1:14" ht="15.75" customHeight="1">
      <c r="A518" s="153" t="s">
        <v>40</v>
      </c>
      <c r="B518" s="173"/>
      <c r="C518" s="152"/>
      <c r="D518" s="174"/>
      <c r="E518" s="152"/>
      <c r="F518" s="172"/>
      <c r="G518" s="158"/>
      <c r="H518" s="160"/>
      <c r="I518" s="160"/>
      <c r="J518" s="160"/>
      <c r="K518" s="81"/>
      <c r="L518" s="155"/>
      <c r="M518" s="155"/>
      <c r="N518" s="152"/>
    </row>
    <row r="519" spans="1:14" ht="15" customHeight="1" thickBot="1">
      <c r="A519" s="153" t="s">
        <v>41</v>
      </c>
      <c r="B519" s="167"/>
      <c r="C519" s="152"/>
      <c r="D519" s="176"/>
      <c r="E519" s="172"/>
      <c r="F519" s="172"/>
      <c r="G519" s="158"/>
      <c r="H519" s="160"/>
      <c r="I519" s="160"/>
      <c r="J519" s="160"/>
      <c r="K519" s="172"/>
      <c r="L519" s="155"/>
      <c r="M519" s="155"/>
      <c r="N519" s="155"/>
    </row>
    <row r="520" spans="1:14" ht="15.75" thickBot="1">
      <c r="A520" s="258" t="s">
        <v>0</v>
      </c>
      <c r="B520" s="258"/>
      <c r="C520" s="258"/>
      <c r="D520" s="258"/>
      <c r="E520" s="258"/>
      <c r="F520" s="258"/>
      <c r="G520" s="258"/>
      <c r="H520" s="258"/>
      <c r="I520" s="258"/>
      <c r="J520" s="258"/>
      <c r="K520" s="258"/>
      <c r="L520" s="258"/>
      <c r="M520" s="258"/>
      <c r="N520" s="258"/>
    </row>
    <row r="521" spans="1:14" ht="15.75" thickBot="1">
      <c r="A521" s="258"/>
      <c r="B521" s="258"/>
      <c r="C521" s="258"/>
      <c r="D521" s="258"/>
      <c r="E521" s="258"/>
      <c r="F521" s="258"/>
      <c r="G521" s="258"/>
      <c r="H521" s="258"/>
      <c r="I521" s="258"/>
      <c r="J521" s="258"/>
      <c r="K521" s="258"/>
      <c r="L521" s="258"/>
      <c r="M521" s="258"/>
      <c r="N521" s="258"/>
    </row>
    <row r="522" spans="1:14" ht="15">
      <c r="A522" s="258"/>
      <c r="B522" s="258"/>
      <c r="C522" s="258"/>
      <c r="D522" s="258"/>
      <c r="E522" s="258"/>
      <c r="F522" s="258"/>
      <c r="G522" s="258"/>
      <c r="H522" s="258"/>
      <c r="I522" s="258"/>
      <c r="J522" s="258"/>
      <c r="K522" s="258"/>
      <c r="L522" s="258"/>
      <c r="M522" s="258"/>
      <c r="N522" s="258"/>
    </row>
    <row r="523" spans="1:14" ht="15.75">
      <c r="A523" s="259" t="s">
        <v>135</v>
      </c>
      <c r="B523" s="259"/>
      <c r="C523" s="259"/>
      <c r="D523" s="259"/>
      <c r="E523" s="259"/>
      <c r="F523" s="259"/>
      <c r="G523" s="259"/>
      <c r="H523" s="259"/>
      <c r="I523" s="259"/>
      <c r="J523" s="259"/>
      <c r="K523" s="259"/>
      <c r="L523" s="259"/>
      <c r="M523" s="259"/>
      <c r="N523" s="259"/>
    </row>
    <row r="524" spans="1:14" ht="15.75">
      <c r="A524" s="259" t="s">
        <v>136</v>
      </c>
      <c r="B524" s="259"/>
      <c r="C524" s="259"/>
      <c r="D524" s="259"/>
      <c r="E524" s="259"/>
      <c r="F524" s="259"/>
      <c r="G524" s="259"/>
      <c r="H524" s="259"/>
      <c r="I524" s="259"/>
      <c r="J524" s="259"/>
      <c r="K524" s="259"/>
      <c r="L524" s="259"/>
      <c r="M524" s="259"/>
      <c r="N524" s="259"/>
    </row>
    <row r="525" spans="1:14" ht="16.5" thickBot="1">
      <c r="A525" s="254" t="s">
        <v>3</v>
      </c>
      <c r="B525" s="254"/>
      <c r="C525" s="254"/>
      <c r="D525" s="254"/>
      <c r="E525" s="254"/>
      <c r="F525" s="254"/>
      <c r="G525" s="254"/>
      <c r="H525" s="254"/>
      <c r="I525" s="254"/>
      <c r="J525" s="254"/>
      <c r="K525" s="254"/>
      <c r="L525" s="254"/>
      <c r="M525" s="254"/>
      <c r="N525" s="254"/>
    </row>
    <row r="526" spans="1:14" ht="15.75">
      <c r="A526" s="255" t="s">
        <v>213</v>
      </c>
      <c r="B526" s="255"/>
      <c r="C526" s="255"/>
      <c r="D526" s="255"/>
      <c r="E526" s="255"/>
      <c r="F526" s="255"/>
      <c r="G526" s="255"/>
      <c r="H526" s="255"/>
      <c r="I526" s="255"/>
      <c r="J526" s="255"/>
      <c r="K526" s="255"/>
      <c r="L526" s="255"/>
      <c r="M526" s="255"/>
      <c r="N526" s="255"/>
    </row>
    <row r="527" spans="1:14" ht="15.75">
      <c r="A527" s="255" t="s">
        <v>5</v>
      </c>
      <c r="B527" s="255"/>
      <c r="C527" s="255"/>
      <c r="D527" s="255"/>
      <c r="E527" s="255"/>
      <c r="F527" s="255"/>
      <c r="G527" s="255"/>
      <c r="H527" s="255"/>
      <c r="I527" s="255"/>
      <c r="J527" s="255"/>
      <c r="K527" s="255"/>
      <c r="L527" s="255"/>
      <c r="M527" s="255"/>
      <c r="N527" s="255"/>
    </row>
    <row r="528" spans="1:14" ht="15">
      <c r="A528" s="256" t="s">
        <v>6</v>
      </c>
      <c r="B528" s="248" t="s">
        <v>7</v>
      </c>
      <c r="C528" s="248" t="s">
        <v>8</v>
      </c>
      <c r="D528" s="256" t="s">
        <v>160</v>
      </c>
      <c r="E528" s="256" t="s">
        <v>161</v>
      </c>
      <c r="F528" s="248" t="s">
        <v>11</v>
      </c>
      <c r="G528" s="248" t="s">
        <v>12</v>
      </c>
      <c r="H528" s="251" t="s">
        <v>13</v>
      </c>
      <c r="I528" s="251" t="s">
        <v>14</v>
      </c>
      <c r="J528" s="251" t="s">
        <v>15</v>
      </c>
      <c r="K528" s="252" t="s">
        <v>16</v>
      </c>
      <c r="L528" s="248" t="s">
        <v>17</v>
      </c>
      <c r="M528" s="248" t="s">
        <v>18</v>
      </c>
      <c r="N528" s="248" t="s">
        <v>19</v>
      </c>
    </row>
    <row r="529" spans="1:14" ht="15.75" customHeight="1">
      <c r="A529" s="256"/>
      <c r="B529" s="248"/>
      <c r="C529" s="248"/>
      <c r="D529" s="256"/>
      <c r="E529" s="256"/>
      <c r="F529" s="248"/>
      <c r="G529" s="248"/>
      <c r="H529" s="248"/>
      <c r="I529" s="248"/>
      <c r="J529" s="248"/>
      <c r="K529" s="253"/>
      <c r="L529" s="248"/>
      <c r="M529" s="248"/>
      <c r="N529" s="248"/>
    </row>
    <row r="530" spans="1:14" ht="15.75" customHeight="1">
      <c r="A530" s="135">
        <v>1</v>
      </c>
      <c r="B530" s="136">
        <v>43496</v>
      </c>
      <c r="C530" s="135" t="s">
        <v>162</v>
      </c>
      <c r="D530" s="135" t="s">
        <v>21</v>
      </c>
      <c r="E530" s="135" t="s">
        <v>88</v>
      </c>
      <c r="F530" s="135">
        <v>738</v>
      </c>
      <c r="G530" s="135">
        <v>730</v>
      </c>
      <c r="H530" s="135">
        <v>743</v>
      </c>
      <c r="I530" s="135">
        <v>748</v>
      </c>
      <c r="J530" s="135">
        <v>753</v>
      </c>
      <c r="K530" s="135">
        <v>748</v>
      </c>
      <c r="L530" s="135">
        <v>1200</v>
      </c>
      <c r="M530" s="137">
        <f aca="true" t="shared" si="24" ref="M530:M548">IF(D530="BUY",(K530-F530)*(L530),(F530-K530)*(L530))</f>
        <v>12000</v>
      </c>
      <c r="N530" s="138">
        <f aca="true" t="shared" si="25" ref="N530:N548">M530/(L530)/F530%</f>
        <v>1.3550135501355014</v>
      </c>
    </row>
    <row r="531" spans="1:14" ht="15" customHeight="1">
      <c r="A531" s="135">
        <v>2</v>
      </c>
      <c r="B531" s="136">
        <v>43495</v>
      </c>
      <c r="C531" s="135" t="s">
        <v>162</v>
      </c>
      <c r="D531" s="135" t="s">
        <v>21</v>
      </c>
      <c r="E531" s="135" t="s">
        <v>69</v>
      </c>
      <c r="F531" s="135">
        <v>692</v>
      </c>
      <c r="G531" s="135">
        <v>687</v>
      </c>
      <c r="H531" s="135">
        <v>695</v>
      </c>
      <c r="I531" s="135">
        <v>698</v>
      </c>
      <c r="J531" s="135">
        <v>701</v>
      </c>
      <c r="K531" s="135">
        <v>698</v>
      </c>
      <c r="L531" s="135">
        <v>1750</v>
      </c>
      <c r="M531" s="137">
        <f t="shared" si="24"/>
        <v>10500</v>
      </c>
      <c r="N531" s="138">
        <f t="shared" si="25"/>
        <v>0.8670520231213873</v>
      </c>
    </row>
    <row r="532" spans="1:14" ht="15.75">
      <c r="A532" s="135">
        <v>3</v>
      </c>
      <c r="B532" s="136">
        <v>43494</v>
      </c>
      <c r="C532" s="135" t="s">
        <v>162</v>
      </c>
      <c r="D532" s="135" t="s">
        <v>21</v>
      </c>
      <c r="E532" s="135" t="s">
        <v>94</v>
      </c>
      <c r="F532" s="135">
        <v>1970</v>
      </c>
      <c r="G532" s="135">
        <v>1935</v>
      </c>
      <c r="H532" s="135">
        <v>1990</v>
      </c>
      <c r="I532" s="135">
        <v>2010</v>
      </c>
      <c r="J532" s="135">
        <v>2020</v>
      </c>
      <c r="K532" s="135">
        <v>1990</v>
      </c>
      <c r="L532" s="135">
        <v>250</v>
      </c>
      <c r="M532" s="137">
        <f t="shared" si="24"/>
        <v>5000</v>
      </c>
      <c r="N532" s="138">
        <f t="shared" si="25"/>
        <v>1.015228426395939</v>
      </c>
    </row>
    <row r="533" spans="1:14" ht="15.75">
      <c r="A533" s="135">
        <v>4</v>
      </c>
      <c r="B533" s="136">
        <v>43493</v>
      </c>
      <c r="C533" s="135" t="s">
        <v>162</v>
      </c>
      <c r="D533" s="135" t="s">
        <v>53</v>
      </c>
      <c r="E533" s="135" t="s">
        <v>52</v>
      </c>
      <c r="F533" s="135">
        <v>210</v>
      </c>
      <c r="G533" s="135">
        <v>215</v>
      </c>
      <c r="H533" s="135">
        <v>207</v>
      </c>
      <c r="I533" s="135">
        <v>204</v>
      </c>
      <c r="J533" s="135">
        <v>201</v>
      </c>
      <c r="K533" s="135">
        <v>207</v>
      </c>
      <c r="L533" s="135">
        <v>1750</v>
      </c>
      <c r="M533" s="137">
        <f t="shared" si="24"/>
        <v>5250</v>
      </c>
      <c r="N533" s="145">
        <f t="shared" si="25"/>
        <v>1.4285714285714286</v>
      </c>
    </row>
    <row r="534" spans="1:14" ht="15.75">
      <c r="A534" s="135">
        <v>5</v>
      </c>
      <c r="B534" s="136">
        <v>43490</v>
      </c>
      <c r="C534" s="135" t="s">
        <v>162</v>
      </c>
      <c r="D534" s="135" t="s">
        <v>21</v>
      </c>
      <c r="E534" s="135" t="s">
        <v>49</v>
      </c>
      <c r="F534" s="135">
        <v>870</v>
      </c>
      <c r="G534" s="135">
        <v>855</v>
      </c>
      <c r="H534" s="135">
        <v>878</v>
      </c>
      <c r="I534" s="135">
        <v>886</v>
      </c>
      <c r="J534" s="135">
        <v>894</v>
      </c>
      <c r="K534" s="135">
        <v>878</v>
      </c>
      <c r="L534" s="135">
        <v>700</v>
      </c>
      <c r="M534" s="137">
        <f t="shared" si="24"/>
        <v>5600</v>
      </c>
      <c r="N534" s="145">
        <f t="shared" si="25"/>
        <v>0.9195402298850576</v>
      </c>
    </row>
    <row r="535" spans="1:14" ht="15.75">
      <c r="A535" s="135">
        <v>6</v>
      </c>
      <c r="B535" s="136">
        <v>43487</v>
      </c>
      <c r="C535" s="135" t="s">
        <v>162</v>
      </c>
      <c r="D535" s="135" t="s">
        <v>53</v>
      </c>
      <c r="E535" s="135" t="s">
        <v>57</v>
      </c>
      <c r="F535" s="135">
        <v>206</v>
      </c>
      <c r="G535" s="135">
        <v>213</v>
      </c>
      <c r="H535" s="135">
        <v>202</v>
      </c>
      <c r="I535" s="135">
        <v>198</v>
      </c>
      <c r="J535" s="135">
        <v>194</v>
      </c>
      <c r="K535" s="135">
        <v>213</v>
      </c>
      <c r="L535" s="135">
        <v>1500</v>
      </c>
      <c r="M535" s="137">
        <f t="shared" si="24"/>
        <v>-10500</v>
      </c>
      <c r="N535" s="145">
        <f t="shared" si="25"/>
        <v>-3.3980582524271843</v>
      </c>
    </row>
    <row r="536" spans="1:14" ht="15.75">
      <c r="A536" s="135">
        <v>7</v>
      </c>
      <c r="B536" s="136">
        <v>43486</v>
      </c>
      <c r="C536" s="135" t="s">
        <v>162</v>
      </c>
      <c r="D536" s="135" t="s">
        <v>21</v>
      </c>
      <c r="E536" s="135" t="s">
        <v>233</v>
      </c>
      <c r="F536" s="135">
        <v>1224</v>
      </c>
      <c r="G536" s="135">
        <v>1207</v>
      </c>
      <c r="H536" s="135">
        <v>1234</v>
      </c>
      <c r="I536" s="135">
        <v>1244</v>
      </c>
      <c r="J536" s="135">
        <v>1254</v>
      </c>
      <c r="K536" s="135">
        <v>1234</v>
      </c>
      <c r="L536" s="135">
        <v>500</v>
      </c>
      <c r="M536" s="137">
        <f t="shared" si="24"/>
        <v>5000</v>
      </c>
      <c r="N536" s="145">
        <f t="shared" si="25"/>
        <v>0.8169934640522876</v>
      </c>
    </row>
    <row r="537" spans="1:14" ht="15" customHeight="1">
      <c r="A537" s="135">
        <v>8</v>
      </c>
      <c r="B537" s="136">
        <v>43483</v>
      </c>
      <c r="C537" s="135" t="s">
        <v>162</v>
      </c>
      <c r="D537" s="135" t="s">
        <v>53</v>
      </c>
      <c r="E537" s="135" t="s">
        <v>234</v>
      </c>
      <c r="F537" s="135">
        <v>514</v>
      </c>
      <c r="G537" s="135">
        <v>524</v>
      </c>
      <c r="H537" s="135">
        <v>509</v>
      </c>
      <c r="I537" s="135">
        <v>504</v>
      </c>
      <c r="J537" s="135">
        <v>499</v>
      </c>
      <c r="K537" s="135">
        <v>509</v>
      </c>
      <c r="L537" s="135">
        <v>1100</v>
      </c>
      <c r="M537" s="137">
        <f t="shared" si="24"/>
        <v>5500</v>
      </c>
      <c r="N537" s="145">
        <f t="shared" si="25"/>
        <v>0.972762645914397</v>
      </c>
    </row>
    <row r="538" spans="1:14" ht="15" customHeight="1">
      <c r="A538" s="135">
        <v>9</v>
      </c>
      <c r="B538" s="136">
        <v>43482</v>
      </c>
      <c r="C538" s="135" t="s">
        <v>162</v>
      </c>
      <c r="D538" s="135" t="s">
        <v>53</v>
      </c>
      <c r="E538" s="135" t="s">
        <v>132</v>
      </c>
      <c r="F538" s="135">
        <v>88.9</v>
      </c>
      <c r="G538" s="135">
        <v>87.5</v>
      </c>
      <c r="H538" s="135">
        <v>88.2</v>
      </c>
      <c r="I538" s="135">
        <v>87.5</v>
      </c>
      <c r="J538" s="135">
        <v>86.8</v>
      </c>
      <c r="K538" s="135">
        <v>86.8</v>
      </c>
      <c r="L538" s="135">
        <v>7000</v>
      </c>
      <c r="M538" s="137">
        <f t="shared" si="24"/>
        <v>14700.00000000006</v>
      </c>
      <c r="N538" s="145">
        <f t="shared" si="25"/>
        <v>2.3622047244094584</v>
      </c>
    </row>
    <row r="539" spans="1:14" ht="15.75">
      <c r="A539" s="135">
        <v>10</v>
      </c>
      <c r="B539" s="136">
        <v>43481</v>
      </c>
      <c r="C539" s="135" t="s">
        <v>162</v>
      </c>
      <c r="D539" s="135" t="s">
        <v>53</v>
      </c>
      <c r="E539" s="135" t="s">
        <v>155</v>
      </c>
      <c r="F539" s="135">
        <v>762</v>
      </c>
      <c r="G539" s="135">
        <v>770</v>
      </c>
      <c r="H539" s="135">
        <v>758</v>
      </c>
      <c r="I539" s="135">
        <v>754</v>
      </c>
      <c r="J539" s="135">
        <v>750</v>
      </c>
      <c r="K539" s="135">
        <v>758</v>
      </c>
      <c r="L539" s="135">
        <v>1200</v>
      </c>
      <c r="M539" s="137">
        <f t="shared" si="24"/>
        <v>4800</v>
      </c>
      <c r="N539" s="145">
        <f t="shared" si="25"/>
        <v>0.5249343832020997</v>
      </c>
    </row>
    <row r="540" spans="1:14" ht="15.75">
      <c r="A540" s="135">
        <v>11</v>
      </c>
      <c r="B540" s="136">
        <v>43476</v>
      </c>
      <c r="C540" s="135" t="s">
        <v>162</v>
      </c>
      <c r="D540" s="135" t="s">
        <v>21</v>
      </c>
      <c r="E540" s="135" t="s">
        <v>228</v>
      </c>
      <c r="F540" s="135">
        <v>353</v>
      </c>
      <c r="G540" s="135">
        <v>346</v>
      </c>
      <c r="H540" s="135">
        <v>356.5</v>
      </c>
      <c r="I540" s="135">
        <v>360</v>
      </c>
      <c r="J540" s="135">
        <v>363.5</v>
      </c>
      <c r="K540" s="135">
        <v>356.5</v>
      </c>
      <c r="L540" s="135">
        <v>1500</v>
      </c>
      <c r="M540" s="137">
        <f t="shared" si="24"/>
        <v>5250</v>
      </c>
      <c r="N540" s="145">
        <f t="shared" si="25"/>
        <v>0.991501416430595</v>
      </c>
    </row>
    <row r="541" spans="1:14" ht="15.75">
      <c r="A541" s="135">
        <v>12</v>
      </c>
      <c r="B541" s="136">
        <v>43474</v>
      </c>
      <c r="C541" s="135" t="s">
        <v>162</v>
      </c>
      <c r="D541" s="135" t="s">
        <v>21</v>
      </c>
      <c r="E541" s="135" t="s">
        <v>69</v>
      </c>
      <c r="F541" s="135">
        <v>664</v>
      </c>
      <c r="G541" s="135">
        <v>656</v>
      </c>
      <c r="H541" s="135">
        <v>668</v>
      </c>
      <c r="I541" s="135">
        <v>672</v>
      </c>
      <c r="J541" s="135">
        <v>676</v>
      </c>
      <c r="K541" s="135">
        <v>672</v>
      </c>
      <c r="L541" s="135">
        <v>1200</v>
      </c>
      <c r="M541" s="137">
        <f t="shared" si="24"/>
        <v>9600</v>
      </c>
      <c r="N541" s="145">
        <f t="shared" si="25"/>
        <v>1.2048192771084338</v>
      </c>
    </row>
    <row r="542" spans="1:14" ht="15.75" customHeight="1">
      <c r="A542" s="135">
        <v>13</v>
      </c>
      <c r="B542" s="136">
        <v>43473</v>
      </c>
      <c r="C542" s="135" t="s">
        <v>162</v>
      </c>
      <c r="D542" s="135" t="s">
        <v>21</v>
      </c>
      <c r="E542" s="135" t="s">
        <v>93</v>
      </c>
      <c r="F542" s="135">
        <v>379</v>
      </c>
      <c r="G542" s="135">
        <v>375</v>
      </c>
      <c r="H542" s="135">
        <v>381</v>
      </c>
      <c r="I542" s="135">
        <v>383</v>
      </c>
      <c r="J542" s="135">
        <v>385</v>
      </c>
      <c r="K542" s="135">
        <v>381</v>
      </c>
      <c r="L542" s="135">
        <v>2750</v>
      </c>
      <c r="M542" s="137">
        <f t="shared" si="24"/>
        <v>5500</v>
      </c>
      <c r="N542" s="145">
        <f t="shared" si="25"/>
        <v>0.5277044854881267</v>
      </c>
    </row>
    <row r="543" spans="1:14" ht="15.75" customHeight="1">
      <c r="A543" s="135">
        <v>14</v>
      </c>
      <c r="B543" s="136">
        <v>43472</v>
      </c>
      <c r="C543" s="135" t="s">
        <v>162</v>
      </c>
      <c r="D543" s="135" t="s">
        <v>53</v>
      </c>
      <c r="E543" s="135" t="s">
        <v>214</v>
      </c>
      <c r="F543" s="135">
        <v>794</v>
      </c>
      <c r="G543" s="135">
        <v>814</v>
      </c>
      <c r="H543" s="135">
        <v>784</v>
      </c>
      <c r="I543" s="135">
        <v>774</v>
      </c>
      <c r="J543" s="135">
        <v>764</v>
      </c>
      <c r="K543" s="135">
        <v>784</v>
      </c>
      <c r="L543" s="135">
        <v>500</v>
      </c>
      <c r="M543" s="137">
        <f t="shared" si="24"/>
        <v>5000</v>
      </c>
      <c r="N543" s="145">
        <f t="shared" si="25"/>
        <v>1.2594458438287153</v>
      </c>
    </row>
    <row r="544" spans="1:14" ht="15" customHeight="1">
      <c r="A544" s="135">
        <v>15</v>
      </c>
      <c r="B544" s="136">
        <v>43469</v>
      </c>
      <c r="C544" s="135" t="s">
        <v>162</v>
      </c>
      <c r="D544" s="135" t="s">
        <v>53</v>
      </c>
      <c r="E544" s="135" t="s">
        <v>185</v>
      </c>
      <c r="F544" s="135">
        <v>691</v>
      </c>
      <c r="G544" s="135">
        <v>701</v>
      </c>
      <c r="H544" s="135">
        <v>686</v>
      </c>
      <c r="I544" s="135">
        <v>681</v>
      </c>
      <c r="J544" s="135">
        <v>676</v>
      </c>
      <c r="K544" s="135">
        <v>676</v>
      </c>
      <c r="L544" s="135">
        <v>1200</v>
      </c>
      <c r="M544" s="137">
        <f t="shared" si="24"/>
        <v>18000</v>
      </c>
      <c r="N544" s="145">
        <f t="shared" si="25"/>
        <v>2.170767004341534</v>
      </c>
    </row>
    <row r="545" spans="1:14" ht="15.75">
      <c r="A545" s="135">
        <v>16</v>
      </c>
      <c r="B545" s="136">
        <v>43468</v>
      </c>
      <c r="C545" s="135" t="s">
        <v>162</v>
      </c>
      <c r="D545" s="135" t="s">
        <v>53</v>
      </c>
      <c r="E545" s="135" t="s">
        <v>215</v>
      </c>
      <c r="F545" s="135">
        <v>734</v>
      </c>
      <c r="G545" s="135">
        <v>744</v>
      </c>
      <c r="H545" s="135">
        <v>729</v>
      </c>
      <c r="I545" s="135">
        <v>724</v>
      </c>
      <c r="J545" s="135">
        <v>719</v>
      </c>
      <c r="K545" s="135">
        <v>719</v>
      </c>
      <c r="L545" s="135">
        <v>1000</v>
      </c>
      <c r="M545" s="137">
        <f t="shared" si="24"/>
        <v>15000</v>
      </c>
      <c r="N545" s="145">
        <f t="shared" si="25"/>
        <v>2.043596730245232</v>
      </c>
    </row>
    <row r="546" spans="1:14" ht="15.75">
      <c r="A546" s="135">
        <v>17</v>
      </c>
      <c r="B546" s="136">
        <v>43467</v>
      </c>
      <c r="C546" s="135" t="s">
        <v>162</v>
      </c>
      <c r="D546" s="135" t="s">
        <v>21</v>
      </c>
      <c r="E546" s="135" t="s">
        <v>216</v>
      </c>
      <c r="F546" s="135">
        <v>254</v>
      </c>
      <c r="G546" s="135">
        <v>249</v>
      </c>
      <c r="H546" s="135">
        <v>256.5</v>
      </c>
      <c r="I546" s="135">
        <v>259</v>
      </c>
      <c r="J546" s="135">
        <v>261.5</v>
      </c>
      <c r="K546" s="135">
        <v>249</v>
      </c>
      <c r="L546" s="135">
        <v>2100</v>
      </c>
      <c r="M546" s="137">
        <f t="shared" si="24"/>
        <v>-10500</v>
      </c>
      <c r="N546" s="145">
        <f t="shared" si="25"/>
        <v>-1.968503937007874</v>
      </c>
    </row>
    <row r="547" spans="1:14" ht="15.75">
      <c r="A547" s="135">
        <v>18</v>
      </c>
      <c r="B547" s="136">
        <v>43467</v>
      </c>
      <c r="C547" s="135" t="s">
        <v>162</v>
      </c>
      <c r="D547" s="135" t="s">
        <v>53</v>
      </c>
      <c r="E547" s="135" t="s">
        <v>91</v>
      </c>
      <c r="F547" s="135">
        <v>545</v>
      </c>
      <c r="G547" s="135">
        <v>555</v>
      </c>
      <c r="H547" s="135">
        <v>540</v>
      </c>
      <c r="I547" s="135">
        <v>535</v>
      </c>
      <c r="J547" s="135">
        <v>530</v>
      </c>
      <c r="K547" s="135">
        <v>535</v>
      </c>
      <c r="L547" s="135">
        <v>1000</v>
      </c>
      <c r="M547" s="137">
        <f t="shared" si="24"/>
        <v>10000</v>
      </c>
      <c r="N547" s="145">
        <f t="shared" si="25"/>
        <v>1.8348623853211008</v>
      </c>
    </row>
    <row r="548" spans="1:14" ht="15.75">
      <c r="A548" s="135">
        <v>19</v>
      </c>
      <c r="B548" s="136">
        <v>43466</v>
      </c>
      <c r="C548" s="135" t="s">
        <v>162</v>
      </c>
      <c r="D548" s="135" t="s">
        <v>21</v>
      </c>
      <c r="E548" s="135" t="s">
        <v>43</v>
      </c>
      <c r="F548" s="135">
        <v>438</v>
      </c>
      <c r="G548" s="135">
        <v>430</v>
      </c>
      <c r="H548" s="135">
        <v>442</v>
      </c>
      <c r="I548" s="135">
        <v>446</v>
      </c>
      <c r="J548" s="135">
        <v>450</v>
      </c>
      <c r="K548" s="135">
        <v>430</v>
      </c>
      <c r="L548" s="135">
        <v>1100</v>
      </c>
      <c r="M548" s="137">
        <f t="shared" si="24"/>
        <v>-8800</v>
      </c>
      <c r="N548" s="145">
        <f t="shared" si="25"/>
        <v>-1.8264840182648403</v>
      </c>
    </row>
    <row r="549" spans="1:14" ht="15.75" customHeight="1">
      <c r="A549" s="75" t="s">
        <v>25</v>
      </c>
      <c r="B549" s="76"/>
      <c r="C549" s="77"/>
      <c r="D549" s="78"/>
      <c r="E549" s="79"/>
      <c r="F549" s="79"/>
      <c r="G549" s="80"/>
      <c r="H549" s="79"/>
      <c r="I549" s="79"/>
      <c r="J549" s="79"/>
      <c r="K549" s="81"/>
      <c r="N549" s="82"/>
    </row>
    <row r="550" spans="1:11" ht="15.75" customHeight="1">
      <c r="A550" s="75" t="s">
        <v>26</v>
      </c>
      <c r="B550" s="83"/>
      <c r="C550" s="77"/>
      <c r="D550" s="78"/>
      <c r="E550" s="79"/>
      <c r="F550" s="79"/>
      <c r="G550" s="80"/>
      <c r="H550" s="79"/>
      <c r="I550" s="79"/>
      <c r="J550" s="79"/>
      <c r="K550" s="81"/>
    </row>
    <row r="551" spans="1:13" ht="15" customHeight="1">
      <c r="A551" s="75" t="s">
        <v>26</v>
      </c>
      <c r="B551" s="83"/>
      <c r="C551" s="84"/>
      <c r="D551" s="85"/>
      <c r="E551" s="86"/>
      <c r="F551" s="86"/>
      <c r="G551" s="87"/>
      <c r="H551" s="86"/>
      <c r="I551" s="86"/>
      <c r="J551" s="86"/>
      <c r="L551" s="88"/>
      <c r="M551" s="89"/>
    </row>
    <row r="552" spans="1:13" ht="16.5" thickBot="1">
      <c r="A552" s="84"/>
      <c r="B552" s="83"/>
      <c r="C552" s="86"/>
      <c r="D552" s="86"/>
      <c r="E552" s="86"/>
      <c r="F552" s="90"/>
      <c r="G552" s="91"/>
      <c r="H552" s="92" t="s">
        <v>27</v>
      </c>
      <c r="I552" s="92"/>
      <c r="J552" s="93"/>
      <c r="K552" s="93"/>
      <c r="M552" s="89"/>
    </row>
    <row r="553" spans="1:13" ht="15.75">
      <c r="A553" s="84"/>
      <c r="B553" s="83"/>
      <c r="C553" s="249" t="s">
        <v>28</v>
      </c>
      <c r="D553" s="249"/>
      <c r="E553" s="139">
        <v>15</v>
      </c>
      <c r="F553" s="140">
        <f>F554+F555+F556+F557+F558+F559</f>
        <v>100</v>
      </c>
      <c r="G553" s="86">
        <v>15</v>
      </c>
      <c r="H553" s="94">
        <f>G554/G553%</f>
        <v>80</v>
      </c>
      <c r="I553" s="94"/>
      <c r="J553" s="94"/>
      <c r="K553" s="95"/>
      <c r="M553" s="88"/>
    </row>
    <row r="554" spans="1:11" ht="15.75">
      <c r="A554" s="84"/>
      <c r="B554" s="83"/>
      <c r="C554" s="250" t="s">
        <v>29</v>
      </c>
      <c r="D554" s="250"/>
      <c r="E554" s="141">
        <v>12</v>
      </c>
      <c r="F554" s="142">
        <f>(E554/E553)*100</f>
        <v>80</v>
      </c>
      <c r="G554" s="86">
        <v>12</v>
      </c>
      <c r="H554" s="93"/>
      <c r="I554" s="93"/>
      <c r="J554" s="86"/>
      <c r="K554" s="93"/>
    </row>
    <row r="555" spans="1:11" ht="15.75">
      <c r="A555" s="96"/>
      <c r="B555" s="83"/>
      <c r="C555" s="250" t="s">
        <v>31</v>
      </c>
      <c r="D555" s="250"/>
      <c r="E555" s="141">
        <v>0</v>
      </c>
      <c r="F555" s="142">
        <f>(E555/E553)*100</f>
        <v>0</v>
      </c>
      <c r="G555" s="97"/>
      <c r="H555" s="86"/>
      <c r="I555" s="86"/>
      <c r="K555" s="93"/>
    </row>
    <row r="556" spans="1:13" ht="15.75" customHeight="1">
      <c r="A556" s="96"/>
      <c r="B556" s="83"/>
      <c r="C556" s="250" t="s">
        <v>32</v>
      </c>
      <c r="D556" s="250"/>
      <c r="E556" s="141">
        <v>0</v>
      </c>
      <c r="F556" s="142">
        <f>(E556/E553)*100</f>
        <v>0</v>
      </c>
      <c r="G556" s="97"/>
      <c r="H556" s="86"/>
      <c r="I556" s="86"/>
      <c r="M556" s="89"/>
    </row>
    <row r="557" spans="1:13" ht="15.75" customHeight="1">
      <c r="A557" s="96"/>
      <c r="B557" s="83"/>
      <c r="C557" s="250" t="s">
        <v>33</v>
      </c>
      <c r="D557" s="250"/>
      <c r="E557" s="141">
        <v>3</v>
      </c>
      <c r="F557" s="142">
        <f>(E557/E553)*100</f>
        <v>20</v>
      </c>
      <c r="G557" s="97"/>
      <c r="H557" s="86" t="s">
        <v>34</v>
      </c>
      <c r="I557" s="86"/>
      <c r="J557" s="93"/>
      <c r="K557" s="93"/>
      <c r="L557" s="88"/>
      <c r="M557" s="86" t="s">
        <v>30</v>
      </c>
    </row>
    <row r="558" spans="1:9" ht="15" customHeight="1">
      <c r="A558" s="96"/>
      <c r="B558" s="83"/>
      <c r="C558" s="250" t="s">
        <v>35</v>
      </c>
      <c r="D558" s="250"/>
      <c r="E558" s="141">
        <v>0</v>
      </c>
      <c r="F558" s="142">
        <f>(E558/E553)*100</f>
        <v>0</v>
      </c>
      <c r="G558" s="97"/>
      <c r="H558" s="86"/>
      <c r="I558" s="86"/>
    </row>
    <row r="559" spans="1:12" ht="16.5" thickBot="1">
      <c r="A559" s="96"/>
      <c r="B559" s="83"/>
      <c r="C559" s="257" t="s">
        <v>36</v>
      </c>
      <c r="D559" s="257"/>
      <c r="E559" s="143"/>
      <c r="F559" s="144">
        <f>(E559/E553)*100</f>
        <v>0</v>
      </c>
      <c r="G559" s="97"/>
      <c r="H559" s="86"/>
      <c r="I559" s="86"/>
      <c r="L559" s="88"/>
    </row>
    <row r="560" spans="1:12" ht="15.75">
      <c r="A560" s="98" t="s">
        <v>37</v>
      </c>
      <c r="B560" s="76"/>
      <c r="C560" s="77"/>
      <c r="D560" s="77"/>
      <c r="E560" s="79"/>
      <c r="F560" s="79"/>
      <c r="G560" s="80"/>
      <c r="H560" s="99"/>
      <c r="I560" s="99"/>
      <c r="J560" s="99"/>
      <c r="K560" s="86"/>
      <c r="L560" s="93"/>
    </row>
    <row r="561" spans="1:11" ht="15.75">
      <c r="A561" s="78" t="s">
        <v>38</v>
      </c>
      <c r="B561" s="76"/>
      <c r="C561" s="101"/>
      <c r="D561" s="102"/>
      <c r="E561" s="77"/>
      <c r="F561" s="99"/>
      <c r="G561" s="80"/>
      <c r="H561" s="99"/>
      <c r="I561" s="99"/>
      <c r="J561" s="99"/>
      <c r="K561" s="86"/>
    </row>
    <row r="562" spans="1:13" ht="15.75">
      <c r="A562" s="78" t="s">
        <v>39</v>
      </c>
      <c r="B562" s="76"/>
      <c r="C562" s="77"/>
      <c r="D562" s="102"/>
      <c r="E562" s="77"/>
      <c r="F562" s="99"/>
      <c r="G562" s="80"/>
      <c r="H562" s="103"/>
      <c r="I562" s="103"/>
      <c r="J562" s="103"/>
      <c r="K562" s="79"/>
      <c r="M562" s="88"/>
    </row>
    <row r="563" spans="1:12" ht="15.75">
      <c r="A563" s="78" t="s">
        <v>40</v>
      </c>
      <c r="B563" s="101"/>
      <c r="C563" s="77"/>
      <c r="D563" s="102"/>
      <c r="E563" s="77"/>
      <c r="F563" s="99"/>
      <c r="G563" s="104"/>
      <c r="H563" s="103"/>
      <c r="I563" s="103"/>
      <c r="J563" s="103"/>
      <c r="K563" s="79"/>
      <c r="L563" s="88"/>
    </row>
    <row r="564" spans="1:14" ht="15" customHeight="1" thickBot="1">
      <c r="A564" s="78" t="s">
        <v>41</v>
      </c>
      <c r="B564" s="96"/>
      <c r="C564" s="77"/>
      <c r="D564" s="105"/>
      <c r="E564" s="99"/>
      <c r="F564" s="99"/>
      <c r="G564" s="104"/>
      <c r="H564" s="103"/>
      <c r="I564" s="103"/>
      <c r="J564" s="103"/>
      <c r="K564" s="99"/>
      <c r="L564" s="88"/>
      <c r="M564" s="88"/>
      <c r="N564" s="88"/>
    </row>
    <row r="565" spans="1:14" ht="15" customHeight="1" thickBot="1">
      <c r="A565" s="258" t="s">
        <v>0</v>
      </c>
      <c r="B565" s="258"/>
      <c r="C565" s="258"/>
      <c r="D565" s="258"/>
      <c r="E565" s="258"/>
      <c r="F565" s="258"/>
      <c r="G565" s="258"/>
      <c r="H565" s="258"/>
      <c r="I565" s="258"/>
      <c r="J565" s="258"/>
      <c r="K565" s="258"/>
      <c r="L565" s="258"/>
      <c r="M565" s="258"/>
      <c r="N565" s="258"/>
    </row>
    <row r="566" spans="1:14" ht="15.75" thickBot="1">
      <c r="A566" s="258"/>
      <c r="B566" s="258"/>
      <c r="C566" s="258"/>
      <c r="D566" s="258"/>
      <c r="E566" s="258"/>
      <c r="F566" s="258"/>
      <c r="G566" s="258"/>
      <c r="H566" s="258"/>
      <c r="I566" s="258"/>
      <c r="J566" s="258"/>
      <c r="K566" s="258"/>
      <c r="L566" s="258"/>
      <c r="M566" s="258"/>
      <c r="N566" s="258"/>
    </row>
    <row r="567" spans="1:14" ht="15">
      <c r="A567" s="258"/>
      <c r="B567" s="258"/>
      <c r="C567" s="258"/>
      <c r="D567" s="258"/>
      <c r="E567" s="258"/>
      <c r="F567" s="258"/>
      <c r="G567" s="258"/>
      <c r="H567" s="258"/>
      <c r="I567" s="258"/>
      <c r="J567" s="258"/>
      <c r="K567" s="258"/>
      <c r="L567" s="258"/>
      <c r="M567" s="258"/>
      <c r="N567" s="258"/>
    </row>
    <row r="568" spans="1:14" ht="15.75">
      <c r="A568" s="259" t="s">
        <v>135</v>
      </c>
      <c r="B568" s="259"/>
      <c r="C568" s="259"/>
      <c r="D568" s="259"/>
      <c r="E568" s="259"/>
      <c r="F568" s="259"/>
      <c r="G568" s="259"/>
      <c r="H568" s="259"/>
      <c r="I568" s="259"/>
      <c r="J568" s="259"/>
      <c r="K568" s="259"/>
      <c r="L568" s="259"/>
      <c r="M568" s="259"/>
      <c r="N568" s="259"/>
    </row>
    <row r="569" spans="1:14" ht="15.75">
      <c r="A569" s="259" t="s">
        <v>136</v>
      </c>
      <c r="B569" s="259"/>
      <c r="C569" s="259"/>
      <c r="D569" s="259"/>
      <c r="E569" s="259"/>
      <c r="F569" s="259"/>
      <c r="G569" s="259"/>
      <c r="H569" s="259"/>
      <c r="I569" s="259"/>
      <c r="J569" s="259"/>
      <c r="K569" s="259"/>
      <c r="L569" s="259"/>
      <c r="M569" s="259"/>
      <c r="N569" s="259"/>
    </row>
    <row r="570" spans="1:14" ht="15.75" customHeight="1" thickBot="1">
      <c r="A570" s="254" t="s">
        <v>3</v>
      </c>
      <c r="B570" s="254"/>
      <c r="C570" s="254"/>
      <c r="D570" s="254"/>
      <c r="E570" s="254"/>
      <c r="F570" s="254"/>
      <c r="G570" s="254"/>
      <c r="H570" s="254"/>
      <c r="I570" s="254"/>
      <c r="J570" s="254"/>
      <c r="K570" s="254"/>
      <c r="L570" s="254"/>
      <c r="M570" s="254"/>
      <c r="N570" s="254"/>
    </row>
    <row r="571" spans="1:14" ht="15.75" customHeight="1">
      <c r="A571" s="255" t="s">
        <v>197</v>
      </c>
      <c r="B571" s="255"/>
      <c r="C571" s="255"/>
      <c r="D571" s="255"/>
      <c r="E571" s="255"/>
      <c r="F571" s="255"/>
      <c r="G571" s="255"/>
      <c r="H571" s="255"/>
      <c r="I571" s="255"/>
      <c r="J571" s="255"/>
      <c r="K571" s="255"/>
      <c r="L571" s="255"/>
      <c r="M571" s="255"/>
      <c r="N571" s="255"/>
    </row>
    <row r="572" spans="1:14" ht="15" customHeight="1">
      <c r="A572" s="255" t="s">
        <v>5</v>
      </c>
      <c r="B572" s="255"/>
      <c r="C572" s="255"/>
      <c r="D572" s="255"/>
      <c r="E572" s="255"/>
      <c r="F572" s="255"/>
      <c r="G572" s="255"/>
      <c r="H572" s="255"/>
      <c r="I572" s="255"/>
      <c r="J572" s="255"/>
      <c r="K572" s="255"/>
      <c r="L572" s="255"/>
      <c r="M572" s="255"/>
      <c r="N572" s="255"/>
    </row>
    <row r="573" spans="1:14" ht="15">
      <c r="A573" s="256" t="s">
        <v>6</v>
      </c>
      <c r="B573" s="248" t="s">
        <v>7</v>
      </c>
      <c r="C573" s="248" t="s">
        <v>8</v>
      </c>
      <c r="D573" s="256" t="s">
        <v>160</v>
      </c>
      <c r="E573" s="256" t="s">
        <v>161</v>
      </c>
      <c r="F573" s="248" t="s">
        <v>11</v>
      </c>
      <c r="G573" s="248" t="s">
        <v>12</v>
      </c>
      <c r="H573" s="251" t="s">
        <v>13</v>
      </c>
      <c r="I573" s="251" t="s">
        <v>14</v>
      </c>
      <c r="J573" s="251" t="s">
        <v>15</v>
      </c>
      <c r="K573" s="252" t="s">
        <v>16</v>
      </c>
      <c r="L573" s="248" t="s">
        <v>17</v>
      </c>
      <c r="M573" s="248" t="s">
        <v>18</v>
      </c>
      <c r="N573" s="248" t="s">
        <v>19</v>
      </c>
    </row>
    <row r="574" spans="1:14" ht="15">
      <c r="A574" s="256"/>
      <c r="B574" s="248"/>
      <c r="C574" s="248"/>
      <c r="D574" s="256"/>
      <c r="E574" s="256"/>
      <c r="F574" s="248"/>
      <c r="G574" s="248"/>
      <c r="H574" s="248"/>
      <c r="I574" s="248"/>
      <c r="J574" s="248"/>
      <c r="K574" s="253"/>
      <c r="L574" s="248"/>
      <c r="M574" s="248"/>
      <c r="N574" s="248"/>
    </row>
    <row r="575" spans="1:14" ht="15.75">
      <c r="A575" s="51">
        <v>1</v>
      </c>
      <c r="B575" s="136">
        <v>43465</v>
      </c>
      <c r="C575" s="135" t="s">
        <v>162</v>
      </c>
      <c r="D575" s="51" t="s">
        <v>21</v>
      </c>
      <c r="E575" s="51" t="s">
        <v>217</v>
      </c>
      <c r="F575" s="51">
        <v>477</v>
      </c>
      <c r="G575" s="51">
        <v>469</v>
      </c>
      <c r="H575" s="51">
        <v>481</v>
      </c>
      <c r="I575" s="51">
        <v>485</v>
      </c>
      <c r="J575" s="51">
        <v>489</v>
      </c>
      <c r="K575" s="51">
        <v>481</v>
      </c>
      <c r="L575" s="51">
        <v>1300</v>
      </c>
      <c r="M575" s="137">
        <f aca="true" t="shared" si="26" ref="M575:M589">IF(D575="BUY",(K575-F575)*(L575),(F575-K575)*(L575))</f>
        <v>5200</v>
      </c>
      <c r="N575" s="145">
        <f aca="true" t="shared" si="27" ref="N575:N589">M575/(L575)/F575%</f>
        <v>0.8385744234800839</v>
      </c>
    </row>
    <row r="576" spans="1:14" ht="15.75">
      <c r="A576" s="51">
        <v>2</v>
      </c>
      <c r="B576" s="136">
        <v>43462</v>
      </c>
      <c r="C576" s="135" t="s">
        <v>162</v>
      </c>
      <c r="D576" s="51" t="s">
        <v>21</v>
      </c>
      <c r="E576" s="51" t="s">
        <v>218</v>
      </c>
      <c r="F576" s="51">
        <v>925</v>
      </c>
      <c r="G576" s="51">
        <v>906</v>
      </c>
      <c r="H576" s="51">
        <v>935</v>
      </c>
      <c r="I576" s="51">
        <v>945</v>
      </c>
      <c r="J576" s="51">
        <v>955</v>
      </c>
      <c r="K576" s="51">
        <v>935</v>
      </c>
      <c r="L576" s="51">
        <v>750</v>
      </c>
      <c r="M576" s="137">
        <f t="shared" si="26"/>
        <v>7500</v>
      </c>
      <c r="N576" s="145">
        <f t="shared" si="27"/>
        <v>1.0810810810810811</v>
      </c>
    </row>
    <row r="577" spans="1:14" ht="15.75">
      <c r="A577" s="51">
        <v>3</v>
      </c>
      <c r="B577" s="136">
        <v>43461</v>
      </c>
      <c r="C577" s="135" t="s">
        <v>162</v>
      </c>
      <c r="D577" s="51" t="s">
        <v>21</v>
      </c>
      <c r="E577" s="51" t="s">
        <v>164</v>
      </c>
      <c r="F577" s="51">
        <v>102</v>
      </c>
      <c r="G577" s="51">
        <v>100.5</v>
      </c>
      <c r="H577" s="51">
        <v>102.8</v>
      </c>
      <c r="I577" s="51">
        <v>103.6</v>
      </c>
      <c r="J577" s="51">
        <v>104.4</v>
      </c>
      <c r="K577" s="51">
        <v>102.8</v>
      </c>
      <c r="L577" s="51">
        <v>6000</v>
      </c>
      <c r="M577" s="137">
        <f t="shared" si="26"/>
        <v>4799.999999999983</v>
      </c>
      <c r="N577" s="145">
        <f t="shared" si="27"/>
        <v>0.7843137254901933</v>
      </c>
    </row>
    <row r="578" spans="1:14" ht="15" customHeight="1">
      <c r="A578" s="51">
        <v>4</v>
      </c>
      <c r="B578" s="136">
        <v>43460</v>
      </c>
      <c r="C578" s="135" t="s">
        <v>162</v>
      </c>
      <c r="D578" s="51" t="s">
        <v>53</v>
      </c>
      <c r="E578" s="51" t="s">
        <v>65</v>
      </c>
      <c r="F578" s="51">
        <v>1227</v>
      </c>
      <c r="G578" s="51">
        <v>1257</v>
      </c>
      <c r="H578" s="51">
        <v>1210</v>
      </c>
      <c r="I578" s="51">
        <v>1195</v>
      </c>
      <c r="J578" s="51">
        <v>1180</v>
      </c>
      <c r="K578" s="51">
        <v>1257</v>
      </c>
      <c r="L578" s="51">
        <v>350</v>
      </c>
      <c r="M578" s="137">
        <f t="shared" si="26"/>
        <v>-10500</v>
      </c>
      <c r="N578" s="145">
        <f t="shared" si="27"/>
        <v>-2.444987775061125</v>
      </c>
    </row>
    <row r="579" spans="1:14" ht="15" customHeight="1">
      <c r="A579" s="51">
        <v>5</v>
      </c>
      <c r="B579" s="136">
        <v>43458</v>
      </c>
      <c r="C579" s="135" t="s">
        <v>162</v>
      </c>
      <c r="D579" s="51" t="s">
        <v>53</v>
      </c>
      <c r="E579" s="51" t="s">
        <v>219</v>
      </c>
      <c r="F579" s="51">
        <v>162</v>
      </c>
      <c r="G579" s="51">
        <v>168</v>
      </c>
      <c r="H579" s="51">
        <v>159</v>
      </c>
      <c r="I579" s="51">
        <v>156</v>
      </c>
      <c r="J579" s="51">
        <v>153</v>
      </c>
      <c r="K579" s="51">
        <v>159</v>
      </c>
      <c r="L579" s="51">
        <v>2250</v>
      </c>
      <c r="M579" s="137">
        <f t="shared" si="26"/>
        <v>6750</v>
      </c>
      <c r="N579" s="145">
        <f t="shared" si="27"/>
        <v>1.8518518518518516</v>
      </c>
    </row>
    <row r="580" spans="1:14" ht="15.75">
      <c r="A580" s="51">
        <v>6</v>
      </c>
      <c r="B580" s="136">
        <v>43454</v>
      </c>
      <c r="C580" s="135" t="s">
        <v>162</v>
      </c>
      <c r="D580" s="51" t="s">
        <v>21</v>
      </c>
      <c r="E580" s="51" t="s">
        <v>45</v>
      </c>
      <c r="F580" s="51">
        <v>911</v>
      </c>
      <c r="G580" s="51">
        <v>895</v>
      </c>
      <c r="H580" s="51">
        <v>921</v>
      </c>
      <c r="I580" s="51">
        <v>931</v>
      </c>
      <c r="J580" s="51">
        <v>941</v>
      </c>
      <c r="K580" s="51">
        <v>921</v>
      </c>
      <c r="L580" s="51">
        <v>500</v>
      </c>
      <c r="M580" s="137">
        <f t="shared" si="26"/>
        <v>5000</v>
      </c>
      <c r="N580" s="145">
        <f t="shared" si="27"/>
        <v>1.0976948408342482</v>
      </c>
    </row>
    <row r="581" spans="1:14" ht="15.75">
      <c r="A581" s="51">
        <v>7</v>
      </c>
      <c r="B581" s="136">
        <v>43454</v>
      </c>
      <c r="C581" s="135" t="s">
        <v>162</v>
      </c>
      <c r="D581" s="51" t="s">
        <v>21</v>
      </c>
      <c r="E581" s="51" t="s">
        <v>92</v>
      </c>
      <c r="F581" s="51">
        <v>302</v>
      </c>
      <c r="G581" s="51">
        <v>298</v>
      </c>
      <c r="H581" s="51">
        <v>304</v>
      </c>
      <c r="I581" s="51">
        <v>306</v>
      </c>
      <c r="J581" s="51">
        <v>308</v>
      </c>
      <c r="K581" s="51">
        <v>298</v>
      </c>
      <c r="L581" s="51">
        <v>3000</v>
      </c>
      <c r="M581" s="137">
        <f t="shared" si="26"/>
        <v>-12000</v>
      </c>
      <c r="N581" s="145">
        <f t="shared" si="27"/>
        <v>-1.3245033112582782</v>
      </c>
    </row>
    <row r="582" spans="1:14" ht="15.75">
      <c r="A582" s="51">
        <v>8</v>
      </c>
      <c r="B582" s="136">
        <v>43453</v>
      </c>
      <c r="C582" s="135" t="s">
        <v>162</v>
      </c>
      <c r="D582" s="51" t="s">
        <v>21</v>
      </c>
      <c r="E582" s="51" t="s">
        <v>205</v>
      </c>
      <c r="F582" s="51">
        <v>298</v>
      </c>
      <c r="G582" s="51">
        <v>290</v>
      </c>
      <c r="H582" s="51">
        <v>304</v>
      </c>
      <c r="I582" s="51">
        <v>308</v>
      </c>
      <c r="J582" s="51">
        <v>312</v>
      </c>
      <c r="K582" s="51">
        <v>304</v>
      </c>
      <c r="L582" s="51">
        <v>1300</v>
      </c>
      <c r="M582" s="137">
        <f t="shared" si="26"/>
        <v>7800</v>
      </c>
      <c r="N582" s="145">
        <f t="shared" si="27"/>
        <v>2.0134228187919465</v>
      </c>
    </row>
    <row r="583" spans="1:14" ht="15.75" customHeight="1">
      <c r="A583" s="51">
        <v>9</v>
      </c>
      <c r="B583" s="136">
        <v>43452</v>
      </c>
      <c r="C583" s="135" t="s">
        <v>162</v>
      </c>
      <c r="D583" s="51" t="s">
        <v>21</v>
      </c>
      <c r="E583" s="51" t="s">
        <v>67</v>
      </c>
      <c r="F583" s="51">
        <v>7785</v>
      </c>
      <c r="G583" s="51">
        <v>7650</v>
      </c>
      <c r="H583" s="51">
        <v>7875</v>
      </c>
      <c r="I583" s="51">
        <v>7965</v>
      </c>
      <c r="J583" s="51">
        <v>8055</v>
      </c>
      <c r="K583" s="51">
        <v>7875</v>
      </c>
      <c r="L583" s="51">
        <v>75</v>
      </c>
      <c r="M583" s="137">
        <f t="shared" si="26"/>
        <v>6750</v>
      </c>
      <c r="N583" s="145">
        <f t="shared" si="27"/>
        <v>1.1560693641618498</v>
      </c>
    </row>
    <row r="584" spans="1:14" ht="15.75" customHeight="1">
      <c r="A584" s="51">
        <v>10</v>
      </c>
      <c r="B584" s="136">
        <v>43447</v>
      </c>
      <c r="C584" s="135" t="s">
        <v>162</v>
      </c>
      <c r="D584" s="51" t="s">
        <v>21</v>
      </c>
      <c r="E584" s="51" t="s">
        <v>67</v>
      </c>
      <c r="F584" s="51">
        <v>7680</v>
      </c>
      <c r="G584" s="51">
        <v>7540</v>
      </c>
      <c r="H584" s="51">
        <v>7760</v>
      </c>
      <c r="I584" s="51">
        <v>7840</v>
      </c>
      <c r="J584" s="51">
        <v>7920</v>
      </c>
      <c r="K584" s="51">
        <v>7760</v>
      </c>
      <c r="L584" s="51">
        <v>75</v>
      </c>
      <c r="M584" s="137">
        <f t="shared" si="26"/>
        <v>6000</v>
      </c>
      <c r="N584" s="145">
        <f t="shared" si="27"/>
        <v>1.0416666666666667</v>
      </c>
    </row>
    <row r="585" spans="1:14" ht="15" customHeight="1">
      <c r="A585" s="51">
        <v>11</v>
      </c>
      <c r="B585" s="136">
        <v>43446</v>
      </c>
      <c r="C585" s="135" t="s">
        <v>162</v>
      </c>
      <c r="D585" s="51" t="s">
        <v>21</v>
      </c>
      <c r="E585" s="51" t="s">
        <v>84</v>
      </c>
      <c r="F585" s="51">
        <v>164</v>
      </c>
      <c r="G585" s="51">
        <v>158</v>
      </c>
      <c r="H585" s="51">
        <v>167</v>
      </c>
      <c r="I585" s="51">
        <v>170</v>
      </c>
      <c r="J585" s="51">
        <v>173</v>
      </c>
      <c r="K585" s="51">
        <v>167</v>
      </c>
      <c r="L585" s="51">
        <v>1500</v>
      </c>
      <c r="M585" s="137">
        <f t="shared" si="26"/>
        <v>4500</v>
      </c>
      <c r="N585" s="145">
        <f t="shared" si="27"/>
        <v>1.829268292682927</v>
      </c>
    </row>
    <row r="586" spans="1:14" ht="15.75">
      <c r="A586" s="51">
        <v>12</v>
      </c>
      <c r="B586" s="136">
        <v>43440</v>
      </c>
      <c r="C586" s="135" t="s">
        <v>162</v>
      </c>
      <c r="D586" s="51" t="s">
        <v>53</v>
      </c>
      <c r="E586" s="51" t="s">
        <v>150</v>
      </c>
      <c r="F586" s="51">
        <v>730</v>
      </c>
      <c r="G586" s="51">
        <v>746</v>
      </c>
      <c r="H586" s="51">
        <v>720</v>
      </c>
      <c r="I586" s="51">
        <v>710</v>
      </c>
      <c r="J586" s="51">
        <v>700</v>
      </c>
      <c r="K586" s="51">
        <v>746</v>
      </c>
      <c r="L586" s="51">
        <v>500</v>
      </c>
      <c r="M586" s="137">
        <f t="shared" si="26"/>
        <v>-8000</v>
      </c>
      <c r="N586" s="145">
        <f t="shared" si="27"/>
        <v>-2.191780821917808</v>
      </c>
    </row>
    <row r="587" spans="1:14" ht="15.75">
      <c r="A587" s="51">
        <v>13</v>
      </c>
      <c r="B587" s="136">
        <v>43439</v>
      </c>
      <c r="C587" s="135" t="s">
        <v>162</v>
      </c>
      <c r="D587" s="51" t="s">
        <v>21</v>
      </c>
      <c r="E587" s="51" t="s">
        <v>87</v>
      </c>
      <c r="F587" s="51">
        <v>2100</v>
      </c>
      <c r="G587" s="51">
        <v>2066</v>
      </c>
      <c r="H587" s="51">
        <v>2120</v>
      </c>
      <c r="I587" s="51">
        <v>2140</v>
      </c>
      <c r="J587" s="51">
        <v>2160</v>
      </c>
      <c r="K587" s="51">
        <v>2120</v>
      </c>
      <c r="L587" s="51">
        <v>250</v>
      </c>
      <c r="M587" s="137">
        <f t="shared" si="26"/>
        <v>5000</v>
      </c>
      <c r="N587" s="145">
        <f t="shared" si="27"/>
        <v>0.9523809523809523</v>
      </c>
    </row>
    <row r="588" spans="1:14" ht="15.75">
      <c r="A588" s="51">
        <v>14</v>
      </c>
      <c r="B588" s="136">
        <v>43438</v>
      </c>
      <c r="C588" s="135" t="s">
        <v>162</v>
      </c>
      <c r="D588" s="51" t="s">
        <v>21</v>
      </c>
      <c r="E588" s="51" t="s">
        <v>179</v>
      </c>
      <c r="F588" s="51">
        <v>333</v>
      </c>
      <c r="G588" s="51">
        <v>327</v>
      </c>
      <c r="H588" s="51">
        <v>336</v>
      </c>
      <c r="I588" s="51">
        <v>339</v>
      </c>
      <c r="J588" s="51">
        <v>342</v>
      </c>
      <c r="K588" s="51">
        <v>327</v>
      </c>
      <c r="L588" s="51">
        <v>1500</v>
      </c>
      <c r="M588" s="137">
        <f t="shared" si="26"/>
        <v>-9000</v>
      </c>
      <c r="N588" s="145">
        <f t="shared" si="27"/>
        <v>-1.8018018018018018</v>
      </c>
    </row>
    <row r="589" spans="1:14" ht="15.75">
      <c r="A589" s="51">
        <v>15</v>
      </c>
      <c r="B589" s="136">
        <v>43437</v>
      </c>
      <c r="C589" s="135" t="s">
        <v>162</v>
      </c>
      <c r="D589" s="51" t="s">
        <v>21</v>
      </c>
      <c r="E589" s="51" t="s">
        <v>24</v>
      </c>
      <c r="F589" s="51">
        <v>71</v>
      </c>
      <c r="G589" s="51">
        <v>69</v>
      </c>
      <c r="H589" s="51">
        <v>72</v>
      </c>
      <c r="I589" s="51">
        <v>73</v>
      </c>
      <c r="J589" s="51">
        <v>74</v>
      </c>
      <c r="K589" s="51">
        <v>72</v>
      </c>
      <c r="L589" s="51">
        <v>5500</v>
      </c>
      <c r="M589" s="137">
        <f t="shared" si="26"/>
        <v>5500</v>
      </c>
      <c r="N589" s="145">
        <f t="shared" si="27"/>
        <v>1.4084507042253522</v>
      </c>
    </row>
    <row r="590" spans="1:14" ht="15">
      <c r="A590" s="75" t="s">
        <v>25</v>
      </c>
      <c r="B590" s="76"/>
      <c r="C590" s="77"/>
      <c r="D590" s="78"/>
      <c r="E590" s="79"/>
      <c r="F590" s="79"/>
      <c r="G590" s="80"/>
      <c r="H590" s="79"/>
      <c r="I590" s="79"/>
      <c r="J590" s="79"/>
      <c r="K590" s="81"/>
      <c r="N590" s="82"/>
    </row>
    <row r="591" spans="1:11" ht="15" customHeight="1">
      <c r="A591" s="75" t="s">
        <v>26</v>
      </c>
      <c r="B591" s="83"/>
      <c r="C591" s="77"/>
      <c r="D591" s="78"/>
      <c r="E591" s="79"/>
      <c r="F591" s="79"/>
      <c r="G591" s="80"/>
      <c r="H591" s="79"/>
      <c r="I591" s="79"/>
      <c r="J591" s="79"/>
      <c r="K591" s="81"/>
    </row>
    <row r="592" spans="1:13" ht="15" customHeight="1">
      <c r="A592" s="75" t="s">
        <v>26</v>
      </c>
      <c r="B592" s="83"/>
      <c r="C592" s="84"/>
      <c r="D592" s="85"/>
      <c r="E592" s="86"/>
      <c r="F592" s="86"/>
      <c r="G592" s="87"/>
      <c r="H592" s="86"/>
      <c r="I592" s="86"/>
      <c r="J592" s="86"/>
      <c r="L592" s="88"/>
      <c r="M592" s="89"/>
    </row>
    <row r="593" spans="1:13" ht="16.5" thickBot="1">
      <c r="A593" s="84"/>
      <c r="B593" s="83"/>
      <c r="C593" s="86"/>
      <c r="D593" s="86"/>
      <c r="E593" s="86"/>
      <c r="F593" s="90"/>
      <c r="G593" s="91"/>
      <c r="H593" s="92" t="s">
        <v>27</v>
      </c>
      <c r="I593" s="92"/>
      <c r="J593" s="93"/>
      <c r="K593" s="93"/>
      <c r="M593" s="89"/>
    </row>
    <row r="594" spans="1:13" ht="15.75">
      <c r="A594" s="84"/>
      <c r="B594" s="83"/>
      <c r="C594" s="249" t="s">
        <v>28</v>
      </c>
      <c r="D594" s="249"/>
      <c r="E594" s="139">
        <v>15</v>
      </c>
      <c r="F594" s="140">
        <f>F595+F596+F597+F598+F599+F600</f>
        <v>100</v>
      </c>
      <c r="G594" s="86">
        <v>15</v>
      </c>
      <c r="H594" s="94">
        <f>G595/G594%</f>
        <v>73.33333333333334</v>
      </c>
      <c r="I594" s="94"/>
      <c r="J594" s="94"/>
      <c r="K594" s="95"/>
      <c r="M594" s="88"/>
    </row>
    <row r="595" spans="1:11" ht="15.75">
      <c r="A595" s="84"/>
      <c r="B595" s="83"/>
      <c r="C595" s="250" t="s">
        <v>29</v>
      </c>
      <c r="D595" s="250"/>
      <c r="E595" s="141">
        <v>11</v>
      </c>
      <c r="F595" s="142">
        <f>(E595/E594)*100</f>
        <v>73.33333333333333</v>
      </c>
      <c r="G595" s="86">
        <v>11</v>
      </c>
      <c r="H595" s="93"/>
      <c r="I595" s="93"/>
      <c r="J595" s="86"/>
      <c r="K595" s="93"/>
    </row>
    <row r="596" spans="1:11" ht="15.75">
      <c r="A596" s="96"/>
      <c r="B596" s="83"/>
      <c r="C596" s="250" t="s">
        <v>31</v>
      </c>
      <c r="D596" s="250"/>
      <c r="E596" s="141">
        <v>0</v>
      </c>
      <c r="F596" s="142">
        <f>(E596/E594)*100</f>
        <v>0</v>
      </c>
      <c r="G596" s="97"/>
      <c r="H596" s="86"/>
      <c r="I596" s="86"/>
      <c r="K596" s="93"/>
    </row>
    <row r="597" spans="1:13" ht="15.75">
      <c r="A597" s="96"/>
      <c r="B597" s="83"/>
      <c r="C597" s="250" t="s">
        <v>32</v>
      </c>
      <c r="D597" s="250"/>
      <c r="E597" s="141">
        <v>0</v>
      </c>
      <c r="F597" s="142">
        <f>(E597/E594)*100</f>
        <v>0</v>
      </c>
      <c r="G597" s="97"/>
      <c r="H597" s="86"/>
      <c r="I597" s="86"/>
      <c r="M597" s="89"/>
    </row>
    <row r="598" spans="1:13" ht="15.75">
      <c r="A598" s="96"/>
      <c r="B598" s="83"/>
      <c r="C598" s="250" t="s">
        <v>33</v>
      </c>
      <c r="D598" s="250"/>
      <c r="E598" s="141">
        <v>4</v>
      </c>
      <c r="F598" s="142">
        <f>(E598/E594)*100</f>
        <v>26.666666666666668</v>
      </c>
      <c r="G598" s="97"/>
      <c r="H598" s="86" t="s">
        <v>34</v>
      </c>
      <c r="I598" s="86"/>
      <c r="J598" s="93"/>
      <c r="K598" s="93"/>
      <c r="L598" s="88"/>
      <c r="M598" s="86" t="s">
        <v>30</v>
      </c>
    </row>
    <row r="599" spans="1:14" ht="15.75">
      <c r="A599" s="96"/>
      <c r="B599" s="83"/>
      <c r="C599" s="250" t="s">
        <v>35</v>
      </c>
      <c r="D599" s="250"/>
      <c r="E599" s="141">
        <v>0</v>
      </c>
      <c r="F599" s="142">
        <f>(E599/E594)*100</f>
        <v>0</v>
      </c>
      <c r="G599" s="97"/>
      <c r="H599" s="86"/>
      <c r="I599" s="86"/>
      <c r="N599" s="88"/>
    </row>
    <row r="600" spans="1:14" ht="16.5" thickBot="1">
      <c r="A600" s="96"/>
      <c r="B600" s="83"/>
      <c r="C600" s="257" t="s">
        <v>36</v>
      </c>
      <c r="D600" s="257"/>
      <c r="E600" s="143"/>
      <c r="F600" s="144">
        <f>(E600/E594)*100</f>
        <v>0</v>
      </c>
      <c r="G600" s="97"/>
      <c r="H600" s="86"/>
      <c r="I600" s="86"/>
      <c r="L600" s="88"/>
      <c r="N600" s="88"/>
    </row>
    <row r="601" spans="1:12" ht="15.75">
      <c r="A601" s="98" t="s">
        <v>37</v>
      </c>
      <c r="B601" s="76"/>
      <c r="C601" s="77"/>
      <c r="D601" s="77"/>
      <c r="E601" s="79"/>
      <c r="F601" s="79"/>
      <c r="G601" s="80"/>
      <c r="H601" s="99"/>
      <c r="I601" s="99"/>
      <c r="J601" s="99"/>
      <c r="K601" s="86"/>
      <c r="L601" s="93"/>
    </row>
    <row r="602" spans="1:14" ht="15.75">
      <c r="A602" s="78" t="s">
        <v>38</v>
      </c>
      <c r="B602" s="76"/>
      <c r="C602" s="101"/>
      <c r="D602" s="102"/>
      <c r="E602" s="77"/>
      <c r="F602" s="99"/>
      <c r="G602" s="80"/>
      <c r="H602" s="99"/>
      <c r="I602" s="99"/>
      <c r="J602" s="99"/>
      <c r="K602" s="86"/>
      <c r="M602" s="88"/>
      <c r="N602" s="100"/>
    </row>
    <row r="603" spans="1:13" ht="15.75">
      <c r="A603" s="78" t="s">
        <v>39</v>
      </c>
      <c r="B603" s="76"/>
      <c r="C603" s="77"/>
      <c r="D603" s="102"/>
      <c r="E603" s="77"/>
      <c r="F603" s="99"/>
      <c r="G603" s="80"/>
      <c r="H603" s="103"/>
      <c r="I603" s="103"/>
      <c r="J603" s="103"/>
      <c r="K603" s="79"/>
      <c r="M603" s="88"/>
    </row>
    <row r="604" spans="1:12" ht="15.75">
      <c r="A604" s="78" t="s">
        <v>40</v>
      </c>
      <c r="B604" s="101"/>
      <c r="C604" s="77"/>
      <c r="D604" s="102"/>
      <c r="E604" s="77"/>
      <c r="F604" s="99"/>
      <c r="G604" s="104"/>
      <c r="H604" s="103"/>
      <c r="I604" s="103"/>
      <c r="J604" s="103"/>
      <c r="K604" s="79"/>
      <c r="L604" s="88"/>
    </row>
    <row r="605" spans="1:14" ht="16.5" thickBot="1">
      <c r="A605" s="78" t="s">
        <v>41</v>
      </c>
      <c r="B605" s="96"/>
      <c r="C605" s="77"/>
      <c r="D605" s="105"/>
      <c r="E605" s="99"/>
      <c r="F605" s="99"/>
      <c r="G605" s="104"/>
      <c r="H605" s="103"/>
      <c r="I605" s="103"/>
      <c r="J605" s="103"/>
      <c r="K605" s="99"/>
      <c r="L605" s="88"/>
      <c r="M605" s="88"/>
      <c r="N605" s="88"/>
    </row>
    <row r="606" spans="1:14" ht="15.75" thickBot="1">
      <c r="A606" s="258" t="s">
        <v>0</v>
      </c>
      <c r="B606" s="258"/>
      <c r="C606" s="258"/>
      <c r="D606" s="258"/>
      <c r="E606" s="258"/>
      <c r="F606" s="258"/>
      <c r="G606" s="258"/>
      <c r="H606" s="258"/>
      <c r="I606" s="258"/>
      <c r="J606" s="258"/>
      <c r="K606" s="258"/>
      <c r="L606" s="258"/>
      <c r="M606" s="258"/>
      <c r="N606" s="258"/>
    </row>
    <row r="607" spans="1:14" ht="15.75" thickBot="1">
      <c r="A607" s="258"/>
      <c r="B607" s="258"/>
      <c r="C607" s="258"/>
      <c r="D607" s="258"/>
      <c r="E607" s="258"/>
      <c r="F607" s="258"/>
      <c r="G607" s="258"/>
      <c r="H607" s="258"/>
      <c r="I607" s="258"/>
      <c r="J607" s="258"/>
      <c r="K607" s="258"/>
      <c r="L607" s="258"/>
      <c r="M607" s="258"/>
      <c r="N607" s="258"/>
    </row>
    <row r="608" spans="1:14" ht="15">
      <c r="A608" s="258"/>
      <c r="B608" s="258"/>
      <c r="C608" s="258"/>
      <c r="D608" s="258"/>
      <c r="E608" s="258"/>
      <c r="F608" s="258"/>
      <c r="G608" s="258"/>
      <c r="H608" s="258"/>
      <c r="I608" s="258"/>
      <c r="J608" s="258"/>
      <c r="K608" s="258"/>
      <c r="L608" s="258"/>
      <c r="M608" s="258"/>
      <c r="N608" s="258"/>
    </row>
    <row r="609" spans="1:14" ht="15.75">
      <c r="A609" s="259" t="s">
        <v>135</v>
      </c>
      <c r="B609" s="259"/>
      <c r="C609" s="259"/>
      <c r="D609" s="259"/>
      <c r="E609" s="259"/>
      <c r="F609" s="259"/>
      <c r="G609" s="259"/>
      <c r="H609" s="259"/>
      <c r="I609" s="259"/>
      <c r="J609" s="259"/>
      <c r="K609" s="259"/>
      <c r="L609" s="259"/>
      <c r="M609" s="259"/>
      <c r="N609" s="259"/>
    </row>
    <row r="610" spans="1:14" ht="15.75">
      <c r="A610" s="259" t="s">
        <v>136</v>
      </c>
      <c r="B610" s="259"/>
      <c r="C610" s="259"/>
      <c r="D610" s="259"/>
      <c r="E610" s="259"/>
      <c r="F610" s="259"/>
      <c r="G610" s="259"/>
      <c r="H610" s="259"/>
      <c r="I610" s="259"/>
      <c r="J610" s="259"/>
      <c r="K610" s="259"/>
      <c r="L610" s="259"/>
      <c r="M610" s="259"/>
      <c r="N610" s="259"/>
    </row>
    <row r="611" spans="1:14" ht="15.75" customHeight="1" thickBot="1">
      <c r="A611" s="254" t="s">
        <v>3</v>
      </c>
      <c r="B611" s="254"/>
      <c r="C611" s="254"/>
      <c r="D611" s="254"/>
      <c r="E611" s="254"/>
      <c r="F611" s="254"/>
      <c r="G611" s="254"/>
      <c r="H611" s="254"/>
      <c r="I611" s="254"/>
      <c r="J611" s="254"/>
      <c r="K611" s="254"/>
      <c r="L611" s="254"/>
      <c r="M611" s="254"/>
      <c r="N611" s="254"/>
    </row>
    <row r="612" spans="1:14" ht="15.75" customHeight="1">
      <c r="A612" s="255" t="s">
        <v>159</v>
      </c>
      <c r="B612" s="255"/>
      <c r="C612" s="255"/>
      <c r="D612" s="255"/>
      <c r="E612" s="255"/>
      <c r="F612" s="255"/>
      <c r="G612" s="255"/>
      <c r="H612" s="255"/>
      <c r="I612" s="255"/>
      <c r="J612" s="255"/>
      <c r="K612" s="255"/>
      <c r="L612" s="255"/>
      <c r="M612" s="255"/>
      <c r="N612" s="255"/>
    </row>
    <row r="613" spans="1:14" ht="15" customHeight="1">
      <c r="A613" s="255" t="s">
        <v>5</v>
      </c>
      <c r="B613" s="255"/>
      <c r="C613" s="255"/>
      <c r="D613" s="255"/>
      <c r="E613" s="255"/>
      <c r="F613" s="255"/>
      <c r="G613" s="255"/>
      <c r="H613" s="255"/>
      <c r="I613" s="255"/>
      <c r="J613" s="255"/>
      <c r="K613" s="255"/>
      <c r="L613" s="255"/>
      <c r="M613" s="255"/>
      <c r="N613" s="255"/>
    </row>
    <row r="614" spans="1:14" ht="15">
      <c r="A614" s="256" t="s">
        <v>6</v>
      </c>
      <c r="B614" s="248" t="s">
        <v>7</v>
      </c>
      <c r="C614" s="248" t="s">
        <v>8</v>
      </c>
      <c r="D614" s="256" t="s">
        <v>160</v>
      </c>
      <c r="E614" s="256" t="s">
        <v>161</v>
      </c>
      <c r="F614" s="248" t="s">
        <v>11</v>
      </c>
      <c r="G614" s="248" t="s">
        <v>12</v>
      </c>
      <c r="H614" s="251" t="s">
        <v>13</v>
      </c>
      <c r="I614" s="251" t="s">
        <v>14</v>
      </c>
      <c r="J614" s="251" t="s">
        <v>15</v>
      </c>
      <c r="K614" s="252" t="s">
        <v>16</v>
      </c>
      <c r="L614" s="248" t="s">
        <v>17</v>
      </c>
      <c r="M614" s="248" t="s">
        <v>18</v>
      </c>
      <c r="N614" s="248" t="s">
        <v>19</v>
      </c>
    </row>
    <row r="615" spans="1:14" ht="15">
      <c r="A615" s="256"/>
      <c r="B615" s="248"/>
      <c r="C615" s="248"/>
      <c r="D615" s="256"/>
      <c r="E615" s="256"/>
      <c r="F615" s="248"/>
      <c r="G615" s="248"/>
      <c r="H615" s="248"/>
      <c r="I615" s="248"/>
      <c r="J615" s="248"/>
      <c r="K615" s="253"/>
      <c r="L615" s="248"/>
      <c r="M615" s="248"/>
      <c r="N615" s="248"/>
    </row>
    <row r="616" spans="1:14" ht="15.75">
      <c r="A616" s="51">
        <v>1</v>
      </c>
      <c r="B616" s="136">
        <v>43434</v>
      </c>
      <c r="C616" s="135" t="s">
        <v>162</v>
      </c>
      <c r="D616" s="51" t="s">
        <v>21</v>
      </c>
      <c r="E616" s="51" t="s">
        <v>123</v>
      </c>
      <c r="F616" s="51">
        <v>233</v>
      </c>
      <c r="G616" s="51">
        <v>225</v>
      </c>
      <c r="H616" s="51">
        <v>237</v>
      </c>
      <c r="I616" s="51">
        <v>241</v>
      </c>
      <c r="J616" s="51">
        <v>245</v>
      </c>
      <c r="K616" s="51">
        <v>237</v>
      </c>
      <c r="L616" s="51">
        <v>1500</v>
      </c>
      <c r="M616" s="137">
        <f aca="true" t="shared" si="28" ref="M616:M631">IF(D616="BUY",(K616-F616)*(L616),(F616-K616)*(L616))</f>
        <v>6000</v>
      </c>
      <c r="N616" s="145">
        <f aca="true" t="shared" si="29" ref="N616:N631">M616/(L616)/F616%</f>
        <v>1.7167381974248928</v>
      </c>
    </row>
    <row r="617" spans="1:14" ht="15.75">
      <c r="A617" s="51">
        <v>2</v>
      </c>
      <c r="B617" s="136">
        <v>43433</v>
      </c>
      <c r="C617" s="135" t="s">
        <v>162</v>
      </c>
      <c r="D617" s="51" t="s">
        <v>21</v>
      </c>
      <c r="E617" s="51" t="s">
        <v>73</v>
      </c>
      <c r="F617" s="51">
        <v>145</v>
      </c>
      <c r="G617" s="51">
        <v>142</v>
      </c>
      <c r="H617" s="51">
        <v>146.3</v>
      </c>
      <c r="I617" s="51">
        <v>147.6</v>
      </c>
      <c r="J617" s="51">
        <v>149</v>
      </c>
      <c r="K617" s="51">
        <v>146.3</v>
      </c>
      <c r="L617" s="51">
        <v>4500</v>
      </c>
      <c r="M617" s="137">
        <f t="shared" si="28"/>
        <v>5850.000000000051</v>
      </c>
      <c r="N617" s="145">
        <f t="shared" si="29"/>
        <v>0.8965517241379389</v>
      </c>
    </row>
    <row r="618" spans="1:14" ht="15.75">
      <c r="A618" s="51">
        <v>3</v>
      </c>
      <c r="B618" s="136">
        <v>43432</v>
      </c>
      <c r="C618" s="135" t="s">
        <v>162</v>
      </c>
      <c r="D618" s="51" t="s">
        <v>21</v>
      </c>
      <c r="E618" s="51" t="s">
        <v>71</v>
      </c>
      <c r="F618" s="51">
        <v>111</v>
      </c>
      <c r="G618" s="51">
        <v>108</v>
      </c>
      <c r="H618" s="51">
        <v>112.5</v>
      </c>
      <c r="I618" s="51">
        <v>114</v>
      </c>
      <c r="J618" s="51">
        <v>115.5</v>
      </c>
      <c r="K618" s="51">
        <v>108</v>
      </c>
      <c r="L618" s="51">
        <v>4000</v>
      </c>
      <c r="M618" s="137">
        <f t="shared" si="28"/>
        <v>-12000</v>
      </c>
      <c r="N618" s="145">
        <f t="shared" si="29"/>
        <v>-2.7027027027027026</v>
      </c>
    </row>
    <row r="619" spans="1:14" ht="15" customHeight="1">
      <c r="A619" s="51">
        <v>4</v>
      </c>
      <c r="B619" s="136">
        <v>43431</v>
      </c>
      <c r="C619" s="135" t="s">
        <v>162</v>
      </c>
      <c r="D619" s="51" t="s">
        <v>21</v>
      </c>
      <c r="E619" s="51" t="s">
        <v>92</v>
      </c>
      <c r="F619" s="51">
        <v>289.5</v>
      </c>
      <c r="G619" s="51">
        <v>285</v>
      </c>
      <c r="H619" s="51">
        <v>291.5</v>
      </c>
      <c r="I619" s="51">
        <v>293.5</v>
      </c>
      <c r="J619" s="51">
        <v>295.5</v>
      </c>
      <c r="K619" s="51">
        <v>291.5</v>
      </c>
      <c r="L619" s="51">
        <v>3000</v>
      </c>
      <c r="M619" s="137">
        <f t="shared" si="28"/>
        <v>6000</v>
      </c>
      <c r="N619" s="145">
        <f t="shared" si="29"/>
        <v>0.690846286701209</v>
      </c>
    </row>
    <row r="620" spans="1:14" ht="15" customHeight="1">
      <c r="A620" s="51">
        <v>5</v>
      </c>
      <c r="B620" s="136">
        <v>43430</v>
      </c>
      <c r="C620" s="135" t="s">
        <v>162</v>
      </c>
      <c r="D620" s="51" t="s">
        <v>53</v>
      </c>
      <c r="E620" s="51" t="s">
        <v>55</v>
      </c>
      <c r="F620" s="51">
        <v>193</v>
      </c>
      <c r="G620" s="51">
        <v>198</v>
      </c>
      <c r="H620" s="51">
        <v>190</v>
      </c>
      <c r="I620" s="51">
        <v>187</v>
      </c>
      <c r="J620" s="51">
        <v>184</v>
      </c>
      <c r="K620" s="51">
        <v>190.5</v>
      </c>
      <c r="L620" s="51">
        <v>1750</v>
      </c>
      <c r="M620" s="137">
        <f t="shared" si="28"/>
        <v>4375</v>
      </c>
      <c r="N620" s="145">
        <f t="shared" si="29"/>
        <v>1.2953367875647668</v>
      </c>
    </row>
    <row r="621" spans="1:14" ht="15.75">
      <c r="A621" s="51">
        <v>6</v>
      </c>
      <c r="B621" s="136">
        <v>43426</v>
      </c>
      <c r="C621" s="135" t="s">
        <v>162</v>
      </c>
      <c r="D621" s="51" t="s">
        <v>21</v>
      </c>
      <c r="E621" s="51" t="s">
        <v>190</v>
      </c>
      <c r="F621" s="51">
        <v>38</v>
      </c>
      <c r="G621" s="51">
        <v>37</v>
      </c>
      <c r="H621" s="51">
        <v>38.5</v>
      </c>
      <c r="I621" s="51">
        <v>39</v>
      </c>
      <c r="J621" s="51">
        <v>39.5</v>
      </c>
      <c r="K621" s="51">
        <v>39.5</v>
      </c>
      <c r="L621" s="51">
        <v>11000</v>
      </c>
      <c r="M621" s="137">
        <f t="shared" si="28"/>
        <v>16500</v>
      </c>
      <c r="N621" s="145">
        <f t="shared" si="29"/>
        <v>3.9473684210526314</v>
      </c>
    </row>
    <row r="622" spans="1:14" ht="15.75">
      <c r="A622" s="51">
        <v>7</v>
      </c>
      <c r="B622" s="136">
        <v>43425</v>
      </c>
      <c r="C622" s="135" t="s">
        <v>162</v>
      </c>
      <c r="D622" s="51" t="s">
        <v>21</v>
      </c>
      <c r="E622" s="51" t="s">
        <v>71</v>
      </c>
      <c r="F622" s="51">
        <v>110.5</v>
      </c>
      <c r="G622" s="51">
        <v>107.5</v>
      </c>
      <c r="H622" s="51">
        <v>112</v>
      </c>
      <c r="I622" s="51">
        <v>113.5</v>
      </c>
      <c r="J622" s="51">
        <v>115</v>
      </c>
      <c r="K622" s="51">
        <v>107.5</v>
      </c>
      <c r="L622" s="51">
        <v>4000</v>
      </c>
      <c r="M622" s="137">
        <f t="shared" si="28"/>
        <v>-12000</v>
      </c>
      <c r="N622" s="145">
        <f t="shared" si="29"/>
        <v>-2.7149321266968327</v>
      </c>
    </row>
    <row r="623" spans="1:14" ht="15.75">
      <c r="A623" s="51">
        <v>8</v>
      </c>
      <c r="B623" s="136">
        <v>43425</v>
      </c>
      <c r="C623" s="135" t="s">
        <v>162</v>
      </c>
      <c r="D623" s="51" t="s">
        <v>21</v>
      </c>
      <c r="E623" s="51" t="s">
        <v>163</v>
      </c>
      <c r="F623" s="51">
        <v>44</v>
      </c>
      <c r="G623" s="51">
        <v>42.5</v>
      </c>
      <c r="H623" s="51">
        <v>44.7</v>
      </c>
      <c r="I623" s="51">
        <v>45.4</v>
      </c>
      <c r="J623" s="51">
        <v>46</v>
      </c>
      <c r="K623" s="51">
        <v>44.7</v>
      </c>
      <c r="L623" s="51">
        <v>7000</v>
      </c>
      <c r="M623" s="137">
        <f t="shared" si="28"/>
        <v>4900.00000000002</v>
      </c>
      <c r="N623" s="145">
        <f t="shared" si="29"/>
        <v>1.5909090909090973</v>
      </c>
    </row>
    <row r="624" spans="1:14" ht="15.75">
      <c r="A624" s="51">
        <v>9</v>
      </c>
      <c r="B624" s="136">
        <v>43423</v>
      </c>
      <c r="C624" s="135" t="s">
        <v>162</v>
      </c>
      <c r="D624" s="51" t="s">
        <v>21</v>
      </c>
      <c r="E624" s="51" t="s">
        <v>55</v>
      </c>
      <c r="F624" s="51">
        <v>211</v>
      </c>
      <c r="G624" s="51">
        <v>206</v>
      </c>
      <c r="H624" s="51">
        <v>214</v>
      </c>
      <c r="I624" s="51">
        <v>217</v>
      </c>
      <c r="J624" s="51">
        <v>220</v>
      </c>
      <c r="K624" s="51">
        <v>206</v>
      </c>
      <c r="L624" s="51">
        <v>1750</v>
      </c>
      <c r="M624" s="137">
        <f t="shared" si="28"/>
        <v>-8750</v>
      </c>
      <c r="N624" s="145">
        <f t="shared" si="29"/>
        <v>-2.3696682464454977</v>
      </c>
    </row>
    <row r="625" spans="1:14" ht="15.75">
      <c r="A625" s="51">
        <v>10</v>
      </c>
      <c r="B625" s="136">
        <v>43420</v>
      </c>
      <c r="C625" s="135" t="s">
        <v>162</v>
      </c>
      <c r="D625" s="51" t="s">
        <v>21</v>
      </c>
      <c r="E625" s="51" t="s">
        <v>163</v>
      </c>
      <c r="F625" s="51">
        <v>39</v>
      </c>
      <c r="G625" s="51">
        <v>37.5</v>
      </c>
      <c r="H625" s="51">
        <v>39.8</v>
      </c>
      <c r="I625" s="51">
        <v>40.6</v>
      </c>
      <c r="J625" s="51">
        <v>41.4</v>
      </c>
      <c r="K625" s="51">
        <v>41.4</v>
      </c>
      <c r="L625" s="51">
        <v>7000</v>
      </c>
      <c r="M625" s="137">
        <f t="shared" si="28"/>
        <v>16799.99999999999</v>
      </c>
      <c r="N625" s="145">
        <f t="shared" si="29"/>
        <v>6.15384615384615</v>
      </c>
    </row>
    <row r="626" spans="1:14" ht="15.75">
      <c r="A626" s="51">
        <v>11</v>
      </c>
      <c r="B626" s="136">
        <v>43419</v>
      </c>
      <c r="C626" s="135" t="s">
        <v>162</v>
      </c>
      <c r="D626" s="51" t="s">
        <v>21</v>
      </c>
      <c r="E626" s="51" t="s">
        <v>164</v>
      </c>
      <c r="F626" s="51">
        <v>106.5</v>
      </c>
      <c r="G626" s="51">
        <v>105</v>
      </c>
      <c r="H626" s="51">
        <v>107.3</v>
      </c>
      <c r="I626" s="51">
        <v>108</v>
      </c>
      <c r="J626" s="51">
        <v>108.8</v>
      </c>
      <c r="K626" s="51">
        <v>108</v>
      </c>
      <c r="L626" s="51">
        <v>6000</v>
      </c>
      <c r="M626" s="137">
        <f t="shared" si="28"/>
        <v>9000</v>
      </c>
      <c r="N626" s="145">
        <f t="shared" si="29"/>
        <v>1.4084507042253522</v>
      </c>
    </row>
    <row r="627" spans="1:14" ht="15.75">
      <c r="A627" s="51">
        <v>12</v>
      </c>
      <c r="B627" s="136">
        <v>43419</v>
      </c>
      <c r="C627" s="135" t="s">
        <v>162</v>
      </c>
      <c r="D627" s="51" t="s">
        <v>21</v>
      </c>
      <c r="E627" s="51" t="s">
        <v>93</v>
      </c>
      <c r="F627" s="51">
        <v>372</v>
      </c>
      <c r="G627" s="51">
        <v>368</v>
      </c>
      <c r="H627" s="51">
        <v>374</v>
      </c>
      <c r="I627" s="51">
        <v>376</v>
      </c>
      <c r="J627" s="51">
        <v>378</v>
      </c>
      <c r="K627" s="51">
        <v>374</v>
      </c>
      <c r="L627" s="51">
        <v>2750</v>
      </c>
      <c r="M627" s="137">
        <f t="shared" si="28"/>
        <v>5500</v>
      </c>
      <c r="N627" s="145">
        <f t="shared" si="29"/>
        <v>0.5376344086021505</v>
      </c>
    </row>
    <row r="628" spans="1:14" ht="15.75">
      <c r="A628" s="51">
        <v>13</v>
      </c>
      <c r="B628" s="136">
        <v>43417</v>
      </c>
      <c r="C628" s="135" t="s">
        <v>162</v>
      </c>
      <c r="D628" s="51" t="s">
        <v>21</v>
      </c>
      <c r="E628" s="51" t="s">
        <v>165</v>
      </c>
      <c r="F628" s="51">
        <v>1104</v>
      </c>
      <c r="G628" s="51">
        <v>1090</v>
      </c>
      <c r="H628" s="51">
        <v>1112</v>
      </c>
      <c r="I628" s="51">
        <v>1120</v>
      </c>
      <c r="J628" s="51">
        <v>1128</v>
      </c>
      <c r="K628" s="51">
        <v>1112</v>
      </c>
      <c r="L628" s="51">
        <v>1000</v>
      </c>
      <c r="M628" s="137">
        <f t="shared" si="28"/>
        <v>8000</v>
      </c>
      <c r="N628" s="145">
        <f t="shared" si="29"/>
        <v>0.7246376811594204</v>
      </c>
    </row>
    <row r="629" spans="1:14" ht="15.75">
      <c r="A629" s="51">
        <v>14</v>
      </c>
      <c r="B629" s="136">
        <v>43410</v>
      </c>
      <c r="C629" s="135" t="s">
        <v>162</v>
      </c>
      <c r="D629" s="51" t="s">
        <v>21</v>
      </c>
      <c r="E629" s="51" t="s">
        <v>166</v>
      </c>
      <c r="F629" s="51">
        <v>663.5</v>
      </c>
      <c r="G629" s="51">
        <v>655</v>
      </c>
      <c r="H629" s="51">
        <v>668</v>
      </c>
      <c r="I629" s="51">
        <v>672.5</v>
      </c>
      <c r="J629" s="51">
        <v>677</v>
      </c>
      <c r="K629" s="51">
        <v>677</v>
      </c>
      <c r="L629" s="51">
        <v>1000</v>
      </c>
      <c r="M629" s="137">
        <f t="shared" si="28"/>
        <v>13500</v>
      </c>
      <c r="N629" s="145">
        <f t="shared" si="29"/>
        <v>2.0346646571213265</v>
      </c>
    </row>
    <row r="630" spans="1:14" ht="15.75">
      <c r="A630" s="51">
        <v>15</v>
      </c>
      <c r="B630" s="136">
        <v>43405</v>
      </c>
      <c r="C630" s="135" t="s">
        <v>162</v>
      </c>
      <c r="D630" s="51" t="s">
        <v>21</v>
      </c>
      <c r="E630" s="51" t="s">
        <v>71</v>
      </c>
      <c r="F630" s="51">
        <v>121.5</v>
      </c>
      <c r="G630" s="51">
        <v>118.5</v>
      </c>
      <c r="H630" s="51">
        <v>123</v>
      </c>
      <c r="I630" s="51">
        <v>124.5</v>
      </c>
      <c r="J630" s="51">
        <v>126</v>
      </c>
      <c r="K630" s="51">
        <v>123</v>
      </c>
      <c r="L630" s="51">
        <v>4000</v>
      </c>
      <c r="M630" s="137">
        <f t="shared" si="28"/>
        <v>6000</v>
      </c>
      <c r="N630" s="145">
        <f t="shared" si="29"/>
        <v>1.2345679012345678</v>
      </c>
    </row>
    <row r="631" spans="1:14" ht="15.75">
      <c r="A631" s="51">
        <v>16</v>
      </c>
      <c r="B631" s="136">
        <v>43405</v>
      </c>
      <c r="C631" s="135" t="s">
        <v>162</v>
      </c>
      <c r="D631" s="51" t="s">
        <v>21</v>
      </c>
      <c r="E631" s="51" t="s">
        <v>69</v>
      </c>
      <c r="F631" s="51">
        <v>597</v>
      </c>
      <c r="G631" s="51">
        <v>589</v>
      </c>
      <c r="H631" s="51">
        <v>601</v>
      </c>
      <c r="I631" s="51">
        <v>605</v>
      </c>
      <c r="J631" s="51">
        <v>609</v>
      </c>
      <c r="K631" s="51">
        <v>609</v>
      </c>
      <c r="L631" s="51">
        <v>1200</v>
      </c>
      <c r="M631" s="137">
        <f t="shared" si="28"/>
        <v>14400</v>
      </c>
      <c r="N631" s="145">
        <f t="shared" si="29"/>
        <v>2.0100502512562817</v>
      </c>
    </row>
    <row r="632" spans="1:14" ht="15">
      <c r="A632" s="75" t="s">
        <v>25</v>
      </c>
      <c r="B632" s="76"/>
      <c r="C632" s="77"/>
      <c r="D632" s="78"/>
      <c r="E632" s="79"/>
      <c r="F632" s="79"/>
      <c r="G632" s="80"/>
      <c r="H632" s="79"/>
      <c r="I632" s="79"/>
      <c r="J632" s="79"/>
      <c r="K632" s="81"/>
      <c r="N632" s="82"/>
    </row>
    <row r="633" spans="1:11" ht="15.75">
      <c r="A633" s="75" t="s">
        <v>26</v>
      </c>
      <c r="B633" s="83"/>
      <c r="C633" s="77"/>
      <c r="D633" s="78"/>
      <c r="E633" s="79"/>
      <c r="F633" s="79"/>
      <c r="G633" s="80"/>
      <c r="H633" s="79"/>
      <c r="I633" s="79"/>
      <c r="J633" s="79"/>
      <c r="K633" s="81"/>
    </row>
    <row r="634" spans="1:13" ht="15.75">
      <c r="A634" s="75" t="s">
        <v>26</v>
      </c>
      <c r="B634" s="83"/>
      <c r="C634" s="84"/>
      <c r="D634" s="85"/>
      <c r="E634" s="86"/>
      <c r="F634" s="86"/>
      <c r="G634" s="87"/>
      <c r="H634" s="86"/>
      <c r="I634" s="86"/>
      <c r="J634" s="86"/>
      <c r="L634" s="88"/>
      <c r="M634" s="89"/>
    </row>
    <row r="635" spans="1:13" ht="16.5" thickBot="1">
      <c r="A635" s="84"/>
      <c r="B635" s="83"/>
      <c r="C635" s="86"/>
      <c r="D635" s="86"/>
      <c r="E635" s="86"/>
      <c r="F635" s="90"/>
      <c r="G635" s="91"/>
      <c r="H635" s="92" t="s">
        <v>27</v>
      </c>
      <c r="I635" s="92"/>
      <c r="J635" s="93"/>
      <c r="K635" s="93"/>
      <c r="L635" s="88"/>
      <c r="M635" s="89"/>
    </row>
    <row r="636" spans="1:11" ht="15.75">
      <c r="A636" s="84"/>
      <c r="B636" s="83"/>
      <c r="C636" s="249" t="s">
        <v>28</v>
      </c>
      <c r="D636" s="249"/>
      <c r="E636" s="139">
        <v>16</v>
      </c>
      <c r="F636" s="140">
        <f>F637+F638+F639+F640+F641+F642</f>
        <v>100</v>
      </c>
      <c r="G636" s="86">
        <v>16</v>
      </c>
      <c r="H636" s="94">
        <f>G637/G636%</f>
        <v>81.25</v>
      </c>
      <c r="I636" s="94"/>
      <c r="J636" s="94"/>
      <c r="K636" s="95"/>
    </row>
    <row r="637" spans="1:11" ht="15.75">
      <c r="A637" s="84"/>
      <c r="B637" s="83"/>
      <c r="C637" s="250" t="s">
        <v>29</v>
      </c>
      <c r="D637" s="250"/>
      <c r="E637" s="141">
        <v>13</v>
      </c>
      <c r="F637" s="142">
        <f>(E637/E636)*100</f>
        <v>81.25</v>
      </c>
      <c r="G637" s="86">
        <v>13</v>
      </c>
      <c r="H637" s="93"/>
      <c r="I637" s="93"/>
      <c r="J637" s="86"/>
      <c r="K637" s="93"/>
    </row>
    <row r="638" spans="1:13" ht="15.75">
      <c r="A638" s="96"/>
      <c r="B638" s="83"/>
      <c r="C638" s="250" t="s">
        <v>31</v>
      </c>
      <c r="D638" s="250"/>
      <c r="E638" s="141">
        <v>0</v>
      </c>
      <c r="F638" s="142">
        <f>(E638/E636)*100</f>
        <v>0</v>
      </c>
      <c r="G638" s="97"/>
      <c r="H638" s="86"/>
      <c r="I638" s="86"/>
      <c r="K638" s="93"/>
      <c r="M638" s="89"/>
    </row>
    <row r="639" spans="1:9" ht="15.75">
      <c r="A639" s="96"/>
      <c r="B639" s="83"/>
      <c r="C639" s="250" t="s">
        <v>32</v>
      </c>
      <c r="D639" s="250"/>
      <c r="E639" s="141">
        <v>0</v>
      </c>
      <c r="F639" s="142">
        <f>(E639/E636)*100</f>
        <v>0</v>
      </c>
      <c r="G639" s="97"/>
      <c r="H639" s="86"/>
      <c r="I639" s="86"/>
    </row>
    <row r="640" spans="1:13" ht="15.75">
      <c r="A640" s="96"/>
      <c r="B640" s="83"/>
      <c r="C640" s="250" t="s">
        <v>33</v>
      </c>
      <c r="D640" s="250"/>
      <c r="E640" s="141">
        <v>3</v>
      </c>
      <c r="F640" s="142">
        <f>(E640/E636)*100</f>
        <v>18.75</v>
      </c>
      <c r="G640" s="97"/>
      <c r="H640" s="86" t="s">
        <v>34</v>
      </c>
      <c r="I640" s="86"/>
      <c r="J640" s="93"/>
      <c r="K640" s="93"/>
      <c r="L640" s="88"/>
      <c r="M640" s="86" t="s">
        <v>30</v>
      </c>
    </row>
    <row r="641" spans="1:14" ht="15.75">
      <c r="A641" s="96"/>
      <c r="B641" s="83"/>
      <c r="C641" s="250" t="s">
        <v>35</v>
      </c>
      <c r="D641" s="250"/>
      <c r="E641" s="141">
        <v>0</v>
      </c>
      <c r="F641" s="142">
        <f>(E641/E636)*100</f>
        <v>0</v>
      </c>
      <c r="G641" s="97"/>
      <c r="H641" s="86"/>
      <c r="I641" s="86"/>
      <c r="M641" s="88"/>
      <c r="N641" s="88"/>
    </row>
    <row r="642" spans="1:14" ht="16.5" thickBot="1">
      <c r="A642" s="96"/>
      <c r="B642" s="83"/>
      <c r="C642" s="257" t="s">
        <v>36</v>
      </c>
      <c r="D642" s="257"/>
      <c r="E642" s="143"/>
      <c r="F642" s="144">
        <f>(E642/E636)*100</f>
        <v>0</v>
      </c>
      <c r="G642" s="97"/>
      <c r="H642" s="86"/>
      <c r="I642" s="86"/>
      <c r="L642" s="88"/>
      <c r="N642" s="88"/>
    </row>
    <row r="643" spans="1:14" ht="15.75">
      <c r="A643" s="98" t="s">
        <v>37</v>
      </c>
      <c r="B643" s="76"/>
      <c r="C643" s="77"/>
      <c r="D643" s="77"/>
      <c r="E643" s="79"/>
      <c r="F643" s="79"/>
      <c r="G643" s="80"/>
      <c r="H643" s="99"/>
      <c r="I643" s="99"/>
      <c r="J643" s="99"/>
      <c r="K643" s="86"/>
      <c r="L643" s="93"/>
      <c r="N643" s="100"/>
    </row>
    <row r="644" spans="1:13" ht="15.75">
      <c r="A644" s="78" t="s">
        <v>38</v>
      </c>
      <c r="B644" s="76"/>
      <c r="C644" s="101"/>
      <c r="D644" s="102"/>
      <c r="E644" s="77"/>
      <c r="F644" s="99"/>
      <c r="G644" s="80"/>
      <c r="H644" s="99"/>
      <c r="I644" s="99"/>
      <c r="J644" s="99"/>
      <c r="K644" s="86"/>
      <c r="M644" s="88"/>
    </row>
    <row r="645" spans="1:14" ht="15.75">
      <c r="A645" s="78" t="s">
        <v>39</v>
      </c>
      <c r="B645" s="76"/>
      <c r="C645" s="77"/>
      <c r="D645" s="102"/>
      <c r="E645" s="77"/>
      <c r="F645" s="99"/>
      <c r="G645" s="80"/>
      <c r="H645" s="103"/>
      <c r="I645" s="103"/>
      <c r="J645" s="103"/>
      <c r="K645" s="79"/>
      <c r="M645" s="88"/>
      <c r="N645" s="84"/>
    </row>
    <row r="646" spans="1:13" ht="15.75">
      <c r="A646" s="78" t="s">
        <v>40</v>
      </c>
      <c r="B646" s="101"/>
      <c r="C646" s="77"/>
      <c r="D646" s="102"/>
      <c r="E646" s="77"/>
      <c r="F646" s="99"/>
      <c r="G646" s="104"/>
      <c r="H646" s="103"/>
      <c r="I646" s="103"/>
      <c r="J646" s="103"/>
      <c r="K646" s="79"/>
      <c r="L646" s="88"/>
      <c r="M646" s="88"/>
    </row>
    <row r="647" spans="1:14" ht="16.5" thickBot="1">
      <c r="A647" s="78" t="s">
        <v>41</v>
      </c>
      <c r="B647" s="96"/>
      <c r="C647" s="77"/>
      <c r="D647" s="105"/>
      <c r="E647" s="99"/>
      <c r="F647" s="99"/>
      <c r="G647" s="104"/>
      <c r="H647" s="103"/>
      <c r="I647" s="103"/>
      <c r="J647" s="103"/>
      <c r="K647" s="99"/>
      <c r="L647" s="88"/>
      <c r="M647" s="88"/>
      <c r="N647" s="88"/>
    </row>
    <row r="648" spans="1:14" ht="15.75" thickBot="1">
      <c r="A648" s="258" t="s">
        <v>0</v>
      </c>
      <c r="B648" s="258"/>
      <c r="C648" s="258"/>
      <c r="D648" s="258"/>
      <c r="E648" s="258"/>
      <c r="F648" s="258"/>
      <c r="G648" s="258"/>
      <c r="H648" s="258"/>
      <c r="I648" s="258"/>
      <c r="J648" s="258"/>
      <c r="K648" s="258"/>
      <c r="L648" s="258"/>
      <c r="M648" s="258"/>
      <c r="N648" s="258"/>
    </row>
    <row r="649" spans="1:14" ht="15.75" thickBot="1">
      <c r="A649" s="258"/>
      <c r="B649" s="258"/>
      <c r="C649" s="258"/>
      <c r="D649" s="258"/>
      <c r="E649" s="258"/>
      <c r="F649" s="258"/>
      <c r="G649" s="258"/>
      <c r="H649" s="258"/>
      <c r="I649" s="258"/>
      <c r="J649" s="258"/>
      <c r="K649" s="258"/>
      <c r="L649" s="258"/>
      <c r="M649" s="258"/>
      <c r="N649" s="258"/>
    </row>
    <row r="650" spans="1:14" ht="15">
      <c r="A650" s="258"/>
      <c r="B650" s="258"/>
      <c r="C650" s="258"/>
      <c r="D650" s="258"/>
      <c r="E650" s="258"/>
      <c r="F650" s="258"/>
      <c r="G650" s="258"/>
      <c r="H650" s="258"/>
      <c r="I650" s="258"/>
      <c r="J650" s="258"/>
      <c r="K650" s="258"/>
      <c r="L650" s="258"/>
      <c r="M650" s="258"/>
      <c r="N650" s="258"/>
    </row>
    <row r="651" spans="1:14" ht="15.75">
      <c r="A651" s="259" t="s">
        <v>135</v>
      </c>
      <c r="B651" s="259"/>
      <c r="C651" s="259"/>
      <c r="D651" s="259"/>
      <c r="E651" s="259"/>
      <c r="F651" s="259"/>
      <c r="G651" s="259"/>
      <c r="H651" s="259"/>
      <c r="I651" s="259"/>
      <c r="J651" s="259"/>
      <c r="K651" s="259"/>
      <c r="L651" s="259"/>
      <c r="M651" s="259"/>
      <c r="N651" s="259"/>
    </row>
    <row r="652" spans="1:14" ht="15.75" customHeight="1">
      <c r="A652" s="259" t="s">
        <v>136</v>
      </c>
      <c r="B652" s="259"/>
      <c r="C652" s="259"/>
      <c r="D652" s="259"/>
      <c r="E652" s="259"/>
      <c r="F652" s="259"/>
      <c r="G652" s="259"/>
      <c r="H652" s="259"/>
      <c r="I652" s="259"/>
      <c r="J652" s="259"/>
      <c r="K652" s="259"/>
      <c r="L652" s="259"/>
      <c r="M652" s="259"/>
      <c r="N652" s="259"/>
    </row>
    <row r="653" spans="1:14" ht="15.75" customHeight="1" thickBot="1">
      <c r="A653" s="254" t="s">
        <v>3</v>
      </c>
      <c r="B653" s="254"/>
      <c r="C653" s="254"/>
      <c r="D653" s="254"/>
      <c r="E653" s="254"/>
      <c r="F653" s="254"/>
      <c r="G653" s="254"/>
      <c r="H653" s="254"/>
      <c r="I653" s="254"/>
      <c r="J653" s="254"/>
      <c r="K653" s="254"/>
      <c r="L653" s="254"/>
      <c r="M653" s="254"/>
      <c r="N653" s="254"/>
    </row>
    <row r="654" spans="1:14" ht="15" customHeight="1">
      <c r="A654" s="255" t="s">
        <v>167</v>
      </c>
      <c r="B654" s="255"/>
      <c r="C654" s="255"/>
      <c r="D654" s="255"/>
      <c r="E654" s="255"/>
      <c r="F654" s="255"/>
      <c r="G654" s="255"/>
      <c r="H654" s="255"/>
      <c r="I654" s="255"/>
      <c r="J654" s="255"/>
      <c r="K654" s="255"/>
      <c r="L654" s="255"/>
      <c r="M654" s="255"/>
      <c r="N654" s="255"/>
    </row>
    <row r="655" spans="1:14" ht="15.75">
      <c r="A655" s="255" t="s">
        <v>5</v>
      </c>
      <c r="B655" s="255"/>
      <c r="C655" s="255"/>
      <c r="D655" s="255"/>
      <c r="E655" s="255"/>
      <c r="F655" s="255"/>
      <c r="G655" s="255"/>
      <c r="H655" s="255"/>
      <c r="I655" s="255"/>
      <c r="J655" s="255"/>
      <c r="K655" s="255"/>
      <c r="L655" s="255"/>
      <c r="M655" s="255"/>
      <c r="N655" s="255"/>
    </row>
    <row r="656" spans="1:14" ht="15">
      <c r="A656" s="256" t="s">
        <v>6</v>
      </c>
      <c r="B656" s="248" t="s">
        <v>7</v>
      </c>
      <c r="C656" s="248" t="s">
        <v>8</v>
      </c>
      <c r="D656" s="256" t="s">
        <v>160</v>
      </c>
      <c r="E656" s="256" t="s">
        <v>161</v>
      </c>
      <c r="F656" s="248" t="s">
        <v>11</v>
      </c>
      <c r="G656" s="248" t="s">
        <v>12</v>
      </c>
      <c r="H656" s="251" t="s">
        <v>13</v>
      </c>
      <c r="I656" s="251" t="s">
        <v>14</v>
      </c>
      <c r="J656" s="251" t="s">
        <v>15</v>
      </c>
      <c r="K656" s="252" t="s">
        <v>16</v>
      </c>
      <c r="L656" s="248" t="s">
        <v>17</v>
      </c>
      <c r="M656" s="248" t="s">
        <v>18</v>
      </c>
      <c r="N656" s="248" t="s">
        <v>19</v>
      </c>
    </row>
    <row r="657" spans="1:14" ht="15">
      <c r="A657" s="256"/>
      <c r="B657" s="248"/>
      <c r="C657" s="248"/>
      <c r="D657" s="256"/>
      <c r="E657" s="256"/>
      <c r="F657" s="248"/>
      <c r="G657" s="248"/>
      <c r="H657" s="248"/>
      <c r="I657" s="248"/>
      <c r="J657" s="248"/>
      <c r="K657" s="253"/>
      <c r="L657" s="248"/>
      <c r="M657" s="248"/>
      <c r="N657" s="248"/>
    </row>
    <row r="658" spans="1:14" ht="15.75">
      <c r="A658" s="51">
        <v>1</v>
      </c>
      <c r="B658" s="136">
        <v>43404</v>
      </c>
      <c r="C658" s="135" t="s">
        <v>162</v>
      </c>
      <c r="D658" s="51" t="s">
        <v>21</v>
      </c>
      <c r="E658" s="51" t="s">
        <v>145</v>
      </c>
      <c r="F658" s="51">
        <v>1040</v>
      </c>
      <c r="G658" s="51">
        <v>1025</v>
      </c>
      <c r="H658" s="51">
        <v>1048</v>
      </c>
      <c r="I658" s="51">
        <v>1056</v>
      </c>
      <c r="J658" s="51">
        <v>1064</v>
      </c>
      <c r="K658" s="51">
        <v>1048</v>
      </c>
      <c r="L658" s="51">
        <v>700</v>
      </c>
      <c r="M658" s="137">
        <f aca="true" t="shared" si="30" ref="M658:M672">IF(D658="BUY",(K658-F658)*(L658),(F658-K658)*(L658))</f>
        <v>5600</v>
      </c>
      <c r="N658" s="145">
        <f aca="true" t="shared" si="31" ref="N658:N672">M658/(L658)/F658%</f>
        <v>0.7692307692307692</v>
      </c>
    </row>
    <row r="659" spans="1:14" ht="15.75">
      <c r="A659" s="51">
        <v>2</v>
      </c>
      <c r="B659" s="136">
        <v>43403</v>
      </c>
      <c r="C659" s="135" t="s">
        <v>162</v>
      </c>
      <c r="D659" s="51" t="s">
        <v>21</v>
      </c>
      <c r="E659" s="51" t="s">
        <v>92</v>
      </c>
      <c r="F659" s="51">
        <v>277.5</v>
      </c>
      <c r="G659" s="51">
        <v>274</v>
      </c>
      <c r="H659" s="51">
        <v>279.5</v>
      </c>
      <c r="I659" s="51">
        <v>281.5</v>
      </c>
      <c r="J659" s="51">
        <v>283.5</v>
      </c>
      <c r="K659" s="51">
        <v>279.5</v>
      </c>
      <c r="L659" s="51">
        <v>3000</v>
      </c>
      <c r="M659" s="137">
        <f t="shared" si="30"/>
        <v>6000</v>
      </c>
      <c r="N659" s="145">
        <f t="shared" si="31"/>
        <v>0.7207207207207208</v>
      </c>
    </row>
    <row r="660" spans="1:14" ht="15" customHeight="1">
      <c r="A660" s="51">
        <v>3</v>
      </c>
      <c r="B660" s="136">
        <v>43402</v>
      </c>
      <c r="C660" s="135" t="s">
        <v>162</v>
      </c>
      <c r="D660" s="51" t="s">
        <v>21</v>
      </c>
      <c r="E660" s="51" t="s">
        <v>24</v>
      </c>
      <c r="F660" s="51">
        <v>68.5</v>
      </c>
      <c r="G660" s="51">
        <v>66.5</v>
      </c>
      <c r="H660" s="51">
        <v>69.5</v>
      </c>
      <c r="I660" s="51">
        <v>70.5</v>
      </c>
      <c r="J660" s="51">
        <v>71.5</v>
      </c>
      <c r="K660" s="51">
        <v>71.5</v>
      </c>
      <c r="L660" s="51">
        <v>5500</v>
      </c>
      <c r="M660" s="137">
        <f t="shared" si="30"/>
        <v>16500</v>
      </c>
      <c r="N660" s="145">
        <f t="shared" si="31"/>
        <v>4.37956204379562</v>
      </c>
    </row>
    <row r="661" spans="1:14" ht="15" customHeight="1">
      <c r="A661" s="51">
        <v>4</v>
      </c>
      <c r="B661" s="136">
        <v>43398</v>
      </c>
      <c r="C661" s="135" t="s">
        <v>162</v>
      </c>
      <c r="D661" s="51" t="s">
        <v>21</v>
      </c>
      <c r="E661" s="51" t="s">
        <v>121</v>
      </c>
      <c r="F661" s="51">
        <v>2350</v>
      </c>
      <c r="G661" s="51">
        <v>2315</v>
      </c>
      <c r="H661" s="51">
        <v>2370</v>
      </c>
      <c r="I661" s="51">
        <v>2390</v>
      </c>
      <c r="J661" s="51">
        <v>2410</v>
      </c>
      <c r="K661" s="51">
        <v>2370</v>
      </c>
      <c r="L661" s="51">
        <v>250</v>
      </c>
      <c r="M661" s="137">
        <f t="shared" si="30"/>
        <v>5000</v>
      </c>
      <c r="N661" s="145">
        <f t="shared" si="31"/>
        <v>0.851063829787234</v>
      </c>
    </row>
    <row r="662" spans="1:14" ht="15.75">
      <c r="A662" s="51">
        <v>5</v>
      </c>
      <c r="B662" s="136">
        <v>43398</v>
      </c>
      <c r="C662" s="135" t="s">
        <v>162</v>
      </c>
      <c r="D662" s="51" t="s">
        <v>21</v>
      </c>
      <c r="E662" s="51" t="s">
        <v>121</v>
      </c>
      <c r="F662" s="51">
        <v>2338</v>
      </c>
      <c r="G662" s="51">
        <v>2318</v>
      </c>
      <c r="H662" s="51">
        <v>2348</v>
      </c>
      <c r="I662" s="51">
        <v>2358</v>
      </c>
      <c r="J662" s="51">
        <v>2368</v>
      </c>
      <c r="K662" s="51">
        <v>2348</v>
      </c>
      <c r="L662" s="51">
        <v>500</v>
      </c>
      <c r="M662" s="137">
        <f t="shared" si="30"/>
        <v>5000</v>
      </c>
      <c r="N662" s="145">
        <f t="shared" si="31"/>
        <v>0.42771599657827203</v>
      </c>
    </row>
    <row r="663" spans="1:14" ht="15.75">
      <c r="A663" s="51">
        <v>6</v>
      </c>
      <c r="B663" s="136">
        <v>43397</v>
      </c>
      <c r="C663" s="135" t="s">
        <v>162</v>
      </c>
      <c r="D663" s="51" t="s">
        <v>21</v>
      </c>
      <c r="E663" s="51" t="s">
        <v>132</v>
      </c>
      <c r="F663" s="51">
        <v>81.7</v>
      </c>
      <c r="G663" s="51">
        <v>79.9</v>
      </c>
      <c r="H663" s="51">
        <v>82.7</v>
      </c>
      <c r="I663" s="51">
        <v>83.7</v>
      </c>
      <c r="J663" s="51">
        <v>84.7</v>
      </c>
      <c r="K663" s="51">
        <v>82.7</v>
      </c>
      <c r="L663" s="51">
        <v>5500</v>
      </c>
      <c r="M663" s="137">
        <f t="shared" si="30"/>
        <v>5500</v>
      </c>
      <c r="N663" s="145">
        <f t="shared" si="31"/>
        <v>1.2239902080783354</v>
      </c>
    </row>
    <row r="664" spans="1:14" ht="15.75">
      <c r="A664" s="51">
        <v>7</v>
      </c>
      <c r="B664" s="136">
        <v>43396</v>
      </c>
      <c r="C664" s="135" t="s">
        <v>162</v>
      </c>
      <c r="D664" s="51" t="s">
        <v>53</v>
      </c>
      <c r="E664" s="51" t="s">
        <v>75</v>
      </c>
      <c r="F664" s="51">
        <v>83.5</v>
      </c>
      <c r="G664" s="51">
        <v>86.5</v>
      </c>
      <c r="H664" s="51">
        <v>82</v>
      </c>
      <c r="I664" s="51">
        <v>80.5</v>
      </c>
      <c r="J664" s="51">
        <v>79</v>
      </c>
      <c r="K664" s="51">
        <v>80.5</v>
      </c>
      <c r="L664" s="51">
        <v>3500</v>
      </c>
      <c r="M664" s="137">
        <f t="shared" si="30"/>
        <v>10500</v>
      </c>
      <c r="N664" s="145">
        <f t="shared" si="31"/>
        <v>3.5928143712574854</v>
      </c>
    </row>
    <row r="665" spans="1:14" ht="15.75">
      <c r="A665" s="51">
        <v>8</v>
      </c>
      <c r="B665" s="136">
        <v>43392</v>
      </c>
      <c r="C665" s="135" t="s">
        <v>162</v>
      </c>
      <c r="D665" s="51" t="s">
        <v>21</v>
      </c>
      <c r="E665" s="51" t="s">
        <v>63</v>
      </c>
      <c r="F665" s="51">
        <v>1250</v>
      </c>
      <c r="G665" s="51">
        <v>1232</v>
      </c>
      <c r="H665" s="51">
        <v>1260</v>
      </c>
      <c r="I665" s="51">
        <v>1270</v>
      </c>
      <c r="J665" s="51">
        <v>1280</v>
      </c>
      <c r="K665" s="51">
        <v>1270</v>
      </c>
      <c r="L665" s="51">
        <v>500</v>
      </c>
      <c r="M665" s="137">
        <f t="shared" si="30"/>
        <v>10000</v>
      </c>
      <c r="N665" s="145">
        <f t="shared" si="31"/>
        <v>1.6</v>
      </c>
    </row>
    <row r="666" spans="1:14" ht="15.75">
      <c r="A666" s="51">
        <v>9</v>
      </c>
      <c r="B666" s="136">
        <v>43392</v>
      </c>
      <c r="C666" s="135" t="s">
        <v>162</v>
      </c>
      <c r="D666" s="51" t="s">
        <v>53</v>
      </c>
      <c r="E666" s="51" t="s">
        <v>44</v>
      </c>
      <c r="F666" s="51">
        <v>634</v>
      </c>
      <c r="G666" s="51">
        <v>644</v>
      </c>
      <c r="H666" s="51">
        <v>629</v>
      </c>
      <c r="I666" s="51">
        <v>624</v>
      </c>
      <c r="J666" s="51">
        <v>629</v>
      </c>
      <c r="K666" s="51">
        <v>624</v>
      </c>
      <c r="L666" s="51">
        <v>1000</v>
      </c>
      <c r="M666" s="137">
        <f t="shared" si="30"/>
        <v>10000</v>
      </c>
      <c r="N666" s="145">
        <f t="shared" si="31"/>
        <v>1.5772870662460567</v>
      </c>
    </row>
    <row r="667" spans="1:14" ht="15.75">
      <c r="A667" s="51">
        <v>10</v>
      </c>
      <c r="B667" s="136">
        <v>43390</v>
      </c>
      <c r="C667" s="135" t="s">
        <v>162</v>
      </c>
      <c r="D667" s="51" t="s">
        <v>21</v>
      </c>
      <c r="E667" s="51" t="s">
        <v>168</v>
      </c>
      <c r="F667" s="51">
        <v>163</v>
      </c>
      <c r="G667" s="51">
        <v>160</v>
      </c>
      <c r="H667" s="51">
        <v>164.5</v>
      </c>
      <c r="I667" s="51">
        <v>166</v>
      </c>
      <c r="J667" s="51">
        <v>167.5</v>
      </c>
      <c r="K667" s="51">
        <v>160</v>
      </c>
      <c r="L667" s="51">
        <v>4000</v>
      </c>
      <c r="M667" s="137">
        <f t="shared" si="30"/>
        <v>-12000</v>
      </c>
      <c r="N667" s="145">
        <f t="shared" si="31"/>
        <v>-1.8404907975460123</v>
      </c>
    </row>
    <row r="668" spans="1:14" ht="15.75">
      <c r="A668" s="51">
        <v>11</v>
      </c>
      <c r="B668" s="136">
        <v>43389</v>
      </c>
      <c r="C668" s="135" t="s">
        <v>162</v>
      </c>
      <c r="D668" s="51" t="s">
        <v>21</v>
      </c>
      <c r="E668" s="51" t="s">
        <v>132</v>
      </c>
      <c r="F668" s="51">
        <v>79</v>
      </c>
      <c r="G668" s="51">
        <v>77</v>
      </c>
      <c r="H668" s="51">
        <v>80</v>
      </c>
      <c r="I668" s="51">
        <v>81</v>
      </c>
      <c r="J668" s="51">
        <v>82</v>
      </c>
      <c r="K668" s="51">
        <v>82</v>
      </c>
      <c r="L668" s="51">
        <v>5500</v>
      </c>
      <c r="M668" s="137">
        <f t="shared" si="30"/>
        <v>16500</v>
      </c>
      <c r="N668" s="145">
        <f t="shared" si="31"/>
        <v>3.7974683544303796</v>
      </c>
    </row>
    <row r="669" spans="1:14" ht="15.75">
      <c r="A669" s="51">
        <v>12</v>
      </c>
      <c r="B669" s="136">
        <v>43388</v>
      </c>
      <c r="C669" s="135" t="s">
        <v>162</v>
      </c>
      <c r="D669" s="51" t="s">
        <v>21</v>
      </c>
      <c r="E669" s="51" t="s">
        <v>87</v>
      </c>
      <c r="F669" s="51">
        <v>2000</v>
      </c>
      <c r="G669" s="51">
        <v>1983</v>
      </c>
      <c r="H669" s="51">
        <v>2010</v>
      </c>
      <c r="I669" s="51">
        <v>2020</v>
      </c>
      <c r="J669" s="51">
        <v>2030</v>
      </c>
      <c r="K669" s="51">
        <v>2010</v>
      </c>
      <c r="L669" s="51">
        <v>500</v>
      </c>
      <c r="M669" s="137">
        <f t="shared" si="30"/>
        <v>5000</v>
      </c>
      <c r="N669" s="145">
        <f t="shared" si="31"/>
        <v>0.5</v>
      </c>
    </row>
    <row r="670" spans="1:14" ht="15.75">
      <c r="A670" s="51">
        <v>13</v>
      </c>
      <c r="B670" s="136">
        <v>43383</v>
      </c>
      <c r="C670" s="135" t="s">
        <v>162</v>
      </c>
      <c r="D670" s="51" t="s">
        <v>21</v>
      </c>
      <c r="E670" s="51" t="s">
        <v>169</v>
      </c>
      <c r="F670" s="51">
        <v>1168</v>
      </c>
      <c r="G670" s="51">
        <v>1154</v>
      </c>
      <c r="H670" s="51">
        <v>1176</v>
      </c>
      <c r="I670" s="51">
        <v>1184</v>
      </c>
      <c r="J670" s="51">
        <v>1192</v>
      </c>
      <c r="K670" s="51">
        <v>1192</v>
      </c>
      <c r="L670" s="51">
        <v>750</v>
      </c>
      <c r="M670" s="137">
        <f t="shared" si="30"/>
        <v>18000</v>
      </c>
      <c r="N670" s="145">
        <f t="shared" si="31"/>
        <v>2.0547945205479454</v>
      </c>
    </row>
    <row r="671" spans="1:14" ht="15.75">
      <c r="A671" s="51">
        <v>14</v>
      </c>
      <c r="B671" s="136">
        <v>43382</v>
      </c>
      <c r="C671" s="135" t="s">
        <v>162</v>
      </c>
      <c r="D671" s="51" t="s">
        <v>53</v>
      </c>
      <c r="E671" s="51" t="s">
        <v>170</v>
      </c>
      <c r="F671" s="51">
        <v>95</v>
      </c>
      <c r="G671" s="51">
        <v>98</v>
      </c>
      <c r="H671" s="51">
        <v>93.5</v>
      </c>
      <c r="I671" s="51">
        <v>92</v>
      </c>
      <c r="J671" s="51">
        <v>90.5</v>
      </c>
      <c r="K671" s="51">
        <v>93.5</v>
      </c>
      <c r="L671" s="51">
        <v>4000</v>
      </c>
      <c r="M671" s="137">
        <f t="shared" si="30"/>
        <v>6000</v>
      </c>
      <c r="N671" s="145">
        <f t="shared" si="31"/>
        <v>1.5789473684210527</v>
      </c>
    </row>
    <row r="672" spans="1:14" ht="15.75">
      <c r="A672" s="51">
        <v>15</v>
      </c>
      <c r="B672" s="136">
        <v>43376</v>
      </c>
      <c r="C672" s="135" t="s">
        <v>162</v>
      </c>
      <c r="D672" s="51" t="s">
        <v>21</v>
      </c>
      <c r="E672" s="51" t="s">
        <v>171</v>
      </c>
      <c r="F672" s="51">
        <v>937</v>
      </c>
      <c r="G672" s="51">
        <v>919</v>
      </c>
      <c r="H672" s="51">
        <v>947</v>
      </c>
      <c r="I672" s="51">
        <v>957</v>
      </c>
      <c r="J672" s="51">
        <v>967</v>
      </c>
      <c r="K672" s="51">
        <v>967</v>
      </c>
      <c r="L672" s="51">
        <v>500</v>
      </c>
      <c r="M672" s="137">
        <f t="shared" si="30"/>
        <v>15000</v>
      </c>
      <c r="N672" s="145">
        <f t="shared" si="31"/>
        <v>3.2017075773746</v>
      </c>
    </row>
    <row r="673" spans="1:14" ht="15">
      <c r="A673" s="75" t="s">
        <v>25</v>
      </c>
      <c r="B673" s="76"/>
      <c r="C673" s="77"/>
      <c r="D673" s="78"/>
      <c r="E673" s="79"/>
      <c r="F673" s="79"/>
      <c r="G673" s="80"/>
      <c r="H673" s="79"/>
      <c r="I673" s="79"/>
      <c r="J673" s="79"/>
      <c r="K673" s="81"/>
      <c r="N673" s="82"/>
    </row>
    <row r="674" spans="1:11" ht="15.75">
      <c r="A674" s="75" t="s">
        <v>26</v>
      </c>
      <c r="B674" s="83"/>
      <c r="C674" s="77"/>
      <c r="D674" s="78"/>
      <c r="E674" s="79"/>
      <c r="F674" s="79"/>
      <c r="G674" s="80"/>
      <c r="H674" s="79"/>
      <c r="I674" s="79"/>
      <c r="J674" s="79"/>
      <c r="K674" s="81"/>
    </row>
    <row r="675" spans="1:13" ht="15.75">
      <c r="A675" s="75" t="s">
        <v>26</v>
      </c>
      <c r="B675" s="83"/>
      <c r="C675" s="84"/>
      <c r="D675" s="85"/>
      <c r="E675" s="86"/>
      <c r="F675" s="86"/>
      <c r="G675" s="87"/>
      <c r="H675" s="86"/>
      <c r="I675" s="86"/>
      <c r="J675" s="86"/>
      <c r="L675" s="88"/>
      <c r="M675" s="89"/>
    </row>
    <row r="676" spans="1:13" ht="16.5" thickBot="1">
      <c r="A676" s="84"/>
      <c r="B676" s="83"/>
      <c r="C676" s="86"/>
      <c r="D676" s="86"/>
      <c r="E676" s="86"/>
      <c r="F676" s="90"/>
      <c r="G676" s="91"/>
      <c r="H676" s="92" t="s">
        <v>27</v>
      </c>
      <c r="I676" s="92"/>
      <c r="J676" s="93"/>
      <c r="K676" s="93"/>
      <c r="L676" s="88"/>
      <c r="M676" s="89"/>
    </row>
    <row r="677" spans="1:11" ht="15.75">
      <c r="A677" s="84"/>
      <c r="B677" s="83"/>
      <c r="C677" s="249" t="s">
        <v>28</v>
      </c>
      <c r="D677" s="249"/>
      <c r="E677" s="139">
        <v>15</v>
      </c>
      <c r="F677" s="140">
        <f>F678+F679+F680+F681+F682+F683</f>
        <v>100</v>
      </c>
      <c r="G677" s="86">
        <v>15</v>
      </c>
      <c r="H677" s="94">
        <f>G678/G677%</f>
        <v>93.33333333333334</v>
      </c>
      <c r="I677" s="94"/>
      <c r="J677" s="94"/>
      <c r="K677" s="95"/>
    </row>
    <row r="678" spans="1:13" ht="15.75">
      <c r="A678" s="84"/>
      <c r="B678" s="83"/>
      <c r="C678" s="250" t="s">
        <v>29</v>
      </c>
      <c r="D678" s="250"/>
      <c r="E678" s="141">
        <v>14</v>
      </c>
      <c r="F678" s="142">
        <f>(E678/E677)*100</f>
        <v>93.33333333333333</v>
      </c>
      <c r="G678" s="86">
        <v>14</v>
      </c>
      <c r="H678" s="93"/>
      <c r="I678" s="93"/>
      <c r="J678" s="86"/>
      <c r="K678" s="93"/>
      <c r="M678" s="89"/>
    </row>
    <row r="679" spans="1:11" ht="15.75">
      <c r="A679" s="96"/>
      <c r="B679" s="83"/>
      <c r="C679" s="250" t="s">
        <v>31</v>
      </c>
      <c r="D679" s="250"/>
      <c r="E679" s="141">
        <v>0</v>
      </c>
      <c r="F679" s="142">
        <f>(E679/E677)*100</f>
        <v>0</v>
      </c>
      <c r="G679" s="97"/>
      <c r="H679" s="86"/>
      <c r="I679" s="86"/>
      <c r="K679" s="93"/>
    </row>
    <row r="680" spans="1:9" ht="15.75">
      <c r="A680" s="96"/>
      <c r="B680" s="83"/>
      <c r="C680" s="250" t="s">
        <v>32</v>
      </c>
      <c r="D680" s="250"/>
      <c r="E680" s="141">
        <v>0</v>
      </c>
      <c r="F680" s="142">
        <f>(E680/E677)*100</f>
        <v>0</v>
      </c>
      <c r="G680" s="97"/>
      <c r="H680" s="86"/>
      <c r="I680" s="86"/>
    </row>
    <row r="681" spans="1:13" ht="15.75">
      <c r="A681" s="96"/>
      <c r="B681" s="83"/>
      <c r="C681" s="250" t="s">
        <v>33</v>
      </c>
      <c r="D681" s="250"/>
      <c r="E681" s="141">
        <v>1</v>
      </c>
      <c r="F681" s="142">
        <f>(E681/E677)*100</f>
        <v>6.666666666666667</v>
      </c>
      <c r="G681" s="97"/>
      <c r="H681" s="86" t="s">
        <v>34</v>
      </c>
      <c r="I681" s="86"/>
      <c r="J681" s="93"/>
      <c r="K681" s="93"/>
      <c r="L681" s="88"/>
      <c r="M681" s="86" t="s">
        <v>30</v>
      </c>
    </row>
    <row r="682" spans="1:14" ht="15.75">
      <c r="A682" s="96"/>
      <c r="B682" s="83"/>
      <c r="C682" s="250" t="s">
        <v>35</v>
      </c>
      <c r="D682" s="250"/>
      <c r="E682" s="141">
        <v>0</v>
      </c>
      <c r="F682" s="142">
        <f>(E682/E677)*100</f>
        <v>0</v>
      </c>
      <c r="G682" s="97"/>
      <c r="H682" s="86"/>
      <c r="I682" s="86"/>
      <c r="M682" s="88"/>
      <c r="N682" s="88"/>
    </row>
    <row r="683" spans="1:14" ht="16.5" thickBot="1">
      <c r="A683" s="96"/>
      <c r="B683" s="83"/>
      <c r="C683" s="257" t="s">
        <v>36</v>
      </c>
      <c r="D683" s="257"/>
      <c r="E683" s="143"/>
      <c r="F683" s="144">
        <f>(E683/E677)*100</f>
        <v>0</v>
      </c>
      <c r="G683" s="97"/>
      <c r="H683" s="86"/>
      <c r="I683" s="86"/>
      <c r="L683" s="88"/>
      <c r="N683" s="88"/>
    </row>
    <row r="684" spans="1:14" ht="15.75">
      <c r="A684" s="98" t="s">
        <v>37</v>
      </c>
      <c r="B684" s="76"/>
      <c r="C684" s="77"/>
      <c r="D684" s="77"/>
      <c r="E684" s="79"/>
      <c r="F684" s="79"/>
      <c r="G684" s="80"/>
      <c r="H684" s="99"/>
      <c r="I684" s="99"/>
      <c r="J684" s="99"/>
      <c r="K684" s="86"/>
      <c r="L684" s="93"/>
      <c r="M684" s="88"/>
      <c r="N684" s="100"/>
    </row>
    <row r="685" spans="1:13" ht="15.75">
      <c r="A685" s="78" t="s">
        <v>38</v>
      </c>
      <c r="B685" s="76"/>
      <c r="C685" s="101"/>
      <c r="D685" s="102"/>
      <c r="E685" s="77"/>
      <c r="F685" s="99"/>
      <c r="G685" s="80"/>
      <c r="H685" s="99"/>
      <c r="I685" s="99"/>
      <c r="J685" s="99"/>
      <c r="K685" s="86"/>
      <c r="M685" s="93"/>
    </row>
    <row r="686" spans="1:14" ht="15.75">
      <c r="A686" s="78" t="s">
        <v>39</v>
      </c>
      <c r="B686" s="76"/>
      <c r="C686" s="77"/>
      <c r="D686" s="102"/>
      <c r="E686" s="77"/>
      <c r="F686" s="99"/>
      <c r="G686" s="80"/>
      <c r="H686" s="103"/>
      <c r="I686" s="103"/>
      <c r="J686" s="103"/>
      <c r="K686" s="79"/>
      <c r="M686" s="88"/>
      <c r="N686" s="84"/>
    </row>
    <row r="687" spans="1:13" ht="15.75">
      <c r="A687" s="78" t="s">
        <v>40</v>
      </c>
      <c r="B687" s="101"/>
      <c r="C687" s="77"/>
      <c r="D687" s="102"/>
      <c r="E687" s="77"/>
      <c r="F687" s="99"/>
      <c r="G687" s="104"/>
      <c r="H687" s="103"/>
      <c r="I687" s="103"/>
      <c r="J687" s="103"/>
      <c r="K687" s="79"/>
      <c r="L687" s="88"/>
      <c r="M687" s="88"/>
    </row>
    <row r="688" spans="1:14" ht="16.5" thickBot="1">
      <c r="A688" s="78" t="s">
        <v>41</v>
      </c>
      <c r="B688" s="96"/>
      <c r="C688" s="77"/>
      <c r="D688" s="105"/>
      <c r="E688" s="99"/>
      <c r="F688" s="99"/>
      <c r="G688" s="104"/>
      <c r="H688" s="103"/>
      <c r="I688" s="103"/>
      <c r="J688" s="103"/>
      <c r="K688" s="99"/>
      <c r="L688" s="88"/>
      <c r="M688" s="88"/>
      <c r="N688" s="88"/>
    </row>
    <row r="689" spans="1:14" ht="15.75" thickBot="1">
      <c r="A689" s="258" t="s">
        <v>0</v>
      </c>
      <c r="B689" s="258"/>
      <c r="C689" s="258"/>
      <c r="D689" s="258"/>
      <c r="E689" s="258"/>
      <c r="F689" s="258"/>
      <c r="G689" s="258"/>
      <c r="H689" s="258"/>
      <c r="I689" s="258"/>
      <c r="J689" s="258"/>
      <c r="K689" s="258"/>
      <c r="L689" s="258"/>
      <c r="M689" s="258"/>
      <c r="N689" s="258"/>
    </row>
    <row r="690" spans="1:14" ht="15.75" thickBot="1">
      <c r="A690" s="258"/>
      <c r="B690" s="258"/>
      <c r="C690" s="258"/>
      <c r="D690" s="258"/>
      <c r="E690" s="258"/>
      <c r="F690" s="258"/>
      <c r="G690" s="258"/>
      <c r="H690" s="258"/>
      <c r="I690" s="258"/>
      <c r="J690" s="258"/>
      <c r="K690" s="258"/>
      <c r="L690" s="258"/>
      <c r="M690" s="258"/>
      <c r="N690" s="258"/>
    </row>
    <row r="691" spans="1:14" ht="15">
      <c r="A691" s="258"/>
      <c r="B691" s="258"/>
      <c r="C691" s="258"/>
      <c r="D691" s="258"/>
      <c r="E691" s="258"/>
      <c r="F691" s="258"/>
      <c r="G691" s="258"/>
      <c r="H691" s="258"/>
      <c r="I691" s="258"/>
      <c r="J691" s="258"/>
      <c r="K691" s="258"/>
      <c r="L691" s="258"/>
      <c r="M691" s="258"/>
      <c r="N691" s="258"/>
    </row>
    <row r="692" spans="1:14" ht="15.75">
      <c r="A692" s="259" t="s">
        <v>135</v>
      </c>
      <c r="B692" s="259"/>
      <c r="C692" s="259"/>
      <c r="D692" s="259"/>
      <c r="E692" s="259"/>
      <c r="F692" s="259"/>
      <c r="G692" s="259"/>
      <c r="H692" s="259"/>
      <c r="I692" s="259"/>
      <c r="J692" s="259"/>
      <c r="K692" s="259"/>
      <c r="L692" s="259"/>
      <c r="M692" s="259"/>
      <c r="N692" s="259"/>
    </row>
    <row r="693" spans="1:14" ht="15.75">
      <c r="A693" s="259" t="s">
        <v>136</v>
      </c>
      <c r="B693" s="259"/>
      <c r="C693" s="259"/>
      <c r="D693" s="259"/>
      <c r="E693" s="259"/>
      <c r="F693" s="259"/>
      <c r="G693" s="259"/>
      <c r="H693" s="259"/>
      <c r="I693" s="259"/>
      <c r="J693" s="259"/>
      <c r="K693" s="259"/>
      <c r="L693" s="259"/>
      <c r="M693" s="259"/>
      <c r="N693" s="259"/>
    </row>
    <row r="694" spans="1:14" ht="16.5" thickBot="1">
      <c r="A694" s="254" t="s">
        <v>3</v>
      </c>
      <c r="B694" s="254"/>
      <c r="C694" s="254"/>
      <c r="D694" s="254"/>
      <c r="E694" s="254"/>
      <c r="F694" s="254"/>
      <c r="G694" s="254"/>
      <c r="H694" s="254"/>
      <c r="I694" s="254"/>
      <c r="J694" s="254"/>
      <c r="K694" s="254"/>
      <c r="L694" s="254"/>
      <c r="M694" s="254"/>
      <c r="N694" s="254"/>
    </row>
    <row r="695" spans="1:14" ht="15.75">
      <c r="A695" s="255" t="s">
        <v>172</v>
      </c>
      <c r="B695" s="255"/>
      <c r="C695" s="255"/>
      <c r="D695" s="255"/>
      <c r="E695" s="255"/>
      <c r="F695" s="255"/>
      <c r="G695" s="255"/>
      <c r="H695" s="255"/>
      <c r="I695" s="255"/>
      <c r="J695" s="255"/>
      <c r="K695" s="255"/>
      <c r="L695" s="255"/>
      <c r="M695" s="255"/>
      <c r="N695" s="255"/>
    </row>
    <row r="696" spans="1:14" ht="15.75">
      <c r="A696" s="255" t="s">
        <v>5</v>
      </c>
      <c r="B696" s="255"/>
      <c r="C696" s="255"/>
      <c r="D696" s="255"/>
      <c r="E696" s="255"/>
      <c r="F696" s="255"/>
      <c r="G696" s="255"/>
      <c r="H696" s="255"/>
      <c r="I696" s="255"/>
      <c r="J696" s="255"/>
      <c r="K696" s="255"/>
      <c r="L696" s="255"/>
      <c r="M696" s="255"/>
      <c r="N696" s="255"/>
    </row>
    <row r="697" spans="1:14" ht="15">
      <c r="A697" s="256" t="s">
        <v>6</v>
      </c>
      <c r="B697" s="248" t="s">
        <v>7</v>
      </c>
      <c r="C697" s="248" t="s">
        <v>8</v>
      </c>
      <c r="D697" s="256" t="s">
        <v>160</v>
      </c>
      <c r="E697" s="256" t="s">
        <v>161</v>
      </c>
      <c r="F697" s="248" t="s">
        <v>11</v>
      </c>
      <c r="G697" s="248" t="s">
        <v>12</v>
      </c>
      <c r="H697" s="251" t="s">
        <v>13</v>
      </c>
      <c r="I697" s="251" t="s">
        <v>14</v>
      </c>
      <c r="J697" s="251" t="s">
        <v>15</v>
      </c>
      <c r="K697" s="252" t="s">
        <v>16</v>
      </c>
      <c r="L697" s="248" t="s">
        <v>17</v>
      </c>
      <c r="M697" s="248" t="s">
        <v>18</v>
      </c>
      <c r="N697" s="248" t="s">
        <v>19</v>
      </c>
    </row>
    <row r="698" spans="1:14" ht="15">
      <c r="A698" s="256"/>
      <c r="B698" s="248"/>
      <c r="C698" s="248"/>
      <c r="D698" s="256"/>
      <c r="E698" s="256"/>
      <c r="F698" s="248"/>
      <c r="G698" s="248"/>
      <c r="H698" s="248"/>
      <c r="I698" s="248"/>
      <c r="J698" s="248"/>
      <c r="K698" s="253"/>
      <c r="L698" s="248"/>
      <c r="M698" s="248"/>
      <c r="N698" s="248"/>
    </row>
    <row r="699" spans="1:14" ht="15.75">
      <c r="A699" s="51">
        <v>1</v>
      </c>
      <c r="B699" s="136">
        <v>43371</v>
      </c>
      <c r="C699" s="135" t="s">
        <v>162</v>
      </c>
      <c r="D699" s="51" t="s">
        <v>21</v>
      </c>
      <c r="E699" s="51" t="s">
        <v>69</v>
      </c>
      <c r="F699" s="51">
        <v>612</v>
      </c>
      <c r="G699" s="51">
        <v>603</v>
      </c>
      <c r="H699" s="51">
        <v>618</v>
      </c>
      <c r="I699" s="51">
        <v>624</v>
      </c>
      <c r="J699" s="51">
        <v>630</v>
      </c>
      <c r="K699" s="51">
        <v>618</v>
      </c>
      <c r="L699" s="51">
        <v>1200</v>
      </c>
      <c r="M699" s="137">
        <f aca="true" t="shared" si="32" ref="M699:M705">IF(D699="BUY",(K699-F699)*(L699),(F699-K699)*(L699))</f>
        <v>7200</v>
      </c>
      <c r="N699" s="145">
        <f aca="true" t="shared" si="33" ref="N699:N705">M699/(L699)/F699%</f>
        <v>0.9803921568627451</v>
      </c>
    </row>
    <row r="700" spans="1:14" ht="15.75">
      <c r="A700" s="51">
        <v>2</v>
      </c>
      <c r="B700" s="136">
        <v>43370</v>
      </c>
      <c r="C700" s="135" t="s">
        <v>162</v>
      </c>
      <c r="D700" s="51" t="s">
        <v>53</v>
      </c>
      <c r="E700" s="51" t="s">
        <v>52</v>
      </c>
      <c r="F700" s="51">
        <v>208</v>
      </c>
      <c r="G700" s="51">
        <v>214</v>
      </c>
      <c r="H700" s="51">
        <v>205</v>
      </c>
      <c r="I700" s="51">
        <v>202</v>
      </c>
      <c r="J700" s="51">
        <v>199</v>
      </c>
      <c r="K700" s="51">
        <v>199</v>
      </c>
      <c r="L700" s="51">
        <v>1750</v>
      </c>
      <c r="M700" s="137">
        <f t="shared" si="32"/>
        <v>15750</v>
      </c>
      <c r="N700" s="145">
        <f t="shared" si="33"/>
        <v>4.326923076923077</v>
      </c>
    </row>
    <row r="701" spans="1:14" ht="15.75">
      <c r="A701" s="51">
        <v>3</v>
      </c>
      <c r="B701" s="136">
        <v>43361</v>
      </c>
      <c r="C701" s="135" t="s">
        <v>162</v>
      </c>
      <c r="D701" s="51" t="s">
        <v>53</v>
      </c>
      <c r="E701" s="51" t="s">
        <v>123</v>
      </c>
      <c r="F701" s="51">
        <v>358</v>
      </c>
      <c r="G701" s="51">
        <v>364</v>
      </c>
      <c r="H701" s="51">
        <v>355</v>
      </c>
      <c r="I701" s="51">
        <v>352</v>
      </c>
      <c r="J701" s="51">
        <v>349</v>
      </c>
      <c r="K701" s="51">
        <v>355</v>
      </c>
      <c r="L701" s="51">
        <v>1500</v>
      </c>
      <c r="M701" s="137">
        <f t="shared" si="32"/>
        <v>4500</v>
      </c>
      <c r="N701" s="145">
        <f t="shared" si="33"/>
        <v>0.8379888268156425</v>
      </c>
    </row>
    <row r="702" spans="1:14" ht="15.75">
      <c r="A702" s="51">
        <v>4</v>
      </c>
      <c r="B702" s="136">
        <v>43357</v>
      </c>
      <c r="C702" s="135" t="s">
        <v>162</v>
      </c>
      <c r="D702" s="51" t="s">
        <v>21</v>
      </c>
      <c r="E702" s="51" t="s">
        <v>87</v>
      </c>
      <c r="F702" s="51">
        <v>2037</v>
      </c>
      <c r="G702" s="51">
        <v>2019</v>
      </c>
      <c r="H702" s="51">
        <v>2047</v>
      </c>
      <c r="I702" s="51">
        <v>2057</v>
      </c>
      <c r="J702" s="51">
        <v>2067</v>
      </c>
      <c r="K702" s="51">
        <v>2019</v>
      </c>
      <c r="L702" s="51">
        <v>500</v>
      </c>
      <c r="M702" s="137">
        <f t="shared" si="32"/>
        <v>-9000</v>
      </c>
      <c r="N702" s="145">
        <f t="shared" si="33"/>
        <v>-0.8836524300441826</v>
      </c>
    </row>
    <row r="703" spans="1:14" ht="15.75">
      <c r="A703" s="51">
        <v>5</v>
      </c>
      <c r="B703" s="136">
        <v>43350</v>
      </c>
      <c r="C703" s="135" t="s">
        <v>162</v>
      </c>
      <c r="D703" s="51" t="s">
        <v>21</v>
      </c>
      <c r="E703" s="51" t="s">
        <v>173</v>
      </c>
      <c r="F703" s="51">
        <v>394</v>
      </c>
      <c r="G703" s="51">
        <v>389</v>
      </c>
      <c r="H703" s="51">
        <v>396.5</v>
      </c>
      <c r="I703" s="51">
        <v>399</v>
      </c>
      <c r="J703" s="51">
        <v>402.5</v>
      </c>
      <c r="K703" s="51">
        <v>399</v>
      </c>
      <c r="L703" s="51">
        <v>2000</v>
      </c>
      <c r="M703" s="137">
        <f t="shared" si="32"/>
        <v>10000</v>
      </c>
      <c r="N703" s="145">
        <f t="shared" si="33"/>
        <v>1.2690355329949239</v>
      </c>
    </row>
    <row r="704" spans="1:14" ht="15.75">
      <c r="A704" s="51">
        <v>6</v>
      </c>
      <c r="B704" s="136">
        <v>43349</v>
      </c>
      <c r="C704" s="135" t="s">
        <v>162</v>
      </c>
      <c r="D704" s="51" t="s">
        <v>21</v>
      </c>
      <c r="E704" s="51" t="s">
        <v>89</v>
      </c>
      <c r="F704" s="51">
        <v>655</v>
      </c>
      <c r="G704" s="51">
        <v>644</v>
      </c>
      <c r="H704" s="51">
        <v>661</v>
      </c>
      <c r="I704" s="51">
        <v>667</v>
      </c>
      <c r="J704" s="51">
        <v>673</v>
      </c>
      <c r="K704" s="51">
        <v>661</v>
      </c>
      <c r="L704" s="51">
        <v>900</v>
      </c>
      <c r="M704" s="137">
        <f t="shared" si="32"/>
        <v>5400</v>
      </c>
      <c r="N704" s="145">
        <f t="shared" si="33"/>
        <v>0.916030534351145</v>
      </c>
    </row>
    <row r="705" spans="1:14" ht="15.75">
      <c r="A705" s="51">
        <v>7</v>
      </c>
      <c r="B705" s="136">
        <v>43348</v>
      </c>
      <c r="C705" s="135" t="s">
        <v>162</v>
      </c>
      <c r="D705" s="51" t="s">
        <v>21</v>
      </c>
      <c r="E705" s="51" t="s">
        <v>63</v>
      </c>
      <c r="F705" s="51">
        <v>1438</v>
      </c>
      <c r="G705" s="51">
        <v>1422</v>
      </c>
      <c r="H705" s="51">
        <v>1448</v>
      </c>
      <c r="I705" s="51">
        <v>1458</v>
      </c>
      <c r="J705" s="51">
        <v>1468</v>
      </c>
      <c r="K705" s="51">
        <v>1448</v>
      </c>
      <c r="L705" s="51">
        <v>500</v>
      </c>
      <c r="M705" s="137">
        <f t="shared" si="32"/>
        <v>5000</v>
      </c>
      <c r="N705" s="145">
        <f t="shared" si="33"/>
        <v>0.6954102920723226</v>
      </c>
    </row>
    <row r="706" spans="1:14" ht="15">
      <c r="A706" s="75" t="s">
        <v>25</v>
      </c>
      <c r="B706" s="76"/>
      <c r="C706" s="77"/>
      <c r="D706" s="78"/>
      <c r="E706" s="79"/>
      <c r="F706" s="79"/>
      <c r="G706" s="80"/>
      <c r="H706" s="79"/>
      <c r="I706" s="79"/>
      <c r="J706" s="79"/>
      <c r="K706" s="81"/>
      <c r="N706" s="82"/>
    </row>
    <row r="707" spans="1:11" ht="15.75">
      <c r="A707" s="75" t="s">
        <v>26</v>
      </c>
      <c r="B707" s="83"/>
      <c r="C707" s="77"/>
      <c r="D707" s="78"/>
      <c r="E707" s="79"/>
      <c r="F707" s="79"/>
      <c r="G707" s="80"/>
      <c r="H707" s="79"/>
      <c r="I707" s="79"/>
      <c r="J707" s="79"/>
      <c r="K707" s="81"/>
    </row>
    <row r="708" spans="1:13" ht="15.75">
      <c r="A708" s="75" t="s">
        <v>26</v>
      </c>
      <c r="B708" s="83"/>
      <c r="C708" s="84"/>
      <c r="D708" s="85"/>
      <c r="E708" s="86"/>
      <c r="F708" s="86"/>
      <c r="G708" s="87"/>
      <c r="H708" s="86"/>
      <c r="I708" s="86"/>
      <c r="J708" s="86"/>
      <c r="L708" s="88"/>
      <c r="M708" s="89"/>
    </row>
    <row r="709" spans="1:13" ht="16.5" thickBot="1">
      <c r="A709" s="84"/>
      <c r="B709" s="83"/>
      <c r="C709" s="86"/>
      <c r="D709" s="86"/>
      <c r="E709" s="86"/>
      <c r="F709" s="90"/>
      <c r="G709" s="91"/>
      <c r="H709" s="92" t="s">
        <v>27</v>
      </c>
      <c r="I709" s="92"/>
      <c r="J709" s="93"/>
      <c r="K709" s="93"/>
      <c r="L709" s="88"/>
      <c r="M709" s="89"/>
    </row>
    <row r="710" spans="1:11" ht="15.75">
      <c r="A710" s="84"/>
      <c r="B710" s="83"/>
      <c r="C710" s="249" t="s">
        <v>28</v>
      </c>
      <c r="D710" s="249"/>
      <c r="E710" s="139">
        <v>7</v>
      </c>
      <c r="F710" s="140">
        <f>F711+F712+F713+F714+F715+F716</f>
        <v>100</v>
      </c>
      <c r="G710" s="86">
        <v>7</v>
      </c>
      <c r="H710" s="94">
        <f>G711/G710%</f>
        <v>85.71428571428571</v>
      </c>
      <c r="I710" s="94"/>
      <c r="J710" s="94"/>
      <c r="K710" s="95"/>
    </row>
    <row r="711" spans="1:14" ht="15.75">
      <c r="A711" s="84"/>
      <c r="B711" s="83"/>
      <c r="C711" s="250" t="s">
        <v>29</v>
      </c>
      <c r="D711" s="250"/>
      <c r="E711" s="141">
        <v>6</v>
      </c>
      <c r="F711" s="142">
        <f>(E711/E710)*100</f>
        <v>85.71428571428571</v>
      </c>
      <c r="G711" s="86">
        <v>6</v>
      </c>
      <c r="H711" s="93"/>
      <c r="I711" s="93"/>
      <c r="J711" s="86"/>
      <c r="K711" s="93"/>
      <c r="M711" s="89"/>
      <c r="N711" s="89"/>
    </row>
    <row r="712" spans="1:11" ht="15.75">
      <c r="A712" s="96"/>
      <c r="B712" s="83"/>
      <c r="C712" s="250" t="s">
        <v>31</v>
      </c>
      <c r="D712" s="250"/>
      <c r="E712" s="141">
        <v>0</v>
      </c>
      <c r="F712" s="142">
        <f>(E712/E710)*100</f>
        <v>0</v>
      </c>
      <c r="G712" s="97"/>
      <c r="H712" s="86"/>
      <c r="I712" s="86"/>
      <c r="K712" s="93"/>
    </row>
    <row r="713" spans="1:12" ht="15.75">
      <c r="A713" s="96"/>
      <c r="B713" s="83"/>
      <c r="C713" s="250" t="s">
        <v>32</v>
      </c>
      <c r="D713" s="250"/>
      <c r="E713" s="141">
        <v>0</v>
      </c>
      <c r="F713" s="142">
        <f>(E713/E710)*100</f>
        <v>0</v>
      </c>
      <c r="G713" s="97"/>
      <c r="H713" s="86"/>
      <c r="I713" s="86"/>
      <c r="L713" s="88"/>
    </row>
    <row r="714" spans="1:13" ht="15.75">
      <c r="A714" s="96"/>
      <c r="B714" s="83"/>
      <c r="C714" s="250" t="s">
        <v>33</v>
      </c>
      <c r="D714" s="250"/>
      <c r="E714" s="141">
        <v>1</v>
      </c>
      <c r="F714" s="142">
        <f>(E714/E710)*100</f>
        <v>14.285714285714285</v>
      </c>
      <c r="G714" s="97"/>
      <c r="H714" s="86" t="s">
        <v>34</v>
      </c>
      <c r="I714" s="86"/>
      <c r="J714" s="93"/>
      <c r="K714" s="93"/>
      <c r="L714" s="89"/>
      <c r="M714" s="86" t="s">
        <v>30</v>
      </c>
    </row>
    <row r="715" spans="1:14" ht="15.75">
      <c r="A715" s="96"/>
      <c r="B715" s="83"/>
      <c r="C715" s="250" t="s">
        <v>35</v>
      </c>
      <c r="D715" s="250"/>
      <c r="E715" s="141">
        <v>0</v>
      </c>
      <c r="F715" s="142">
        <f>(E715/E710)*100</f>
        <v>0</v>
      </c>
      <c r="G715" s="97"/>
      <c r="H715" s="86"/>
      <c r="I715" s="86"/>
      <c r="M715" s="88"/>
      <c r="N715" s="88"/>
    </row>
    <row r="716" spans="1:14" ht="16.5" thickBot="1">
      <c r="A716" s="96"/>
      <c r="B716" s="83"/>
      <c r="C716" s="257" t="s">
        <v>36</v>
      </c>
      <c r="D716" s="257"/>
      <c r="E716" s="143"/>
      <c r="F716" s="144">
        <f>(E716/E710)*100</f>
        <v>0</v>
      </c>
      <c r="G716" s="97"/>
      <c r="H716" s="86"/>
      <c r="I716" s="86"/>
      <c r="L716" s="88"/>
      <c r="N716" s="88"/>
    </row>
    <row r="717" spans="1:14" ht="15.75">
      <c r="A717" s="98" t="s">
        <v>37</v>
      </c>
      <c r="B717" s="76"/>
      <c r="C717" s="77"/>
      <c r="D717" s="77"/>
      <c r="E717" s="79"/>
      <c r="F717" s="79"/>
      <c r="G717" s="80"/>
      <c r="H717" s="99"/>
      <c r="I717" s="99"/>
      <c r="J717" s="99"/>
      <c r="K717" s="86"/>
      <c r="L717" s="93"/>
      <c r="M717" s="88"/>
      <c r="N717" s="100"/>
    </row>
    <row r="718" spans="1:14" ht="15.75">
      <c r="A718" s="78" t="s">
        <v>38</v>
      </c>
      <c r="B718" s="76"/>
      <c r="C718" s="101"/>
      <c r="D718" s="102"/>
      <c r="E718" s="77"/>
      <c r="F718" s="99"/>
      <c r="G718" s="80"/>
      <c r="H718" s="99"/>
      <c r="I718" s="99"/>
      <c r="J718" s="99"/>
      <c r="K718" s="86"/>
      <c r="M718" s="93"/>
      <c r="N718" s="84"/>
    </row>
    <row r="719" spans="1:13" ht="15.75">
      <c r="A719" s="78" t="s">
        <v>39</v>
      </c>
      <c r="B719" s="76"/>
      <c r="C719" s="77"/>
      <c r="D719" s="102"/>
      <c r="E719" s="77"/>
      <c r="F719" s="99"/>
      <c r="G719" s="80"/>
      <c r="H719" s="103"/>
      <c r="I719" s="103"/>
      <c r="J719" s="103"/>
      <c r="K719" s="79"/>
      <c r="M719" s="88"/>
    </row>
    <row r="720" spans="1:14" ht="15.75">
      <c r="A720" s="78" t="s">
        <v>40</v>
      </c>
      <c r="B720" s="101"/>
      <c r="C720" s="77"/>
      <c r="D720" s="102"/>
      <c r="E720" s="77"/>
      <c r="F720" s="99"/>
      <c r="G720" s="104"/>
      <c r="H720" s="103"/>
      <c r="I720" s="103"/>
      <c r="J720" s="103"/>
      <c r="K720" s="79"/>
      <c r="L720" s="88"/>
      <c r="M720" s="88"/>
      <c r="N720" s="88"/>
    </row>
    <row r="721" spans="1:14" ht="15.75">
      <c r="A721" s="78" t="s">
        <v>41</v>
      </c>
      <c r="B721" s="96"/>
      <c r="C721" s="77"/>
      <c r="D721" s="105"/>
      <c r="E721" s="99"/>
      <c r="F721" s="99"/>
      <c r="G721" s="104"/>
      <c r="H721" s="103"/>
      <c r="I721" s="103"/>
      <c r="J721" s="103"/>
      <c r="K721" s="99"/>
      <c r="L721" s="88"/>
      <c r="M721" s="88"/>
      <c r="N721" s="88"/>
    </row>
  </sheetData>
  <sheetProtection/>
  <mergeCells count="459">
    <mergeCell ref="K10:K11"/>
    <mergeCell ref="L10:L11"/>
    <mergeCell ref="M10:M11"/>
    <mergeCell ref="N10:N11"/>
    <mergeCell ref="E10:E11"/>
    <mergeCell ref="F10:F11"/>
    <mergeCell ref="G10:G11"/>
    <mergeCell ref="H10:H11"/>
    <mergeCell ref="I10:I11"/>
    <mergeCell ref="J10:J11"/>
    <mergeCell ref="A2:N4"/>
    <mergeCell ref="A5:N5"/>
    <mergeCell ref="A6:N6"/>
    <mergeCell ref="A7:N7"/>
    <mergeCell ref="A8:N8"/>
    <mergeCell ref="A9:N9"/>
    <mergeCell ref="C251:D251"/>
    <mergeCell ref="C252:D252"/>
    <mergeCell ref="C253:D253"/>
    <mergeCell ref="M221:M222"/>
    <mergeCell ref="N221:N222"/>
    <mergeCell ref="C247:D247"/>
    <mergeCell ref="C248:D248"/>
    <mergeCell ref="C249:D249"/>
    <mergeCell ref="C250:D250"/>
    <mergeCell ref="G221:G222"/>
    <mergeCell ref="I221:I222"/>
    <mergeCell ref="J221:J222"/>
    <mergeCell ref="K221:K222"/>
    <mergeCell ref="L221:L222"/>
    <mergeCell ref="A221:A222"/>
    <mergeCell ref="B221:B222"/>
    <mergeCell ref="C221:C222"/>
    <mergeCell ref="D221:D222"/>
    <mergeCell ref="E221:E222"/>
    <mergeCell ref="C206:D206"/>
    <mergeCell ref="C207:D207"/>
    <mergeCell ref="F221:F222"/>
    <mergeCell ref="A213:N215"/>
    <mergeCell ref="A216:N216"/>
    <mergeCell ref="A217:N217"/>
    <mergeCell ref="A218:N218"/>
    <mergeCell ref="A219:N219"/>
    <mergeCell ref="A220:N220"/>
    <mergeCell ref="H221:H222"/>
    <mergeCell ref="N175:N176"/>
    <mergeCell ref="C201:D201"/>
    <mergeCell ref="C202:D202"/>
    <mergeCell ref="C203:D203"/>
    <mergeCell ref="C204:D204"/>
    <mergeCell ref="C205:D205"/>
    <mergeCell ref="H175:H176"/>
    <mergeCell ref="I175:I176"/>
    <mergeCell ref="J175:J176"/>
    <mergeCell ref="K175:K176"/>
    <mergeCell ref="L175:L176"/>
    <mergeCell ref="M175:M176"/>
    <mergeCell ref="A172:N172"/>
    <mergeCell ref="A173:N173"/>
    <mergeCell ref="A174:N174"/>
    <mergeCell ref="A175:A176"/>
    <mergeCell ref="B175:B176"/>
    <mergeCell ref="C175:C176"/>
    <mergeCell ref="D175:D176"/>
    <mergeCell ref="E175:E176"/>
    <mergeCell ref="F175:F176"/>
    <mergeCell ref="G175:G176"/>
    <mergeCell ref="C161:D161"/>
    <mergeCell ref="C162:D162"/>
    <mergeCell ref="C163:D163"/>
    <mergeCell ref="A167:N169"/>
    <mergeCell ref="A170:N170"/>
    <mergeCell ref="A171:N171"/>
    <mergeCell ref="M130:M131"/>
    <mergeCell ref="N130:N131"/>
    <mergeCell ref="C157:D157"/>
    <mergeCell ref="C158:D158"/>
    <mergeCell ref="C159:D159"/>
    <mergeCell ref="C160:D160"/>
    <mergeCell ref="G130:G131"/>
    <mergeCell ref="H130:H131"/>
    <mergeCell ref="I130:I131"/>
    <mergeCell ref="J130:J131"/>
    <mergeCell ref="K130:K131"/>
    <mergeCell ref="L130:L131"/>
    <mergeCell ref="A126:N126"/>
    <mergeCell ref="A127:N127"/>
    <mergeCell ref="A128:N128"/>
    <mergeCell ref="A129:N129"/>
    <mergeCell ref="A130:A131"/>
    <mergeCell ref="B130:B131"/>
    <mergeCell ref="C130:C131"/>
    <mergeCell ref="D130:D131"/>
    <mergeCell ref="E130:E131"/>
    <mergeCell ref="F130:F131"/>
    <mergeCell ref="J87:J88"/>
    <mergeCell ref="K87:K88"/>
    <mergeCell ref="C117:D117"/>
    <mergeCell ref="C118:D118"/>
    <mergeCell ref="A122:N124"/>
    <mergeCell ref="A125:N125"/>
    <mergeCell ref="C112:D112"/>
    <mergeCell ref="C113:D113"/>
    <mergeCell ref="C114:D114"/>
    <mergeCell ref="C115:D115"/>
    <mergeCell ref="C116:D116"/>
    <mergeCell ref="H87:H88"/>
    <mergeCell ref="A84:N84"/>
    <mergeCell ref="A85:N85"/>
    <mergeCell ref="A86:N86"/>
    <mergeCell ref="A87:A88"/>
    <mergeCell ref="B87:B88"/>
    <mergeCell ref="C87:C88"/>
    <mergeCell ref="D87:D88"/>
    <mergeCell ref="E87:E88"/>
    <mergeCell ref="N87:N88"/>
    <mergeCell ref="I87:I88"/>
    <mergeCell ref="C73:D73"/>
    <mergeCell ref="C74:D74"/>
    <mergeCell ref="C75:D75"/>
    <mergeCell ref="F87:F88"/>
    <mergeCell ref="G87:G88"/>
    <mergeCell ref="A79:N81"/>
    <mergeCell ref="A82:N82"/>
    <mergeCell ref="A83:N83"/>
    <mergeCell ref="L87:L88"/>
    <mergeCell ref="M87:M88"/>
    <mergeCell ref="C345:D345"/>
    <mergeCell ref="C475:D475"/>
    <mergeCell ref="C476:D476"/>
    <mergeCell ref="C477:D477"/>
    <mergeCell ref="H449:H450"/>
    <mergeCell ref="C474:D474"/>
    <mergeCell ref="A441:N443"/>
    <mergeCell ref="A444:N444"/>
    <mergeCell ref="A445:N445"/>
    <mergeCell ref="N449:N450"/>
    <mergeCell ref="J449:J450"/>
    <mergeCell ref="K449:K450"/>
    <mergeCell ref="L449:L450"/>
    <mergeCell ref="G449:G450"/>
    <mergeCell ref="M449:M450"/>
    <mergeCell ref="A446:N446"/>
    <mergeCell ref="A447:N447"/>
    <mergeCell ref="A448:N448"/>
    <mergeCell ref="A449:A450"/>
    <mergeCell ref="B449:B450"/>
    <mergeCell ref="F449:F450"/>
    <mergeCell ref="I449:I450"/>
    <mergeCell ref="C449:C450"/>
    <mergeCell ref="D449:D450"/>
    <mergeCell ref="E449:E450"/>
    <mergeCell ref="C511:D511"/>
    <mergeCell ref="C510:D510"/>
    <mergeCell ref="C494:C495"/>
    <mergeCell ref="C478:D478"/>
    <mergeCell ref="C479:D479"/>
    <mergeCell ref="A492:N492"/>
    <mergeCell ref="A493:N493"/>
    <mergeCell ref="A494:A495"/>
    <mergeCell ref="M494:M495"/>
    <mergeCell ref="D494:D495"/>
    <mergeCell ref="E494:E495"/>
    <mergeCell ref="F494:F495"/>
    <mergeCell ref="G494:G495"/>
    <mergeCell ref="C638:D638"/>
    <mergeCell ref="A486:N488"/>
    <mergeCell ref="A489:N489"/>
    <mergeCell ref="A490:N490"/>
    <mergeCell ref="B494:B495"/>
    <mergeCell ref="N528:N529"/>
    <mergeCell ref="A520:N522"/>
    <mergeCell ref="C600:D600"/>
    <mergeCell ref="L614:L615"/>
    <mergeCell ref="A614:A615"/>
    <mergeCell ref="C480:D480"/>
    <mergeCell ref="C513:D513"/>
    <mergeCell ref="C514:D514"/>
    <mergeCell ref="L494:L495"/>
    <mergeCell ref="H494:H495"/>
    <mergeCell ref="I494:I495"/>
    <mergeCell ref="J494:J495"/>
    <mergeCell ref="K494:K495"/>
    <mergeCell ref="C512:D512"/>
    <mergeCell ref="A491:N491"/>
    <mergeCell ref="C641:D641"/>
    <mergeCell ref="C642:D642"/>
    <mergeCell ref="D656:D657"/>
    <mergeCell ref="C636:D636"/>
    <mergeCell ref="C637:D637"/>
    <mergeCell ref="A653:N653"/>
    <mergeCell ref="A655:N655"/>
    <mergeCell ref="C640:D640"/>
    <mergeCell ref="C656:C657"/>
    <mergeCell ref="L656:L657"/>
    <mergeCell ref="G614:G615"/>
    <mergeCell ref="A523:N523"/>
    <mergeCell ref="N494:N495"/>
    <mergeCell ref="C508:D508"/>
    <mergeCell ref="C509:D509"/>
    <mergeCell ref="J528:J529"/>
    <mergeCell ref="E528:E529"/>
    <mergeCell ref="A524:N524"/>
    <mergeCell ref="A525:N525"/>
    <mergeCell ref="B528:B529"/>
    <mergeCell ref="C528:C529"/>
    <mergeCell ref="D528:D529"/>
    <mergeCell ref="M528:M529"/>
    <mergeCell ref="A527:N527"/>
    <mergeCell ref="C556:D556"/>
    <mergeCell ref="G528:G529"/>
    <mergeCell ref="K528:K529"/>
    <mergeCell ref="L528:L529"/>
    <mergeCell ref="A528:A529"/>
    <mergeCell ref="I528:I529"/>
    <mergeCell ref="H528:H529"/>
    <mergeCell ref="A526:N526"/>
    <mergeCell ref="A570:N570"/>
    <mergeCell ref="A571:N571"/>
    <mergeCell ref="F528:F529"/>
    <mergeCell ref="C553:D553"/>
    <mergeCell ref="C554:D554"/>
    <mergeCell ref="C555:D555"/>
    <mergeCell ref="C558:D558"/>
    <mergeCell ref="C559:D559"/>
    <mergeCell ref="C557:D557"/>
    <mergeCell ref="A573:A574"/>
    <mergeCell ref="A572:N572"/>
    <mergeCell ref="B573:B574"/>
    <mergeCell ref="C573:C574"/>
    <mergeCell ref="D573:D574"/>
    <mergeCell ref="E573:E574"/>
    <mergeCell ref="F573:F574"/>
    <mergeCell ref="G573:G574"/>
    <mergeCell ref="N573:N574"/>
    <mergeCell ref="J573:J574"/>
    <mergeCell ref="C594:D594"/>
    <mergeCell ref="C595:D595"/>
    <mergeCell ref="C596:D596"/>
    <mergeCell ref="C597:D597"/>
    <mergeCell ref="C598:D598"/>
    <mergeCell ref="I573:I574"/>
    <mergeCell ref="K573:K574"/>
    <mergeCell ref="L573:L574"/>
    <mergeCell ref="B614:B615"/>
    <mergeCell ref="A610:N610"/>
    <mergeCell ref="A611:N611"/>
    <mergeCell ref="A612:N612"/>
    <mergeCell ref="A613:N613"/>
    <mergeCell ref="I614:I615"/>
    <mergeCell ref="J614:J615"/>
    <mergeCell ref="M614:M615"/>
    <mergeCell ref="H614:H615"/>
    <mergeCell ref="C614:C615"/>
    <mergeCell ref="D614:D615"/>
    <mergeCell ref="F614:F615"/>
    <mergeCell ref="M573:M574"/>
    <mergeCell ref="H573:H574"/>
    <mergeCell ref="A606:N608"/>
    <mergeCell ref="A609:N609"/>
    <mergeCell ref="C599:D599"/>
    <mergeCell ref="E614:E615"/>
    <mergeCell ref="K614:K615"/>
    <mergeCell ref="J656:J657"/>
    <mergeCell ref="K656:K657"/>
    <mergeCell ref="A648:N650"/>
    <mergeCell ref="A651:N651"/>
    <mergeCell ref="A652:N652"/>
    <mergeCell ref="N614:N615"/>
    <mergeCell ref="A654:N654"/>
    <mergeCell ref="A656:A657"/>
    <mergeCell ref="B656:B657"/>
    <mergeCell ref="M656:M657"/>
    <mergeCell ref="N656:N657"/>
    <mergeCell ref="I656:I657"/>
    <mergeCell ref="E656:E657"/>
    <mergeCell ref="C680:D680"/>
    <mergeCell ref="C681:D681"/>
    <mergeCell ref="C682:D682"/>
    <mergeCell ref="F656:F657"/>
    <mergeCell ref="G656:G657"/>
    <mergeCell ref="H656:H657"/>
    <mergeCell ref="C679:D679"/>
    <mergeCell ref="C677:D677"/>
    <mergeCell ref="C678:D678"/>
    <mergeCell ref="B697:B698"/>
    <mergeCell ref="C697:C698"/>
    <mergeCell ref="D697:D698"/>
    <mergeCell ref="E697:E698"/>
    <mergeCell ref="F697:F698"/>
    <mergeCell ref="A694:N694"/>
    <mergeCell ref="A695:N695"/>
    <mergeCell ref="C714:D714"/>
    <mergeCell ref="C715:D715"/>
    <mergeCell ref="C716:D716"/>
    <mergeCell ref="J697:J698"/>
    <mergeCell ref="K697:K698"/>
    <mergeCell ref="L697:L698"/>
    <mergeCell ref="G697:G698"/>
    <mergeCell ref="H697:H698"/>
    <mergeCell ref="I697:I698"/>
    <mergeCell ref="C710:D710"/>
    <mergeCell ref="C712:D712"/>
    <mergeCell ref="C713:D713"/>
    <mergeCell ref="C683:D683"/>
    <mergeCell ref="A689:N691"/>
    <mergeCell ref="A692:N692"/>
    <mergeCell ref="A693:N693"/>
    <mergeCell ref="M697:M698"/>
    <mergeCell ref="N697:N698"/>
    <mergeCell ref="A696:N696"/>
    <mergeCell ref="A697:A698"/>
    <mergeCell ref="C388:D388"/>
    <mergeCell ref="C389:D389"/>
    <mergeCell ref="C433:D433"/>
    <mergeCell ref="C434:D434"/>
    <mergeCell ref="C435:D435"/>
    <mergeCell ref="C711:D711"/>
    <mergeCell ref="C639:D639"/>
    <mergeCell ref="A565:N567"/>
    <mergeCell ref="A568:N568"/>
    <mergeCell ref="A569:N569"/>
    <mergeCell ref="C390:D390"/>
    <mergeCell ref="C391:D391"/>
    <mergeCell ref="G405:G406"/>
    <mergeCell ref="A397:N399"/>
    <mergeCell ref="A400:N400"/>
    <mergeCell ref="A401:N401"/>
    <mergeCell ref="M405:M406"/>
    <mergeCell ref="A402:N402"/>
    <mergeCell ref="A403:N403"/>
    <mergeCell ref="A404:N404"/>
    <mergeCell ref="A405:A406"/>
    <mergeCell ref="B405:B406"/>
    <mergeCell ref="C405:C406"/>
    <mergeCell ref="D405:D406"/>
    <mergeCell ref="E405:E406"/>
    <mergeCell ref="F405:F406"/>
    <mergeCell ref="N405:N406"/>
    <mergeCell ref="C429:D429"/>
    <mergeCell ref="C430:D430"/>
    <mergeCell ref="C431:D431"/>
    <mergeCell ref="C432:D432"/>
    <mergeCell ref="H405:H406"/>
    <mergeCell ref="I405:I406"/>
    <mergeCell ref="J405:J406"/>
    <mergeCell ref="K405:K406"/>
    <mergeCell ref="L405:L406"/>
    <mergeCell ref="A351:N353"/>
    <mergeCell ref="A354:N354"/>
    <mergeCell ref="A355:N355"/>
    <mergeCell ref="A356:N356"/>
    <mergeCell ref="A357:N357"/>
    <mergeCell ref="A358:N358"/>
    <mergeCell ref="L359:L360"/>
    <mergeCell ref="A359:A360"/>
    <mergeCell ref="B359:B360"/>
    <mergeCell ref="C359:C360"/>
    <mergeCell ref="D359:D360"/>
    <mergeCell ref="E359:E360"/>
    <mergeCell ref="F359:F360"/>
    <mergeCell ref="M359:M360"/>
    <mergeCell ref="G359:G360"/>
    <mergeCell ref="N359:N360"/>
    <mergeCell ref="C385:D385"/>
    <mergeCell ref="C386:D386"/>
    <mergeCell ref="C387:D387"/>
    <mergeCell ref="H359:H360"/>
    <mergeCell ref="I359:I360"/>
    <mergeCell ref="J359:J360"/>
    <mergeCell ref="K359:K360"/>
    <mergeCell ref="A305:N307"/>
    <mergeCell ref="A308:N308"/>
    <mergeCell ref="A309:N309"/>
    <mergeCell ref="A310:N310"/>
    <mergeCell ref="A311:N311"/>
    <mergeCell ref="A312:N312"/>
    <mergeCell ref="I313:I314"/>
    <mergeCell ref="J313:J314"/>
    <mergeCell ref="K313:K314"/>
    <mergeCell ref="L313:L314"/>
    <mergeCell ref="A313:A314"/>
    <mergeCell ref="B313:B314"/>
    <mergeCell ref="C313:C314"/>
    <mergeCell ref="D313:D314"/>
    <mergeCell ref="E313:E314"/>
    <mergeCell ref="F313:F314"/>
    <mergeCell ref="C343:D343"/>
    <mergeCell ref="C344:D344"/>
    <mergeCell ref="M313:M314"/>
    <mergeCell ref="N313:N314"/>
    <mergeCell ref="C339:D339"/>
    <mergeCell ref="C340:D340"/>
    <mergeCell ref="C341:D341"/>
    <mergeCell ref="C342:D342"/>
    <mergeCell ref="G313:G314"/>
    <mergeCell ref="H313:H314"/>
    <mergeCell ref="G267:G268"/>
    <mergeCell ref="A259:N261"/>
    <mergeCell ref="A262:N262"/>
    <mergeCell ref="A263:N263"/>
    <mergeCell ref="J267:J268"/>
    <mergeCell ref="K267:K268"/>
    <mergeCell ref="L267:L268"/>
    <mergeCell ref="M267:M268"/>
    <mergeCell ref="A264:N264"/>
    <mergeCell ref="A265:N265"/>
    <mergeCell ref="A266:N266"/>
    <mergeCell ref="A267:A268"/>
    <mergeCell ref="B267:B268"/>
    <mergeCell ref="C267:C268"/>
    <mergeCell ref="D267:D268"/>
    <mergeCell ref="E267:E268"/>
    <mergeCell ref="F267:F268"/>
    <mergeCell ref="C298:D298"/>
    <mergeCell ref="C299:D299"/>
    <mergeCell ref="N267:N268"/>
    <mergeCell ref="C293:D293"/>
    <mergeCell ref="C294:D294"/>
    <mergeCell ref="C295:D295"/>
    <mergeCell ref="C296:D296"/>
    <mergeCell ref="C297:D297"/>
    <mergeCell ref="H267:H268"/>
    <mergeCell ref="I267:I268"/>
    <mergeCell ref="A10:A11"/>
    <mergeCell ref="B10:B11"/>
    <mergeCell ref="C10:C11"/>
    <mergeCell ref="D10:D11"/>
    <mergeCell ref="C28:D28"/>
    <mergeCell ref="C29:D29"/>
    <mergeCell ref="C30:D30"/>
    <mergeCell ref="C31:D31"/>
    <mergeCell ref="G46:G47"/>
    <mergeCell ref="C32:D32"/>
    <mergeCell ref="C33:D33"/>
    <mergeCell ref="C34:D34"/>
    <mergeCell ref="A38:N40"/>
    <mergeCell ref="A41:N41"/>
    <mergeCell ref="A42:N42"/>
    <mergeCell ref="M46:M47"/>
    <mergeCell ref="A43:N43"/>
    <mergeCell ref="A44:N44"/>
    <mergeCell ref="A45:N45"/>
    <mergeCell ref="A46:A47"/>
    <mergeCell ref="B46:B47"/>
    <mergeCell ref="C46:C47"/>
    <mergeCell ref="D46:D47"/>
    <mergeCell ref="E46:E47"/>
    <mergeCell ref="F46:F47"/>
    <mergeCell ref="N46:N47"/>
    <mergeCell ref="C69:D69"/>
    <mergeCell ref="C70:D70"/>
    <mergeCell ref="C71:D71"/>
    <mergeCell ref="C72:D72"/>
    <mergeCell ref="H46:H47"/>
    <mergeCell ref="I46:I47"/>
    <mergeCell ref="J46:J47"/>
    <mergeCell ref="K46:K47"/>
    <mergeCell ref="L46:L47"/>
  </mergeCells>
  <conditionalFormatting sqref="N699:N706 N658:N673 N616:N636 N575:N604 N530:N569 N451:N474 N407:N435 N361:N383 N387 N315:N341 N294:N302 N269:N289 N496:N519 N223:N255 N177:N197 N132:N153 N89:N110 N48:N71 N12:N26">
    <cfRule type="cellIs" priority="47" dxfId="12" operator="lessThan">
      <formula>0</formula>
    </cfRule>
    <cfRule type="cellIs" priority="48" dxfId="13" operator="greaterThan">
      <formula>0</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Q681"/>
  <sheetViews>
    <sheetView tabSelected="1" zoomScalePageLayoutView="0" workbookViewId="0" topLeftCell="A1">
      <selection activeCell="P29" sqref="P29"/>
    </sheetView>
  </sheetViews>
  <sheetFormatPr defaultColWidth="9.140625" defaultRowHeight="15"/>
  <cols>
    <col min="1" max="2" width="11.421875" style="0" customWidth="1"/>
    <col min="3" max="3" width="11.8515625" style="0" customWidth="1"/>
    <col min="4" max="4" width="12.140625" style="0" customWidth="1"/>
    <col min="5" max="5" width="14.8515625" style="0" customWidth="1"/>
    <col min="6" max="6" width="18.140625" style="0" customWidth="1"/>
    <col min="7" max="7" width="12.00390625" style="0" customWidth="1"/>
    <col min="8" max="8" width="13.7109375" style="0" customWidth="1"/>
    <col min="9" max="9" width="10.8515625" style="0" customWidth="1"/>
    <col min="10" max="10" width="11.57421875" style="0" customWidth="1"/>
    <col min="11" max="11" width="12.8515625" style="0" customWidth="1"/>
    <col min="12" max="12" width="13.28125" style="0" customWidth="1"/>
    <col min="13" max="13" width="14.421875" style="0" customWidth="1"/>
    <col min="14" max="14" width="14.00390625" style="0" customWidth="1"/>
    <col min="15" max="15" width="17.8515625" style="0" customWidth="1"/>
  </cols>
  <sheetData>
    <row r="1" ht="15.75" thickBot="1"/>
    <row r="2" spans="1:15" s="114" customFormat="1" ht="15" customHeight="1">
      <c r="A2" s="340" t="s">
        <v>0</v>
      </c>
      <c r="B2" s="341"/>
      <c r="C2" s="341"/>
      <c r="D2" s="341"/>
      <c r="E2" s="341"/>
      <c r="F2" s="341"/>
      <c r="G2" s="341"/>
      <c r="H2" s="341"/>
      <c r="I2" s="341"/>
      <c r="J2" s="341"/>
      <c r="K2" s="341"/>
      <c r="L2" s="341"/>
      <c r="M2" s="341"/>
      <c r="N2" s="341"/>
      <c r="O2" s="342"/>
    </row>
    <row r="3" spans="1:15" s="114" customFormat="1" ht="15" customHeight="1">
      <c r="A3" s="343"/>
      <c r="B3" s="315"/>
      <c r="C3" s="315"/>
      <c r="D3" s="315"/>
      <c r="E3" s="315"/>
      <c r="F3" s="315"/>
      <c r="G3" s="315"/>
      <c r="H3" s="315"/>
      <c r="I3" s="315"/>
      <c r="J3" s="315"/>
      <c r="K3" s="315"/>
      <c r="L3" s="315"/>
      <c r="M3" s="315"/>
      <c r="N3" s="315"/>
      <c r="O3" s="317"/>
    </row>
    <row r="4" spans="1:15" s="114" customFormat="1" ht="15" customHeight="1">
      <c r="A4" s="343"/>
      <c r="B4" s="315"/>
      <c r="C4" s="315"/>
      <c r="D4" s="315"/>
      <c r="E4" s="315"/>
      <c r="F4" s="315"/>
      <c r="G4" s="315"/>
      <c r="H4" s="315"/>
      <c r="I4" s="315"/>
      <c r="J4" s="315"/>
      <c r="K4" s="315"/>
      <c r="L4" s="315"/>
      <c r="M4" s="315"/>
      <c r="N4" s="315"/>
      <c r="O4" s="317"/>
    </row>
    <row r="5" spans="1:15" s="114" customFormat="1" ht="15">
      <c r="A5" s="344" t="s">
        <v>135</v>
      </c>
      <c r="B5" s="316"/>
      <c r="C5" s="316"/>
      <c r="D5" s="316"/>
      <c r="E5" s="316"/>
      <c r="F5" s="316"/>
      <c r="G5" s="316"/>
      <c r="H5" s="316"/>
      <c r="I5" s="316"/>
      <c r="J5" s="316"/>
      <c r="K5" s="316"/>
      <c r="L5" s="316"/>
      <c r="M5" s="316"/>
      <c r="N5" s="316"/>
      <c r="O5" s="318"/>
    </row>
    <row r="6" spans="1:15" s="114" customFormat="1" ht="15">
      <c r="A6" s="344" t="s">
        <v>136</v>
      </c>
      <c r="B6" s="316"/>
      <c r="C6" s="316"/>
      <c r="D6" s="316"/>
      <c r="E6" s="316"/>
      <c r="F6" s="316"/>
      <c r="G6" s="316"/>
      <c r="H6" s="316"/>
      <c r="I6" s="316"/>
      <c r="J6" s="316"/>
      <c r="K6" s="316"/>
      <c r="L6" s="316"/>
      <c r="M6" s="316"/>
      <c r="N6" s="316"/>
      <c r="O6" s="318"/>
    </row>
    <row r="7" spans="1:15" s="114" customFormat="1" ht="15.75" thickBot="1">
      <c r="A7" s="345" t="s">
        <v>3</v>
      </c>
      <c r="B7" s="346"/>
      <c r="C7" s="346"/>
      <c r="D7" s="346"/>
      <c r="E7" s="346"/>
      <c r="F7" s="346"/>
      <c r="G7" s="346"/>
      <c r="H7" s="346"/>
      <c r="I7" s="346"/>
      <c r="J7" s="346"/>
      <c r="K7" s="346"/>
      <c r="L7" s="346"/>
      <c r="M7" s="346"/>
      <c r="N7" s="346"/>
      <c r="O7" s="347"/>
    </row>
    <row r="8" spans="1:15" s="114" customFormat="1" ht="16.5">
      <c r="A8" s="348" t="s">
        <v>402</v>
      </c>
      <c r="B8" s="349"/>
      <c r="C8" s="349"/>
      <c r="D8" s="349"/>
      <c r="E8" s="349"/>
      <c r="F8" s="349"/>
      <c r="G8" s="349"/>
      <c r="H8" s="349"/>
      <c r="I8" s="349"/>
      <c r="J8" s="349"/>
      <c r="K8" s="349"/>
      <c r="L8" s="349"/>
      <c r="M8" s="349"/>
      <c r="N8" s="349"/>
      <c r="O8" s="350"/>
    </row>
    <row r="9" spans="1:15" s="114" customFormat="1" ht="16.5">
      <c r="A9" s="351" t="s">
        <v>5</v>
      </c>
      <c r="B9" s="352"/>
      <c r="C9" s="352"/>
      <c r="D9" s="352"/>
      <c r="E9" s="352"/>
      <c r="F9" s="352"/>
      <c r="G9" s="352"/>
      <c r="H9" s="352"/>
      <c r="I9" s="352"/>
      <c r="J9" s="352"/>
      <c r="K9" s="352"/>
      <c r="L9" s="352"/>
      <c r="M9" s="352"/>
      <c r="N9" s="352"/>
      <c r="O9" s="353"/>
    </row>
    <row r="10" spans="1:15" s="114" customFormat="1" ht="15" customHeight="1">
      <c r="A10" s="354" t="s">
        <v>6</v>
      </c>
      <c r="B10" s="355" t="s">
        <v>7</v>
      </c>
      <c r="C10" s="355" t="s">
        <v>175</v>
      </c>
      <c r="D10" s="355" t="s">
        <v>8</v>
      </c>
      <c r="E10" s="354" t="s">
        <v>160</v>
      </c>
      <c r="F10" s="354" t="s">
        <v>161</v>
      </c>
      <c r="G10" s="355" t="s">
        <v>11</v>
      </c>
      <c r="H10" s="355" t="s">
        <v>12</v>
      </c>
      <c r="I10" s="355" t="s">
        <v>13</v>
      </c>
      <c r="J10" s="355" t="s">
        <v>14</v>
      </c>
      <c r="K10" s="355" t="s">
        <v>15</v>
      </c>
      <c r="L10" s="356" t="s">
        <v>16</v>
      </c>
      <c r="M10" s="355" t="s">
        <v>17</v>
      </c>
      <c r="N10" s="355" t="s">
        <v>18</v>
      </c>
      <c r="O10" s="355" t="s">
        <v>19</v>
      </c>
    </row>
    <row r="11" spans="1:15" s="114" customFormat="1" ht="15" customHeight="1">
      <c r="A11" s="314"/>
      <c r="B11" s="311"/>
      <c r="C11" s="311"/>
      <c r="D11" s="311"/>
      <c r="E11" s="314"/>
      <c r="F11" s="314"/>
      <c r="G11" s="311"/>
      <c r="H11" s="311"/>
      <c r="I11" s="311"/>
      <c r="J11" s="311"/>
      <c r="K11" s="311"/>
      <c r="L11" s="313"/>
      <c r="M11" s="311"/>
      <c r="N11" s="312"/>
      <c r="O11" s="312"/>
    </row>
    <row r="12" spans="1:15" s="114" customFormat="1" ht="15">
      <c r="A12" s="357">
        <v>1</v>
      </c>
      <c r="B12" s="358">
        <v>43847</v>
      </c>
      <c r="C12" s="357">
        <v>3100</v>
      </c>
      <c r="D12" s="359" t="s">
        <v>176</v>
      </c>
      <c r="E12" s="357" t="s">
        <v>21</v>
      </c>
      <c r="F12" s="357" t="s">
        <v>260</v>
      </c>
      <c r="G12" s="357">
        <v>45</v>
      </c>
      <c r="H12" s="357">
        <v>8</v>
      </c>
      <c r="I12" s="357">
        <v>65</v>
      </c>
      <c r="J12" s="357">
        <v>85</v>
      </c>
      <c r="K12" s="357">
        <v>105</v>
      </c>
      <c r="L12" s="357">
        <v>65</v>
      </c>
      <c r="M12" s="357">
        <v>250</v>
      </c>
      <c r="N12" s="208">
        <f>IF('[1]HNI OPTION CALLS'!E12="BUY",('[1]HNI OPTION CALLS'!L12-'[1]HNI OPTION CALLS'!G12)*('[1]HNI OPTION CALLS'!M12),('[1]HNI OPTION CALLS'!G12-'[1]HNI OPTION CALLS'!L12)*('[1]HNI OPTION CALLS'!M12))</f>
        <v>5000</v>
      </c>
      <c r="O12" s="209">
        <f>'[1]HNI OPTION CALLS'!N12/('[1]HNI OPTION CALLS'!M12)/'[1]HNI OPTION CALLS'!G12%</f>
        <v>44.44444444444444</v>
      </c>
    </row>
    <row r="13" spans="1:15" s="114" customFormat="1" ht="15">
      <c r="A13" s="357">
        <v>2</v>
      </c>
      <c r="B13" s="358">
        <v>43846</v>
      </c>
      <c r="C13" s="357">
        <v>470</v>
      </c>
      <c r="D13" s="359" t="s">
        <v>176</v>
      </c>
      <c r="E13" s="357" t="s">
        <v>21</v>
      </c>
      <c r="F13" s="357" t="s">
        <v>124</v>
      </c>
      <c r="G13" s="357">
        <v>13.5</v>
      </c>
      <c r="H13" s="357">
        <v>5</v>
      </c>
      <c r="I13" s="357">
        <v>18</v>
      </c>
      <c r="J13" s="357">
        <v>22</v>
      </c>
      <c r="K13" s="357">
        <v>26</v>
      </c>
      <c r="L13" s="357" t="s">
        <v>116</v>
      </c>
      <c r="M13" s="357">
        <v>1300</v>
      </c>
      <c r="N13" s="208">
        <v>0</v>
      </c>
      <c r="O13" s="209">
        <v>0</v>
      </c>
    </row>
    <row r="14" spans="1:15" s="114" customFormat="1" ht="15">
      <c r="A14" s="357">
        <v>3</v>
      </c>
      <c r="B14" s="358">
        <v>43845</v>
      </c>
      <c r="C14" s="357">
        <v>400</v>
      </c>
      <c r="D14" s="359" t="s">
        <v>176</v>
      </c>
      <c r="E14" s="357" t="s">
        <v>21</v>
      </c>
      <c r="F14" s="357" t="s">
        <v>131</v>
      </c>
      <c r="G14" s="357">
        <v>9</v>
      </c>
      <c r="H14" s="357">
        <v>5</v>
      </c>
      <c r="I14" s="357">
        <v>11</v>
      </c>
      <c r="J14" s="357">
        <v>13</v>
      </c>
      <c r="K14" s="357">
        <v>15</v>
      </c>
      <c r="L14" s="357">
        <v>5</v>
      </c>
      <c r="M14" s="357">
        <v>2700</v>
      </c>
      <c r="N14" s="208">
        <f>IF('[1]HNI OPTION CALLS'!E14="BUY",('[1]HNI OPTION CALLS'!L14-'[1]HNI OPTION CALLS'!G14)*('[1]HNI OPTION CALLS'!M14),('[1]HNI OPTION CALLS'!G14-'[1]HNI OPTION CALLS'!L14)*('[1]HNI OPTION CALLS'!M14))</f>
        <v>-10800</v>
      </c>
      <c r="O14" s="209">
        <f>'[1]HNI OPTION CALLS'!N14/('[1]HNI OPTION CALLS'!M14)/'[1]HNI OPTION CALLS'!G14%</f>
        <v>-44.44444444444444</v>
      </c>
    </row>
    <row r="15" spans="1:15" s="114" customFormat="1" ht="15">
      <c r="A15" s="357">
        <v>4</v>
      </c>
      <c r="B15" s="358">
        <v>43844</v>
      </c>
      <c r="C15" s="357">
        <v>270</v>
      </c>
      <c r="D15" s="359" t="s">
        <v>176</v>
      </c>
      <c r="E15" s="357" t="s">
        <v>21</v>
      </c>
      <c r="F15" s="357" t="s">
        <v>217</v>
      </c>
      <c r="G15" s="357">
        <v>13.5</v>
      </c>
      <c r="H15" s="357">
        <v>7</v>
      </c>
      <c r="I15" s="357">
        <v>17</v>
      </c>
      <c r="J15" s="357">
        <v>20</v>
      </c>
      <c r="K15" s="357">
        <v>23</v>
      </c>
      <c r="L15" s="357">
        <v>17</v>
      </c>
      <c r="M15" s="357">
        <v>1700</v>
      </c>
      <c r="N15" s="208">
        <f>IF('[1]HNI OPTION CALLS'!E15="BUY",('[1]HNI OPTION CALLS'!L15-'[1]HNI OPTION CALLS'!G15)*('[1]HNI OPTION CALLS'!M15),('[1]HNI OPTION CALLS'!G15-'[1]HNI OPTION CALLS'!L15)*('[1]HNI OPTION CALLS'!M15))</f>
        <v>5950</v>
      </c>
      <c r="O15" s="209">
        <f>'[1]HNI OPTION CALLS'!N15/('[1]HNI OPTION CALLS'!M15)/'[1]HNI OPTION CALLS'!G15%</f>
        <v>25.925925925925924</v>
      </c>
    </row>
    <row r="16" spans="1:15" s="114" customFormat="1" ht="15">
      <c r="A16" s="357">
        <v>5</v>
      </c>
      <c r="B16" s="358">
        <v>43843</v>
      </c>
      <c r="C16" s="357">
        <v>250</v>
      </c>
      <c r="D16" s="359" t="s">
        <v>176</v>
      </c>
      <c r="E16" s="357" t="s">
        <v>21</v>
      </c>
      <c r="F16" s="357" t="s">
        <v>186</v>
      </c>
      <c r="G16" s="357">
        <v>7</v>
      </c>
      <c r="H16" s="357">
        <v>3.5</v>
      </c>
      <c r="I16" s="357">
        <v>9</v>
      </c>
      <c r="J16" s="357">
        <v>11</v>
      </c>
      <c r="K16" s="357">
        <v>13</v>
      </c>
      <c r="L16" s="357">
        <v>9</v>
      </c>
      <c r="M16" s="357">
        <v>3300</v>
      </c>
      <c r="N16" s="208">
        <f>IF('[1]HNI OPTION CALLS'!E16="BUY",('[1]HNI OPTION CALLS'!L16-'[1]HNI OPTION CALLS'!G16)*('[1]HNI OPTION CALLS'!M16),('[1]HNI OPTION CALLS'!G16-'[1]HNI OPTION CALLS'!L16)*('[1]HNI OPTION CALLS'!M16))</f>
        <v>6600</v>
      </c>
      <c r="O16" s="209">
        <f>'[1]HNI OPTION CALLS'!N16/('[1]HNI OPTION CALLS'!M16)/'[1]HNI OPTION CALLS'!G16%</f>
        <v>28.57142857142857</v>
      </c>
    </row>
    <row r="17" spans="1:15" s="114" customFormat="1" ht="15">
      <c r="A17" s="357">
        <v>6</v>
      </c>
      <c r="B17" s="358">
        <v>43840</v>
      </c>
      <c r="C17" s="357">
        <v>740</v>
      </c>
      <c r="D17" s="359" t="s">
        <v>176</v>
      </c>
      <c r="E17" s="357" t="s">
        <v>21</v>
      </c>
      <c r="F17" s="357" t="s">
        <v>140</v>
      </c>
      <c r="G17" s="357">
        <v>16</v>
      </c>
      <c r="H17" s="357">
        <v>4</v>
      </c>
      <c r="I17" s="357">
        <v>23</v>
      </c>
      <c r="J17" s="357">
        <v>30</v>
      </c>
      <c r="K17" s="357">
        <v>37</v>
      </c>
      <c r="L17" s="357">
        <v>23</v>
      </c>
      <c r="M17" s="357">
        <v>800</v>
      </c>
      <c r="N17" s="208">
        <f>IF('[1]HNI OPTION CALLS'!E17="BUY",('[1]HNI OPTION CALLS'!L17-'[1]HNI OPTION CALLS'!G17)*('[1]HNI OPTION CALLS'!M17),('[1]HNI OPTION CALLS'!G17-'[1]HNI OPTION CALLS'!L17)*('[1]HNI OPTION CALLS'!M17))</f>
        <v>5600</v>
      </c>
      <c r="O17" s="209">
        <f>'[1]HNI OPTION CALLS'!N17/('[1]HNI OPTION CALLS'!M17)/'[1]HNI OPTION CALLS'!G17%</f>
        <v>43.75</v>
      </c>
    </row>
    <row r="18" spans="1:15" s="114" customFormat="1" ht="15">
      <c r="A18" s="357">
        <v>7</v>
      </c>
      <c r="B18" s="358">
        <v>43839</v>
      </c>
      <c r="C18" s="357">
        <v>190</v>
      </c>
      <c r="D18" s="359" t="s">
        <v>176</v>
      </c>
      <c r="E18" s="357" t="s">
        <v>21</v>
      </c>
      <c r="F18" s="357" t="s">
        <v>84</v>
      </c>
      <c r="G18" s="357">
        <v>7.5</v>
      </c>
      <c r="H18" s="357">
        <v>4.5</v>
      </c>
      <c r="I18" s="357">
        <v>9</v>
      </c>
      <c r="J18" s="357">
        <v>10.5</v>
      </c>
      <c r="K18" s="357">
        <v>12</v>
      </c>
      <c r="L18" s="357">
        <v>10.5</v>
      </c>
      <c r="M18" s="357">
        <v>4300</v>
      </c>
      <c r="N18" s="208">
        <f>IF('[1]HNI OPTION CALLS'!E18="BUY",('[1]HNI OPTION CALLS'!L18-'[1]HNI OPTION CALLS'!G18)*('[1]HNI OPTION CALLS'!M18),('[1]HNI OPTION CALLS'!G18-'[1]HNI OPTION CALLS'!L18)*('[1]HNI OPTION CALLS'!M18))</f>
        <v>12900</v>
      </c>
      <c r="O18" s="209">
        <f>'[1]HNI OPTION CALLS'!N18/('[1]HNI OPTION CALLS'!M18)/'[1]HNI OPTION CALLS'!G18%</f>
        <v>40</v>
      </c>
    </row>
    <row r="19" spans="1:15" s="114" customFormat="1" ht="15">
      <c r="A19" s="357">
        <v>8</v>
      </c>
      <c r="B19" s="358">
        <v>43838</v>
      </c>
      <c r="C19" s="357">
        <v>600</v>
      </c>
      <c r="D19" s="359" t="s">
        <v>176</v>
      </c>
      <c r="E19" s="357" t="s">
        <v>21</v>
      </c>
      <c r="F19" s="357" t="s">
        <v>155</v>
      </c>
      <c r="G19" s="357">
        <v>17</v>
      </c>
      <c r="H19" s="357">
        <v>8</v>
      </c>
      <c r="I19" s="357">
        <v>23</v>
      </c>
      <c r="J19" s="357">
        <v>29</v>
      </c>
      <c r="K19" s="357">
        <v>35</v>
      </c>
      <c r="L19" s="357">
        <v>23</v>
      </c>
      <c r="M19" s="357">
        <v>900</v>
      </c>
      <c r="N19" s="208">
        <f>IF('[1]HNI OPTION CALLS'!E19="BUY",('[1]HNI OPTION CALLS'!L19-'[1]HNI OPTION CALLS'!G19)*('[1]HNI OPTION CALLS'!M19),('[1]HNI OPTION CALLS'!G19-'[1]HNI OPTION CALLS'!L19)*('[1]HNI OPTION CALLS'!M19))</f>
        <v>5400</v>
      </c>
      <c r="O19" s="209">
        <f>'[1]HNI OPTION CALLS'!N19/('[1]HNI OPTION CALLS'!M19)/'[1]HNI OPTION CALLS'!G19%</f>
        <v>35.29411764705882</v>
      </c>
    </row>
    <row r="20" spans="1:15" s="114" customFormat="1" ht="15">
      <c r="A20" s="357">
        <v>9</v>
      </c>
      <c r="B20" s="358">
        <v>43837</v>
      </c>
      <c r="C20" s="357">
        <v>840</v>
      </c>
      <c r="D20" s="359" t="s">
        <v>176</v>
      </c>
      <c r="E20" s="357" t="s">
        <v>21</v>
      </c>
      <c r="F20" s="357" t="s">
        <v>158</v>
      </c>
      <c r="G20" s="357">
        <v>31</v>
      </c>
      <c r="H20" s="357">
        <v>19</v>
      </c>
      <c r="I20" s="357">
        <v>38</v>
      </c>
      <c r="J20" s="357">
        <v>46</v>
      </c>
      <c r="K20" s="357">
        <v>53</v>
      </c>
      <c r="L20" s="357">
        <v>38</v>
      </c>
      <c r="M20" s="357">
        <v>800</v>
      </c>
      <c r="N20" s="208">
        <f>IF('[1]HNI OPTION CALLS'!E20="BUY",('[1]HNI OPTION CALLS'!L20-'[1]HNI OPTION CALLS'!G20)*('[1]HNI OPTION CALLS'!M20),('[1]HNI OPTION CALLS'!G20-'[1]HNI OPTION CALLS'!L20)*('[1]HNI OPTION CALLS'!M20))</f>
        <v>5600</v>
      </c>
      <c r="O20" s="209">
        <f>'[1]HNI OPTION CALLS'!N20/('[1]HNI OPTION CALLS'!M20)/'[1]HNI OPTION CALLS'!G20%</f>
        <v>22.580645161290324</v>
      </c>
    </row>
    <row r="21" spans="1:15" s="114" customFormat="1" ht="15">
      <c r="A21" s="357">
        <v>10</v>
      </c>
      <c r="B21" s="358">
        <v>43833</v>
      </c>
      <c r="C21" s="357">
        <v>450</v>
      </c>
      <c r="D21" s="359" t="s">
        <v>176</v>
      </c>
      <c r="E21" s="357" t="s">
        <v>21</v>
      </c>
      <c r="F21" s="357" t="s">
        <v>128</v>
      </c>
      <c r="G21" s="357">
        <v>15</v>
      </c>
      <c r="H21" s="357">
        <v>7</v>
      </c>
      <c r="I21" s="357">
        <v>20</v>
      </c>
      <c r="J21" s="357">
        <v>25</v>
      </c>
      <c r="K21" s="357">
        <v>30</v>
      </c>
      <c r="L21" s="357">
        <v>15</v>
      </c>
      <c r="M21" s="357">
        <v>1250</v>
      </c>
      <c r="N21" s="208">
        <v>0</v>
      </c>
      <c r="O21" s="209">
        <v>0</v>
      </c>
    </row>
    <row r="22" spans="1:15" s="114" customFormat="1" ht="15">
      <c r="A22" s="357">
        <v>11</v>
      </c>
      <c r="B22" s="358">
        <v>43832</v>
      </c>
      <c r="C22" s="357">
        <v>70</v>
      </c>
      <c r="D22" s="359" t="s">
        <v>176</v>
      </c>
      <c r="E22" s="357" t="s">
        <v>21</v>
      </c>
      <c r="F22" s="357" t="s">
        <v>24</v>
      </c>
      <c r="G22" s="357">
        <v>1.5</v>
      </c>
      <c r="H22" s="357">
        <v>0.2</v>
      </c>
      <c r="I22" s="357">
        <v>2.3</v>
      </c>
      <c r="J22" s="357">
        <v>3</v>
      </c>
      <c r="K22" s="357">
        <v>3.8</v>
      </c>
      <c r="L22" s="357">
        <v>1.5</v>
      </c>
      <c r="M22" s="357">
        <v>8300</v>
      </c>
      <c r="N22" s="208">
        <v>0</v>
      </c>
      <c r="O22" s="209">
        <v>0</v>
      </c>
    </row>
    <row r="23" spans="1:15" s="114" customFormat="1" ht="15">
      <c r="A23" s="357">
        <v>12</v>
      </c>
      <c r="B23" s="358">
        <v>43832</v>
      </c>
      <c r="C23" s="357">
        <v>500</v>
      </c>
      <c r="D23" s="359" t="s">
        <v>176</v>
      </c>
      <c r="E23" s="357" t="s">
        <v>21</v>
      </c>
      <c r="F23" s="357" t="s">
        <v>80</v>
      </c>
      <c r="G23" s="357">
        <v>10</v>
      </c>
      <c r="H23" s="357">
        <v>2</v>
      </c>
      <c r="I23" s="357">
        <v>15</v>
      </c>
      <c r="J23" s="357">
        <v>20</v>
      </c>
      <c r="K23" s="357">
        <v>25</v>
      </c>
      <c r="L23" s="357">
        <v>10</v>
      </c>
      <c r="M23" s="357">
        <v>1061</v>
      </c>
      <c r="N23" s="208">
        <v>0</v>
      </c>
      <c r="O23" s="209">
        <v>0</v>
      </c>
    </row>
    <row r="24" spans="1:15" s="114" customFormat="1" ht="15">
      <c r="A24" s="357">
        <v>13</v>
      </c>
      <c r="B24" s="358">
        <v>43831</v>
      </c>
      <c r="C24" s="357">
        <v>170</v>
      </c>
      <c r="D24" s="359" t="s">
        <v>176</v>
      </c>
      <c r="E24" s="357" t="s">
        <v>21</v>
      </c>
      <c r="F24" s="357" t="s">
        <v>219</v>
      </c>
      <c r="G24" s="357">
        <v>7.5</v>
      </c>
      <c r="H24" s="357">
        <v>5.5</v>
      </c>
      <c r="I24" s="357">
        <v>8.5</v>
      </c>
      <c r="J24" s="357">
        <v>9.5</v>
      </c>
      <c r="K24" s="357">
        <v>10.5</v>
      </c>
      <c r="L24" s="357">
        <v>10.5</v>
      </c>
      <c r="M24" s="357">
        <v>5000</v>
      </c>
      <c r="N24" s="208">
        <f>IF('[1]HNI OPTION CALLS'!E24="BUY",('[1]HNI OPTION CALLS'!L24-'[1]HNI OPTION CALLS'!G24)*('[1]HNI OPTION CALLS'!M24),('[1]HNI OPTION CALLS'!G24-'[1]HNI OPTION CALLS'!L24)*('[1]HNI OPTION CALLS'!M24))</f>
        <v>15000</v>
      </c>
      <c r="O24" s="209">
        <f>'[1]HNI OPTION CALLS'!N24/('[1]HNI OPTION CALLS'!M24)/'[1]HNI OPTION CALLS'!G24%</f>
        <v>40</v>
      </c>
    </row>
    <row r="25" spans="1:11" s="114" customFormat="1" ht="17.25" thickBot="1">
      <c r="A25" s="73"/>
      <c r="B25" s="115"/>
      <c r="C25" s="115"/>
      <c r="D25" s="116"/>
      <c r="E25" s="116"/>
      <c r="F25" s="116"/>
      <c r="G25" s="117"/>
      <c r="H25" s="118"/>
      <c r="I25" s="119" t="s">
        <v>27</v>
      </c>
      <c r="J25" s="119"/>
      <c r="K25" s="120"/>
    </row>
    <row r="26" spans="1:16" s="1" customFormat="1" ht="16.5">
      <c r="A26" s="122"/>
      <c r="B26" s="115"/>
      <c r="C26" s="115"/>
      <c r="D26" s="360" t="s">
        <v>28</v>
      </c>
      <c r="E26" s="361"/>
      <c r="F26" s="362">
        <v>9</v>
      </c>
      <c r="G26" s="363">
        <v>100</v>
      </c>
      <c r="H26" s="116">
        <v>9</v>
      </c>
      <c r="I26" s="123">
        <f>'[1]HNI OPTION CALLS'!H27/'[1]HNI OPTION CALLS'!H26%</f>
        <v>88.88888888888889</v>
      </c>
      <c r="J26" s="123"/>
      <c r="K26" s="123"/>
      <c r="L26" s="114"/>
      <c r="M26" s="114"/>
      <c r="N26" s="114"/>
      <c r="O26" s="114"/>
      <c r="P26" s="114"/>
    </row>
    <row r="27" spans="1:17" s="1" customFormat="1" ht="16.5">
      <c r="A27" s="122"/>
      <c r="B27" s="115"/>
      <c r="C27" s="115"/>
      <c r="D27" s="364" t="s">
        <v>29</v>
      </c>
      <c r="E27" s="365"/>
      <c r="F27" s="366">
        <v>8</v>
      </c>
      <c r="G27" s="367">
        <f>('[1]HNI OPTION CALLS'!F27/'[1]HNI OPTION CALLS'!F26)*100</f>
        <v>88.88888888888889</v>
      </c>
      <c r="H27" s="116">
        <v>8</v>
      </c>
      <c r="I27" s="120"/>
      <c r="J27" s="120"/>
      <c r="K27" s="116"/>
      <c r="L27" s="114"/>
      <c r="M27" s="114"/>
      <c r="N27" s="114"/>
      <c r="O27" s="114"/>
      <c r="Q27" s="114"/>
    </row>
    <row r="28" spans="1:17" s="114" customFormat="1" ht="16.5">
      <c r="A28" s="124"/>
      <c r="B28" s="115"/>
      <c r="C28" s="115"/>
      <c r="D28" s="364" t="s">
        <v>31</v>
      </c>
      <c r="E28" s="365"/>
      <c r="F28" s="366">
        <v>0</v>
      </c>
      <c r="G28" s="367">
        <f>('[1]HNI OPTION CALLS'!F28/'[1]HNI OPTION CALLS'!F26)*100</f>
        <v>0</v>
      </c>
      <c r="H28" s="125"/>
      <c r="I28" s="116"/>
      <c r="J28" s="116"/>
      <c r="P28" s="1"/>
      <c r="Q28" s="1"/>
    </row>
    <row r="29" spans="1:11" s="114" customFormat="1" ht="16.5">
      <c r="A29" s="124"/>
      <c r="B29" s="115"/>
      <c r="C29" s="115"/>
      <c r="D29" s="364" t="s">
        <v>32</v>
      </c>
      <c r="E29" s="365"/>
      <c r="F29" s="366">
        <v>0</v>
      </c>
      <c r="G29" s="367">
        <f>('[1]HNI OPTION CALLS'!F29/'[1]HNI OPTION CALLS'!F26)*100</f>
        <v>0</v>
      </c>
      <c r="H29" s="125"/>
      <c r="I29" s="116"/>
      <c r="J29" s="116"/>
      <c r="K29" s="116"/>
    </row>
    <row r="30" spans="1:12" s="114" customFormat="1" ht="16.5">
      <c r="A30" s="124"/>
      <c r="B30" s="115"/>
      <c r="C30" s="115"/>
      <c r="D30" s="364" t="s">
        <v>33</v>
      </c>
      <c r="E30" s="365"/>
      <c r="F30" s="366">
        <v>1</v>
      </c>
      <c r="G30" s="367">
        <f>('[1]HNI OPTION CALLS'!F30/'[1]HNI OPTION CALLS'!F26)*100</f>
        <v>11.11111111111111</v>
      </c>
      <c r="H30" s="125"/>
      <c r="I30" s="116" t="s">
        <v>34</v>
      </c>
      <c r="J30" s="116"/>
      <c r="K30" s="116"/>
      <c r="L30" s="120"/>
    </row>
    <row r="31" spans="1:12" s="114" customFormat="1" ht="15" customHeight="1">
      <c r="A31" s="124"/>
      <c r="B31" s="115"/>
      <c r="C31" s="115"/>
      <c r="D31" s="364" t="s">
        <v>35</v>
      </c>
      <c r="E31" s="365"/>
      <c r="F31" s="366">
        <v>0</v>
      </c>
      <c r="G31" s="367">
        <f>('[1]HNI OPTION CALLS'!F31/'[1]HNI OPTION CALLS'!F26)*100</f>
        <v>0</v>
      </c>
      <c r="H31" s="125"/>
      <c r="I31" s="116"/>
      <c r="J31" s="116"/>
      <c r="K31" s="120"/>
      <c r="L31" s="120"/>
    </row>
    <row r="32" spans="1:12" s="114" customFormat="1" ht="15" customHeight="1" thickBot="1">
      <c r="A32" s="124"/>
      <c r="B32" s="115"/>
      <c r="C32" s="115"/>
      <c r="D32" s="368" t="s">
        <v>36</v>
      </c>
      <c r="E32" s="369"/>
      <c r="F32" s="370">
        <v>0</v>
      </c>
      <c r="G32" s="371">
        <f>('[1]HNI OPTION CALLS'!F32/'[1]HNI OPTION CALLS'!F26)*100</f>
        <v>0</v>
      </c>
      <c r="H32" s="125"/>
      <c r="I32" s="116"/>
      <c r="J32" s="116"/>
      <c r="K32" s="126"/>
      <c r="L32" s="126"/>
    </row>
    <row r="33" spans="1:15" s="114" customFormat="1" ht="15" customHeight="1">
      <c r="A33" s="127" t="s">
        <v>37</v>
      </c>
      <c r="B33" s="115"/>
      <c r="C33" s="115"/>
      <c r="D33" s="122"/>
      <c r="E33" s="122"/>
      <c r="F33" s="116"/>
      <c r="G33" s="116"/>
      <c r="H33" s="128"/>
      <c r="I33" s="129"/>
      <c r="K33" s="129"/>
      <c r="N33"/>
      <c r="O33"/>
    </row>
    <row r="34" spans="1:12" s="114" customFormat="1" ht="15" customHeight="1">
      <c r="A34" s="130" t="s">
        <v>348</v>
      </c>
      <c r="B34" s="115"/>
      <c r="C34" s="115"/>
      <c r="D34" s="131"/>
      <c r="E34" s="132"/>
      <c r="F34" s="122"/>
      <c r="G34" s="129"/>
      <c r="H34" s="128"/>
      <c r="I34" s="129"/>
      <c r="J34" s="129"/>
      <c r="K34" s="129"/>
      <c r="L34" s="116"/>
    </row>
    <row r="35" spans="1:14" s="114" customFormat="1" ht="15" customHeight="1" thickBot="1">
      <c r="A35" s="189" t="s">
        <v>349</v>
      </c>
      <c r="B35" s="107"/>
      <c r="C35" s="108"/>
      <c r="D35" s="109"/>
      <c r="E35" s="110"/>
      <c r="F35" s="110"/>
      <c r="G35" s="111"/>
      <c r="H35" s="112"/>
      <c r="I35" s="112"/>
      <c r="J35" s="112"/>
      <c r="K35" s="110"/>
      <c r="L35"/>
      <c r="N35"/>
    </row>
    <row r="36" spans="1:17" ht="15.75" customHeight="1">
      <c r="A36" s="340" t="s">
        <v>0</v>
      </c>
      <c r="B36" s="341"/>
      <c r="C36" s="341"/>
      <c r="D36" s="341"/>
      <c r="E36" s="341"/>
      <c r="F36" s="341"/>
      <c r="G36" s="341"/>
      <c r="H36" s="341"/>
      <c r="I36" s="341"/>
      <c r="J36" s="341"/>
      <c r="K36" s="341"/>
      <c r="L36" s="341"/>
      <c r="M36" s="341"/>
      <c r="N36" s="341"/>
      <c r="O36" s="342"/>
      <c r="P36" s="114"/>
      <c r="Q36" s="1"/>
    </row>
    <row r="37" spans="1:15" ht="15" customHeight="1">
      <c r="A37" s="343"/>
      <c r="B37" s="315"/>
      <c r="C37" s="315"/>
      <c r="D37" s="315"/>
      <c r="E37" s="315"/>
      <c r="F37" s="315"/>
      <c r="G37" s="315"/>
      <c r="H37" s="315"/>
      <c r="I37" s="315"/>
      <c r="J37" s="315"/>
      <c r="K37" s="315"/>
      <c r="L37" s="315"/>
      <c r="M37" s="315"/>
      <c r="N37" s="315"/>
      <c r="O37" s="317"/>
    </row>
    <row r="38" spans="1:15" ht="15" customHeight="1">
      <c r="A38" s="343"/>
      <c r="B38" s="315"/>
      <c r="C38" s="315"/>
      <c r="D38" s="315"/>
      <c r="E38" s="315"/>
      <c r="F38" s="315"/>
      <c r="G38" s="315"/>
      <c r="H38" s="315"/>
      <c r="I38" s="315"/>
      <c r="J38" s="315"/>
      <c r="K38" s="315"/>
      <c r="L38" s="315"/>
      <c r="M38" s="315"/>
      <c r="N38" s="315"/>
      <c r="O38" s="317"/>
    </row>
    <row r="39" spans="1:15" s="114" customFormat="1" ht="15" customHeight="1">
      <c r="A39" s="344" t="s">
        <v>135</v>
      </c>
      <c r="B39" s="316"/>
      <c r="C39" s="316"/>
      <c r="D39" s="316"/>
      <c r="E39" s="316"/>
      <c r="F39" s="316"/>
      <c r="G39" s="316"/>
      <c r="H39" s="316"/>
      <c r="I39" s="316"/>
      <c r="J39" s="316"/>
      <c r="K39" s="316"/>
      <c r="L39" s="316"/>
      <c r="M39" s="316"/>
      <c r="N39" s="316"/>
      <c r="O39" s="318"/>
    </row>
    <row r="40" spans="1:15" s="114" customFormat="1" ht="15" customHeight="1">
      <c r="A40" s="344" t="s">
        <v>136</v>
      </c>
      <c r="B40" s="316"/>
      <c r="C40" s="316"/>
      <c r="D40" s="316"/>
      <c r="E40" s="316"/>
      <c r="F40" s="316"/>
      <c r="G40" s="316"/>
      <c r="H40" s="316"/>
      <c r="I40" s="316"/>
      <c r="J40" s="316"/>
      <c r="K40" s="316"/>
      <c r="L40" s="316"/>
      <c r="M40" s="316"/>
      <c r="N40" s="316"/>
      <c r="O40" s="318"/>
    </row>
    <row r="41" spans="1:15" s="114" customFormat="1" ht="15" customHeight="1" thickBot="1">
      <c r="A41" s="345" t="s">
        <v>3</v>
      </c>
      <c r="B41" s="346"/>
      <c r="C41" s="346"/>
      <c r="D41" s="346"/>
      <c r="E41" s="346"/>
      <c r="F41" s="346"/>
      <c r="G41" s="346"/>
      <c r="H41" s="346"/>
      <c r="I41" s="346"/>
      <c r="J41" s="346"/>
      <c r="K41" s="346"/>
      <c r="L41" s="346"/>
      <c r="M41" s="346"/>
      <c r="N41" s="346"/>
      <c r="O41" s="347"/>
    </row>
    <row r="42" spans="1:15" s="114" customFormat="1" ht="15" customHeight="1">
      <c r="A42" s="348" t="s">
        <v>389</v>
      </c>
      <c r="B42" s="349"/>
      <c r="C42" s="349"/>
      <c r="D42" s="349"/>
      <c r="E42" s="349"/>
      <c r="F42" s="349"/>
      <c r="G42" s="349"/>
      <c r="H42" s="349"/>
      <c r="I42" s="349"/>
      <c r="J42" s="349"/>
      <c r="K42" s="349"/>
      <c r="L42" s="349"/>
      <c r="M42" s="349"/>
      <c r="N42" s="349"/>
      <c r="O42" s="350"/>
    </row>
    <row r="43" spans="1:15" s="114" customFormat="1" ht="16.5">
      <c r="A43" s="351" t="s">
        <v>5</v>
      </c>
      <c r="B43" s="352"/>
      <c r="C43" s="352"/>
      <c r="D43" s="352"/>
      <c r="E43" s="352"/>
      <c r="F43" s="352"/>
      <c r="G43" s="352"/>
      <c r="H43" s="352"/>
      <c r="I43" s="352"/>
      <c r="J43" s="352"/>
      <c r="K43" s="352"/>
      <c r="L43" s="352"/>
      <c r="M43" s="352"/>
      <c r="N43" s="352"/>
      <c r="O43" s="353"/>
    </row>
    <row r="44" spans="1:15" s="114" customFormat="1" ht="15" customHeight="1">
      <c r="A44" s="354" t="s">
        <v>6</v>
      </c>
      <c r="B44" s="355" t="s">
        <v>7</v>
      </c>
      <c r="C44" s="355" t="s">
        <v>175</v>
      </c>
      <c r="D44" s="355" t="s">
        <v>8</v>
      </c>
      <c r="E44" s="354" t="s">
        <v>160</v>
      </c>
      <c r="F44" s="354" t="s">
        <v>161</v>
      </c>
      <c r="G44" s="355" t="s">
        <v>11</v>
      </c>
      <c r="H44" s="355" t="s">
        <v>12</v>
      </c>
      <c r="I44" s="355" t="s">
        <v>13</v>
      </c>
      <c r="J44" s="355" t="s">
        <v>14</v>
      </c>
      <c r="K44" s="355" t="s">
        <v>15</v>
      </c>
      <c r="L44" s="356" t="s">
        <v>16</v>
      </c>
      <c r="M44" s="355" t="s">
        <v>17</v>
      </c>
      <c r="N44" s="355" t="s">
        <v>18</v>
      </c>
      <c r="O44" s="355" t="s">
        <v>19</v>
      </c>
    </row>
    <row r="45" spans="1:15" s="114" customFormat="1" ht="15" customHeight="1">
      <c r="A45" s="314"/>
      <c r="B45" s="311"/>
      <c r="C45" s="311"/>
      <c r="D45" s="311"/>
      <c r="E45" s="314"/>
      <c r="F45" s="314"/>
      <c r="G45" s="311"/>
      <c r="H45" s="311"/>
      <c r="I45" s="311"/>
      <c r="J45" s="311"/>
      <c r="K45" s="311"/>
      <c r="L45" s="313"/>
      <c r="M45" s="311"/>
      <c r="N45" s="312"/>
      <c r="O45" s="312"/>
    </row>
    <row r="46" spans="1:15" s="114" customFormat="1" ht="15" customHeight="1">
      <c r="A46" s="357">
        <v>1</v>
      </c>
      <c r="B46" s="358">
        <v>43830</v>
      </c>
      <c r="C46" s="357">
        <v>320</v>
      </c>
      <c r="D46" s="359" t="s">
        <v>176</v>
      </c>
      <c r="E46" s="357" t="s">
        <v>21</v>
      </c>
      <c r="F46" s="357" t="s">
        <v>150</v>
      </c>
      <c r="G46" s="357">
        <v>18</v>
      </c>
      <c r="H46" s="357">
        <v>6</v>
      </c>
      <c r="I46" s="357">
        <v>25</v>
      </c>
      <c r="J46" s="357">
        <v>32</v>
      </c>
      <c r="K46" s="357">
        <v>39</v>
      </c>
      <c r="L46" s="357">
        <v>25</v>
      </c>
      <c r="M46" s="357">
        <v>1200</v>
      </c>
      <c r="N46" s="208">
        <f>IF('[1]HNI OPTION CALLS'!E46="BUY",('[1]HNI OPTION CALLS'!L46-'[1]HNI OPTION CALLS'!G46)*('[1]HNI OPTION CALLS'!M46),('[1]HNI OPTION CALLS'!G46-'[1]HNI OPTION CALLS'!L46)*('[1]HNI OPTION CALLS'!M46))</f>
        <v>8400</v>
      </c>
      <c r="O46" s="209">
        <f>'[1]HNI OPTION CALLS'!N46/('[1]HNI OPTION CALLS'!M46)/'[1]HNI OPTION CALLS'!G46%</f>
        <v>38.88888888888889</v>
      </c>
    </row>
    <row r="47" spans="1:15" s="114" customFormat="1" ht="15" customHeight="1">
      <c r="A47" s="357">
        <v>2</v>
      </c>
      <c r="B47" s="358">
        <v>43829</v>
      </c>
      <c r="C47" s="357">
        <v>180</v>
      </c>
      <c r="D47" s="359" t="s">
        <v>176</v>
      </c>
      <c r="E47" s="357" t="s">
        <v>21</v>
      </c>
      <c r="F47" s="357" t="s">
        <v>84</v>
      </c>
      <c r="G47" s="357">
        <v>8.5</v>
      </c>
      <c r="H47" s="357">
        <v>5.8</v>
      </c>
      <c r="I47" s="357">
        <v>10</v>
      </c>
      <c r="J47" s="357">
        <v>11.5</v>
      </c>
      <c r="K47" s="357">
        <v>13</v>
      </c>
      <c r="L47" s="357">
        <v>10</v>
      </c>
      <c r="M47" s="357">
        <v>4300</v>
      </c>
      <c r="N47" s="208">
        <f>IF('[1]HNI OPTION CALLS'!E47="BUY",('[1]HNI OPTION CALLS'!L47-'[1]HNI OPTION CALLS'!G47)*('[1]HNI OPTION CALLS'!M47),('[1]HNI OPTION CALLS'!G47-'[1]HNI OPTION CALLS'!L47)*('[1]HNI OPTION CALLS'!M47))</f>
        <v>6450</v>
      </c>
      <c r="O47" s="209">
        <f>'[1]HNI OPTION CALLS'!N47/('[1]HNI OPTION CALLS'!M47)/'[1]HNI OPTION CALLS'!G47%</f>
        <v>17.64705882352941</v>
      </c>
    </row>
    <row r="48" spans="1:15" s="114" customFormat="1" ht="15" customHeight="1">
      <c r="A48" s="357">
        <v>3</v>
      </c>
      <c r="B48" s="358">
        <v>43826</v>
      </c>
      <c r="C48" s="357">
        <v>450</v>
      </c>
      <c r="D48" s="359" t="s">
        <v>176</v>
      </c>
      <c r="E48" s="357" t="s">
        <v>21</v>
      </c>
      <c r="F48" s="357" t="s">
        <v>124</v>
      </c>
      <c r="G48" s="357">
        <v>13</v>
      </c>
      <c r="H48" s="357">
        <v>3</v>
      </c>
      <c r="I48" s="357">
        <v>18</v>
      </c>
      <c r="J48" s="357">
        <v>22</v>
      </c>
      <c r="K48" s="357">
        <v>26</v>
      </c>
      <c r="L48" s="357">
        <v>18</v>
      </c>
      <c r="M48" s="357">
        <v>1300</v>
      </c>
      <c r="N48" s="208">
        <f>IF('[1]HNI OPTION CALLS'!E48="BUY",('[1]HNI OPTION CALLS'!L48-'[1]HNI OPTION CALLS'!G48)*('[1]HNI OPTION CALLS'!M48),('[1]HNI OPTION CALLS'!G48-'[1]HNI OPTION CALLS'!L48)*('[1]HNI OPTION CALLS'!M48))</f>
        <v>6500</v>
      </c>
      <c r="O48" s="209">
        <f>'[1]HNI OPTION CALLS'!N48/('[1]HNI OPTION CALLS'!M48)/'[1]HNI OPTION CALLS'!G48%</f>
        <v>38.46153846153846</v>
      </c>
    </row>
    <row r="49" spans="1:15" s="114" customFormat="1" ht="15" customHeight="1">
      <c r="A49" s="357">
        <v>4</v>
      </c>
      <c r="B49" s="358">
        <v>43825</v>
      </c>
      <c r="C49" s="357">
        <v>170</v>
      </c>
      <c r="D49" s="359" t="s">
        <v>176</v>
      </c>
      <c r="E49" s="357" t="s">
        <v>21</v>
      </c>
      <c r="F49" s="357" t="s">
        <v>219</v>
      </c>
      <c r="G49" s="357">
        <v>7</v>
      </c>
      <c r="H49" s="357">
        <v>4.8</v>
      </c>
      <c r="I49" s="357">
        <v>8.3</v>
      </c>
      <c r="J49" s="357">
        <v>9.6</v>
      </c>
      <c r="K49" s="357">
        <v>11</v>
      </c>
      <c r="L49" s="357">
        <v>8.3</v>
      </c>
      <c r="M49" s="357">
        <v>5000</v>
      </c>
      <c r="N49" s="208">
        <f>IF('[1]HNI OPTION CALLS'!E49="BUY",('[1]HNI OPTION CALLS'!L49-'[1]HNI OPTION CALLS'!G49)*('[1]HNI OPTION CALLS'!M49),('[1]HNI OPTION CALLS'!G49-'[1]HNI OPTION CALLS'!L49)*('[1]HNI OPTION CALLS'!M49))</f>
        <v>6500.000000000004</v>
      </c>
      <c r="O49" s="209">
        <f>'[1]HNI OPTION CALLS'!N49/('[1]HNI OPTION CALLS'!M49)/'[1]HNI OPTION CALLS'!G49%</f>
        <v>18.57142857142858</v>
      </c>
    </row>
    <row r="50" spans="1:15" s="114" customFormat="1" ht="15">
      <c r="A50" s="357">
        <v>5</v>
      </c>
      <c r="B50" s="358">
        <v>43823</v>
      </c>
      <c r="C50" s="357">
        <v>160</v>
      </c>
      <c r="D50" s="359" t="s">
        <v>176</v>
      </c>
      <c r="E50" s="357" t="s">
        <v>21</v>
      </c>
      <c r="F50" s="357" t="s">
        <v>219</v>
      </c>
      <c r="G50" s="357">
        <v>10.5</v>
      </c>
      <c r="H50" s="357">
        <v>7</v>
      </c>
      <c r="I50" s="357">
        <v>12.5</v>
      </c>
      <c r="J50" s="357">
        <v>14.5</v>
      </c>
      <c r="K50" s="357">
        <v>16.5</v>
      </c>
      <c r="L50" s="357">
        <v>12.5</v>
      </c>
      <c r="M50" s="357">
        <v>3200</v>
      </c>
      <c r="N50" s="208">
        <f>IF('[1]HNI OPTION CALLS'!E50="BUY",('[1]HNI OPTION CALLS'!L50-'[1]HNI OPTION CALLS'!G50)*('[1]HNI OPTION CALLS'!M50),('[1]HNI OPTION CALLS'!G50-'[1]HNI OPTION CALLS'!L50)*('[1]HNI OPTION CALLS'!M50))</f>
        <v>6400</v>
      </c>
      <c r="O50" s="209">
        <f>'[1]HNI OPTION CALLS'!N50/('[1]HNI OPTION CALLS'!M50)/'[1]HNI OPTION CALLS'!G50%</f>
        <v>19.047619047619047</v>
      </c>
    </row>
    <row r="51" spans="1:15" s="114" customFormat="1" ht="15">
      <c r="A51" s="357">
        <v>6</v>
      </c>
      <c r="B51" s="358">
        <v>43822</v>
      </c>
      <c r="C51" s="357">
        <v>1350</v>
      </c>
      <c r="D51" s="359" t="s">
        <v>176</v>
      </c>
      <c r="E51" s="357" t="s">
        <v>21</v>
      </c>
      <c r="F51" s="357" t="s">
        <v>243</v>
      </c>
      <c r="G51" s="357">
        <v>11</v>
      </c>
      <c r="H51" s="357">
        <v>2</v>
      </c>
      <c r="I51" s="357">
        <v>30</v>
      </c>
      <c r="J51" s="357">
        <v>50</v>
      </c>
      <c r="K51" s="357">
        <v>70</v>
      </c>
      <c r="L51" s="357">
        <v>2</v>
      </c>
      <c r="M51" s="357">
        <v>600</v>
      </c>
      <c r="N51" s="208">
        <f>IF('[1]HNI OPTION CALLS'!E51="BUY",('[1]HNI OPTION CALLS'!L51-'[1]HNI OPTION CALLS'!G51)*('[1]HNI OPTION CALLS'!M51),('[1]HNI OPTION CALLS'!G51-'[1]HNI OPTION CALLS'!L51)*('[1]HNI OPTION CALLS'!M51))</f>
        <v>-5400</v>
      </c>
      <c r="O51" s="209">
        <f>'[1]HNI OPTION CALLS'!N51/('[1]HNI OPTION CALLS'!M51)/'[1]HNI OPTION CALLS'!G51%</f>
        <v>-81.81818181818181</v>
      </c>
    </row>
    <row r="52" spans="1:15" s="114" customFormat="1" ht="15" customHeight="1">
      <c r="A52" s="357">
        <v>7</v>
      </c>
      <c r="B52" s="358">
        <v>43819</v>
      </c>
      <c r="C52" s="357">
        <v>230</v>
      </c>
      <c r="D52" s="359" t="s">
        <v>176</v>
      </c>
      <c r="E52" s="357" t="s">
        <v>21</v>
      </c>
      <c r="F52" s="357" t="s">
        <v>186</v>
      </c>
      <c r="G52" s="357">
        <v>5.5</v>
      </c>
      <c r="H52" s="357">
        <v>1</v>
      </c>
      <c r="I52" s="357">
        <v>7.5</v>
      </c>
      <c r="J52" s="357">
        <v>9.5</v>
      </c>
      <c r="K52" s="357">
        <v>11.5</v>
      </c>
      <c r="L52" s="357">
        <v>1</v>
      </c>
      <c r="M52" s="357">
        <v>2800</v>
      </c>
      <c r="N52" s="208">
        <f>IF('[1]HNI OPTION CALLS'!E52="BUY",('[1]HNI OPTION CALLS'!L52-'[1]HNI OPTION CALLS'!G52)*('[1]HNI OPTION CALLS'!M52),('[1]HNI OPTION CALLS'!G52-'[1]HNI OPTION CALLS'!L52)*('[1]HNI OPTION CALLS'!M52))</f>
        <v>-12600</v>
      </c>
      <c r="O52" s="209">
        <f>'[1]HNI OPTION CALLS'!N52/('[1]HNI OPTION CALLS'!M52)/'[1]HNI OPTION CALLS'!G52%</f>
        <v>-81.81818181818181</v>
      </c>
    </row>
    <row r="53" spans="1:15" s="114" customFormat="1" ht="15" customHeight="1">
      <c r="A53" s="357">
        <v>8</v>
      </c>
      <c r="B53" s="358">
        <v>43818</v>
      </c>
      <c r="C53" s="357">
        <v>1140</v>
      </c>
      <c r="D53" s="359" t="s">
        <v>176</v>
      </c>
      <c r="E53" s="357" t="s">
        <v>21</v>
      </c>
      <c r="F53" s="357" t="s">
        <v>64</v>
      </c>
      <c r="G53" s="357">
        <v>18</v>
      </c>
      <c r="H53" s="357">
        <v>4</v>
      </c>
      <c r="I53" s="357">
        <v>28</v>
      </c>
      <c r="J53" s="357">
        <v>38</v>
      </c>
      <c r="K53" s="357">
        <v>48</v>
      </c>
      <c r="L53" s="357">
        <v>28</v>
      </c>
      <c r="M53" s="357">
        <v>600</v>
      </c>
      <c r="N53" s="208">
        <f>IF('[1]HNI OPTION CALLS'!E53="BUY",('[1]HNI OPTION CALLS'!L53-'[1]HNI OPTION CALLS'!G53)*('[1]HNI OPTION CALLS'!M53),('[1]HNI OPTION CALLS'!G53-'[1]HNI OPTION CALLS'!L53)*('[1]HNI OPTION CALLS'!M53))</f>
        <v>6000</v>
      </c>
      <c r="O53" s="209">
        <f>'[1]HNI OPTION CALLS'!N53/('[1]HNI OPTION CALLS'!M53)/'[1]HNI OPTION CALLS'!G53%</f>
        <v>55.55555555555556</v>
      </c>
    </row>
    <row r="54" spans="1:15" s="114" customFormat="1" ht="15" customHeight="1">
      <c r="A54" s="357">
        <v>9</v>
      </c>
      <c r="B54" s="358">
        <v>43817</v>
      </c>
      <c r="C54" s="357">
        <v>450</v>
      </c>
      <c r="D54" s="359" t="s">
        <v>176</v>
      </c>
      <c r="E54" s="357" t="s">
        <v>21</v>
      </c>
      <c r="F54" s="357" t="s">
        <v>80</v>
      </c>
      <c r="G54" s="357">
        <v>10</v>
      </c>
      <c r="H54" s="357">
        <v>2</v>
      </c>
      <c r="I54" s="357">
        <v>16</v>
      </c>
      <c r="J54" s="357">
        <v>21</v>
      </c>
      <c r="K54" s="357">
        <v>26</v>
      </c>
      <c r="L54" s="357">
        <v>16</v>
      </c>
      <c r="M54" s="357">
        <v>1061</v>
      </c>
      <c r="N54" s="208">
        <f>IF('[1]HNI OPTION CALLS'!E54="BUY",('[1]HNI OPTION CALLS'!L54-'[1]HNI OPTION CALLS'!G54)*('[1]HNI OPTION CALLS'!M54),('[1]HNI OPTION CALLS'!G54-'[1]HNI OPTION CALLS'!L54)*('[1]HNI OPTION CALLS'!M54))</f>
        <v>6366</v>
      </c>
      <c r="O54" s="209">
        <f>'[1]HNI OPTION CALLS'!N54/('[1]HNI OPTION CALLS'!M54)/'[1]HNI OPTION CALLS'!G54%</f>
        <v>60</v>
      </c>
    </row>
    <row r="55" spans="1:15" s="114" customFormat="1" ht="15" customHeight="1">
      <c r="A55" s="357">
        <v>10</v>
      </c>
      <c r="B55" s="358">
        <v>43816</v>
      </c>
      <c r="C55" s="357">
        <v>430</v>
      </c>
      <c r="D55" s="359" t="s">
        <v>176</v>
      </c>
      <c r="E55" s="357" t="s">
        <v>21</v>
      </c>
      <c r="F55" s="357" t="s">
        <v>380</v>
      </c>
      <c r="G55" s="357">
        <v>6.5</v>
      </c>
      <c r="H55" s="357">
        <v>3</v>
      </c>
      <c r="I55" s="357">
        <v>8.5</v>
      </c>
      <c r="J55" s="357">
        <v>10.5</v>
      </c>
      <c r="K55" s="357">
        <v>12.5</v>
      </c>
      <c r="L55" s="357">
        <v>8.5</v>
      </c>
      <c r="M55" s="357">
        <v>2750</v>
      </c>
      <c r="N55" s="208">
        <f>IF('[1]HNI OPTION CALLS'!E55="BUY",('[1]HNI OPTION CALLS'!L55-'[1]HNI OPTION CALLS'!G55)*('[1]HNI OPTION CALLS'!M55),('[1]HNI OPTION CALLS'!G55-'[1]HNI OPTION CALLS'!L55)*('[1]HNI OPTION CALLS'!M55))</f>
        <v>5500</v>
      </c>
      <c r="O55" s="209">
        <f>'[1]HNI OPTION CALLS'!N55/('[1]HNI OPTION CALLS'!M55)/'[1]HNI OPTION CALLS'!G55%</f>
        <v>30.769230769230766</v>
      </c>
    </row>
    <row r="56" spans="1:15" s="114" customFormat="1" ht="15" customHeight="1">
      <c r="A56" s="357">
        <v>11</v>
      </c>
      <c r="B56" s="358">
        <v>43812</v>
      </c>
      <c r="C56" s="357">
        <v>320</v>
      </c>
      <c r="D56" s="359" t="s">
        <v>176</v>
      </c>
      <c r="E56" s="357" t="s">
        <v>21</v>
      </c>
      <c r="F56" s="357" t="s">
        <v>150</v>
      </c>
      <c r="G56" s="357">
        <v>18</v>
      </c>
      <c r="H56" s="357">
        <v>6</v>
      </c>
      <c r="I56" s="357">
        <v>25</v>
      </c>
      <c r="J56" s="357">
        <v>32</v>
      </c>
      <c r="K56" s="357">
        <v>38</v>
      </c>
      <c r="L56" s="357">
        <v>6</v>
      </c>
      <c r="M56" s="357">
        <v>800</v>
      </c>
      <c r="N56" s="208">
        <f>IF('[1]HNI OPTION CALLS'!E56="BUY",('[1]HNI OPTION CALLS'!L56-'[1]HNI OPTION CALLS'!G56)*('[1]HNI OPTION CALLS'!M56),('[1]HNI OPTION CALLS'!G56-'[1]HNI OPTION CALLS'!L56)*('[1]HNI OPTION CALLS'!M56))</f>
        <v>-9600</v>
      </c>
      <c r="O56" s="209">
        <f>'[1]HNI OPTION CALLS'!N56/('[1]HNI OPTION CALLS'!M56)/'[1]HNI OPTION CALLS'!G56%</f>
        <v>-66.66666666666667</v>
      </c>
    </row>
    <row r="57" spans="1:15" s="114" customFormat="1" ht="15">
      <c r="A57" s="357">
        <v>12</v>
      </c>
      <c r="B57" s="358">
        <v>43811</v>
      </c>
      <c r="C57" s="357">
        <v>115</v>
      </c>
      <c r="D57" s="359" t="s">
        <v>176</v>
      </c>
      <c r="E57" s="357" t="s">
        <v>21</v>
      </c>
      <c r="F57" s="357" t="s">
        <v>164</v>
      </c>
      <c r="G57" s="357">
        <v>3.2</v>
      </c>
      <c r="H57" s="357">
        <v>1.8</v>
      </c>
      <c r="I57" s="357">
        <v>4.2</v>
      </c>
      <c r="J57" s="357">
        <v>5.2</v>
      </c>
      <c r="K57" s="357">
        <v>6.2</v>
      </c>
      <c r="L57" s="357">
        <v>1.8</v>
      </c>
      <c r="M57" s="357">
        <v>6200</v>
      </c>
      <c r="N57" s="208">
        <f>IF('[1]HNI OPTION CALLS'!E57="BUY",('[1]HNI OPTION CALLS'!L57-'[1]HNI OPTION CALLS'!G57)*('[1]HNI OPTION CALLS'!M57),('[1]HNI OPTION CALLS'!G57-'[1]HNI OPTION CALLS'!L57)*('[1]HNI OPTION CALLS'!M57))</f>
        <v>-8680</v>
      </c>
      <c r="O57" s="209">
        <f>'[1]HNI OPTION CALLS'!N57/('[1]HNI OPTION CALLS'!M57)/'[1]HNI OPTION CALLS'!G57%</f>
        <v>-43.74999999999999</v>
      </c>
    </row>
    <row r="58" spans="1:15" s="114" customFormat="1" ht="15">
      <c r="A58" s="357">
        <v>13</v>
      </c>
      <c r="B58" s="358">
        <v>43809</v>
      </c>
      <c r="C58" s="357">
        <v>4100</v>
      </c>
      <c r="D58" s="359" t="s">
        <v>176</v>
      </c>
      <c r="E58" s="357" t="s">
        <v>21</v>
      </c>
      <c r="F58" s="357" t="s">
        <v>121</v>
      </c>
      <c r="G58" s="357">
        <v>48</v>
      </c>
      <c r="H58" s="357">
        <v>8</v>
      </c>
      <c r="I58" s="357">
        <v>70</v>
      </c>
      <c r="J58" s="357">
        <v>95</v>
      </c>
      <c r="K58" s="357">
        <v>120</v>
      </c>
      <c r="L58" s="357">
        <v>70</v>
      </c>
      <c r="M58" s="357">
        <v>250</v>
      </c>
      <c r="N58" s="208">
        <f>IF('[1]HNI OPTION CALLS'!E58="BUY",('[1]HNI OPTION CALLS'!L58-'[1]HNI OPTION CALLS'!G58)*('[1]HNI OPTION CALLS'!M58),('[1]HNI OPTION CALLS'!G58-'[1]HNI OPTION CALLS'!L58)*('[1]HNI OPTION CALLS'!M58))</f>
        <v>5500</v>
      </c>
      <c r="O58" s="209">
        <f>'[1]HNI OPTION CALLS'!N58/('[1]HNI OPTION CALLS'!M58)/'[1]HNI OPTION CALLS'!G58%</f>
        <v>45.833333333333336</v>
      </c>
    </row>
    <row r="59" spans="1:15" s="114" customFormat="1" ht="15">
      <c r="A59" s="357">
        <v>14</v>
      </c>
      <c r="B59" s="358">
        <v>43808</v>
      </c>
      <c r="C59" s="357">
        <v>420</v>
      </c>
      <c r="D59" s="359" t="s">
        <v>176</v>
      </c>
      <c r="E59" s="357" t="s">
        <v>21</v>
      </c>
      <c r="F59" s="357" t="s">
        <v>80</v>
      </c>
      <c r="G59" s="357">
        <v>11</v>
      </c>
      <c r="H59" s="357">
        <v>3</v>
      </c>
      <c r="I59" s="357">
        <v>16</v>
      </c>
      <c r="J59" s="357">
        <v>21</v>
      </c>
      <c r="K59" s="357">
        <v>26</v>
      </c>
      <c r="L59" s="357">
        <v>21</v>
      </c>
      <c r="M59" s="357">
        <v>1061</v>
      </c>
      <c r="N59" s="208">
        <f>IF('[1]HNI OPTION CALLS'!E59="BUY",('[1]HNI OPTION CALLS'!L59-'[1]HNI OPTION CALLS'!G59)*('[1]HNI OPTION CALLS'!M59),('[1]HNI OPTION CALLS'!G59-'[1]HNI OPTION CALLS'!L59)*('[1]HNI OPTION CALLS'!M59))</f>
        <v>10610</v>
      </c>
      <c r="O59" s="209">
        <f>'[1]HNI OPTION CALLS'!N59/('[1]HNI OPTION CALLS'!M59)/'[1]HNI OPTION CALLS'!G59%</f>
        <v>90.9090909090909</v>
      </c>
    </row>
    <row r="60" spans="1:15" s="114" customFormat="1" ht="15">
      <c r="A60" s="357">
        <v>15</v>
      </c>
      <c r="B60" s="358">
        <v>43805</v>
      </c>
      <c r="C60" s="357">
        <v>500</v>
      </c>
      <c r="D60" s="359" t="s">
        <v>176</v>
      </c>
      <c r="E60" s="357" t="s">
        <v>21</v>
      </c>
      <c r="F60" s="357" t="s">
        <v>390</v>
      </c>
      <c r="G60" s="357">
        <v>18</v>
      </c>
      <c r="H60" s="357">
        <v>4</v>
      </c>
      <c r="I60" s="357">
        <v>28</v>
      </c>
      <c r="J60" s="357">
        <v>38</v>
      </c>
      <c r="K60" s="357">
        <v>48</v>
      </c>
      <c r="L60" s="357">
        <v>28</v>
      </c>
      <c r="M60" s="357">
        <v>600</v>
      </c>
      <c r="N60" s="208">
        <f>IF('[1]HNI OPTION CALLS'!E60="BUY",('[1]HNI OPTION CALLS'!L60-'[1]HNI OPTION CALLS'!G60)*('[1]HNI OPTION CALLS'!M60),('[1]HNI OPTION CALLS'!G60-'[1]HNI OPTION CALLS'!L60)*('[1]HNI OPTION CALLS'!M60))</f>
        <v>6000</v>
      </c>
      <c r="O60" s="209">
        <f>'[1]HNI OPTION CALLS'!N60/('[1]HNI OPTION CALLS'!M60)/'[1]HNI OPTION CALLS'!G60%</f>
        <v>55.55555555555556</v>
      </c>
    </row>
    <row r="61" spans="1:15" s="114" customFormat="1" ht="15" customHeight="1">
      <c r="A61" s="357">
        <v>16</v>
      </c>
      <c r="B61" s="358">
        <v>43804</v>
      </c>
      <c r="C61" s="357">
        <v>580</v>
      </c>
      <c r="D61" s="359" t="s">
        <v>176</v>
      </c>
      <c r="E61" s="357" t="s">
        <v>21</v>
      </c>
      <c r="F61" s="357" t="s">
        <v>130</v>
      </c>
      <c r="G61" s="357">
        <v>22</v>
      </c>
      <c r="H61" s="357">
        <v>15</v>
      </c>
      <c r="I61" s="357">
        <v>26</v>
      </c>
      <c r="J61" s="357">
        <v>30</v>
      </c>
      <c r="K61" s="357">
        <v>34</v>
      </c>
      <c r="L61" s="357">
        <v>15</v>
      </c>
      <c r="M61" s="357">
        <v>1400</v>
      </c>
      <c r="N61" s="208">
        <f>IF('[1]HNI OPTION CALLS'!E61="BUY",('[1]HNI OPTION CALLS'!L61-'[1]HNI OPTION CALLS'!G61)*('[1]HNI OPTION CALLS'!M61),('[1]HNI OPTION CALLS'!G61-'[1]HNI OPTION CALLS'!L61)*('[1]HNI OPTION CALLS'!M61))</f>
        <v>-9800</v>
      </c>
      <c r="O61" s="209">
        <f>'[1]HNI OPTION CALLS'!N61/('[1]HNI OPTION CALLS'!M61)/'[1]HNI OPTION CALLS'!G61%</f>
        <v>-31.818181818181817</v>
      </c>
    </row>
    <row r="62" spans="1:15" s="114" customFormat="1" ht="15" customHeight="1">
      <c r="A62" s="357">
        <v>17</v>
      </c>
      <c r="B62" s="358">
        <v>43803</v>
      </c>
      <c r="C62" s="357">
        <v>740</v>
      </c>
      <c r="D62" s="359" t="s">
        <v>176</v>
      </c>
      <c r="E62" s="357" t="s">
        <v>21</v>
      </c>
      <c r="F62" s="357" t="s">
        <v>158</v>
      </c>
      <c r="G62" s="357">
        <v>18</v>
      </c>
      <c r="H62" s="357">
        <v>2</v>
      </c>
      <c r="I62" s="357">
        <v>28</v>
      </c>
      <c r="J62" s="357">
        <v>38</v>
      </c>
      <c r="K62" s="357">
        <v>48</v>
      </c>
      <c r="L62" s="357">
        <v>28</v>
      </c>
      <c r="M62" s="357">
        <v>600</v>
      </c>
      <c r="N62" s="208">
        <f>IF('[1]HNI OPTION CALLS'!E62="BUY",('[1]HNI OPTION CALLS'!L62-'[1]HNI OPTION CALLS'!G62)*('[1]HNI OPTION CALLS'!M62),('[1]HNI OPTION CALLS'!G62-'[1]HNI OPTION CALLS'!L62)*('[1]HNI OPTION CALLS'!M62))</f>
        <v>6000</v>
      </c>
      <c r="O62" s="209">
        <f>'[1]HNI OPTION CALLS'!N62/('[1]HNI OPTION CALLS'!M62)/'[1]HNI OPTION CALLS'!G62%</f>
        <v>55.55555555555556</v>
      </c>
    </row>
    <row r="63" spans="1:15" s="114" customFormat="1" ht="15" customHeight="1">
      <c r="A63" s="357">
        <v>18</v>
      </c>
      <c r="B63" s="358">
        <v>43802</v>
      </c>
      <c r="C63" s="357">
        <v>230</v>
      </c>
      <c r="D63" s="359" t="s">
        <v>176</v>
      </c>
      <c r="E63" s="357" t="s">
        <v>21</v>
      </c>
      <c r="F63" s="357" t="s">
        <v>186</v>
      </c>
      <c r="G63" s="357">
        <v>6.5</v>
      </c>
      <c r="H63" s="357">
        <v>2.8</v>
      </c>
      <c r="I63" s="357">
        <v>8.5</v>
      </c>
      <c r="J63" s="357">
        <v>10.5</v>
      </c>
      <c r="K63" s="357">
        <v>12.5</v>
      </c>
      <c r="L63" s="357">
        <v>6.5</v>
      </c>
      <c r="M63" s="357">
        <v>2800</v>
      </c>
      <c r="N63" s="208">
        <v>0</v>
      </c>
      <c r="O63" s="209">
        <v>0</v>
      </c>
    </row>
    <row r="64" spans="1:11" s="114" customFormat="1" ht="17.25" thickBot="1">
      <c r="A64" s="73"/>
      <c r="B64" s="115"/>
      <c r="C64" s="115"/>
      <c r="D64" s="116"/>
      <c r="E64" s="116"/>
      <c r="F64" s="116"/>
      <c r="G64" s="117"/>
      <c r="H64" s="118"/>
      <c r="I64" s="119" t="s">
        <v>27</v>
      </c>
      <c r="J64" s="119"/>
      <c r="K64" s="120"/>
    </row>
    <row r="65" spans="1:11" s="114" customFormat="1" ht="16.5">
      <c r="A65" s="122"/>
      <c r="B65" s="115"/>
      <c r="C65" s="115"/>
      <c r="D65" s="360" t="s">
        <v>28</v>
      </c>
      <c r="E65" s="361"/>
      <c r="F65" s="362">
        <v>17</v>
      </c>
      <c r="G65" s="363">
        <v>100</v>
      </c>
      <c r="H65" s="116">
        <v>17</v>
      </c>
      <c r="I65" s="123">
        <f>'[1]HNI OPTION CALLS'!H66/'[1]HNI OPTION CALLS'!H65%</f>
        <v>70.58823529411764</v>
      </c>
      <c r="J65" s="123"/>
      <c r="K65" s="123"/>
    </row>
    <row r="66" spans="1:11" s="114" customFormat="1" ht="16.5">
      <c r="A66" s="122"/>
      <c r="B66" s="115"/>
      <c r="C66" s="115"/>
      <c r="D66" s="364" t="s">
        <v>29</v>
      </c>
      <c r="E66" s="365"/>
      <c r="F66" s="366">
        <v>12</v>
      </c>
      <c r="G66" s="367">
        <f>('[1]HNI OPTION CALLS'!F66/'[1]HNI OPTION CALLS'!F65)*100</f>
        <v>70.58823529411765</v>
      </c>
      <c r="H66" s="116">
        <v>12</v>
      </c>
      <c r="I66" s="120"/>
      <c r="J66" s="120"/>
      <c r="K66" s="116"/>
    </row>
    <row r="67" spans="1:10" s="114" customFormat="1" ht="15" customHeight="1">
      <c r="A67" s="124"/>
      <c r="B67" s="115"/>
      <c r="C67" s="115"/>
      <c r="D67" s="364" t="s">
        <v>31</v>
      </c>
      <c r="E67" s="365"/>
      <c r="F67" s="366">
        <v>0</v>
      </c>
      <c r="G67" s="367">
        <f>('[1]HNI OPTION CALLS'!F67/'[1]HNI OPTION CALLS'!F65)*100</f>
        <v>0</v>
      </c>
      <c r="H67" s="125"/>
      <c r="I67" s="116"/>
      <c r="J67" s="116"/>
    </row>
    <row r="68" spans="1:12" s="114" customFormat="1" ht="15" customHeight="1">
      <c r="A68" s="124"/>
      <c r="B68" s="115"/>
      <c r="C68" s="115"/>
      <c r="D68" s="364" t="s">
        <v>32</v>
      </c>
      <c r="E68" s="365"/>
      <c r="F68" s="366">
        <v>0</v>
      </c>
      <c r="G68" s="367">
        <f>('[1]HNI OPTION CALLS'!F68/'[1]HNI OPTION CALLS'!F65)*100</f>
        <v>0</v>
      </c>
      <c r="H68" s="125"/>
      <c r="I68" s="116"/>
      <c r="J68" s="116"/>
      <c r="K68" s="116"/>
      <c r="L68" s="120"/>
    </row>
    <row r="69" spans="1:12" s="114" customFormat="1" ht="15" customHeight="1">
      <c r="A69" s="124"/>
      <c r="B69" s="115"/>
      <c r="C69" s="115"/>
      <c r="D69" s="364" t="s">
        <v>33</v>
      </c>
      <c r="E69" s="365"/>
      <c r="F69" s="366">
        <v>5</v>
      </c>
      <c r="G69" s="367">
        <f>('[1]HNI OPTION CALLS'!F69/'[1]HNI OPTION CALLS'!F65)*100</f>
        <v>29.411764705882355</v>
      </c>
      <c r="H69" s="125"/>
      <c r="I69" s="116" t="s">
        <v>34</v>
      </c>
      <c r="J69" s="116"/>
      <c r="K69" s="116"/>
      <c r="L69" s="120"/>
    </row>
    <row r="70" spans="1:12" s="114" customFormat="1" ht="15" customHeight="1">
      <c r="A70" s="124"/>
      <c r="B70" s="115"/>
      <c r="C70" s="115"/>
      <c r="D70" s="364" t="s">
        <v>35</v>
      </c>
      <c r="E70" s="365"/>
      <c r="F70" s="366">
        <v>0</v>
      </c>
      <c r="G70" s="367">
        <f>('[1]HNI OPTION CALLS'!F70/'[1]HNI OPTION CALLS'!F65)*100</f>
        <v>0</v>
      </c>
      <c r="H70" s="125"/>
      <c r="I70" s="116"/>
      <c r="J70" s="116"/>
      <c r="K70" s="120"/>
      <c r="L70" s="120"/>
    </row>
    <row r="71" spans="1:12" s="114" customFormat="1" ht="15" customHeight="1" thickBot="1">
      <c r="A71" s="124"/>
      <c r="B71" s="115"/>
      <c r="C71" s="115"/>
      <c r="D71" s="368" t="s">
        <v>36</v>
      </c>
      <c r="E71" s="369"/>
      <c r="F71" s="370">
        <v>0</v>
      </c>
      <c r="G71" s="371">
        <f>('[1]HNI OPTION CALLS'!F71/'[1]HNI OPTION CALLS'!F65)*100</f>
        <v>0</v>
      </c>
      <c r="H71" s="125"/>
      <c r="I71" s="116"/>
      <c r="J71" s="116"/>
      <c r="K71" s="126"/>
      <c r="L71" s="126"/>
    </row>
    <row r="72" spans="1:15" s="114" customFormat="1" ht="15" customHeight="1">
      <c r="A72" s="127" t="s">
        <v>37</v>
      </c>
      <c r="B72" s="115"/>
      <c r="C72" s="115"/>
      <c r="D72" s="122"/>
      <c r="E72" s="122"/>
      <c r="F72" s="116"/>
      <c r="G72" s="116"/>
      <c r="H72" s="128"/>
      <c r="I72" s="129"/>
      <c r="K72" s="129"/>
      <c r="N72"/>
      <c r="O72"/>
    </row>
    <row r="73" spans="1:12" s="114" customFormat="1" ht="15" customHeight="1">
      <c r="A73" s="130" t="s">
        <v>348</v>
      </c>
      <c r="B73" s="115"/>
      <c r="C73" s="115"/>
      <c r="D73" s="131"/>
      <c r="E73" s="132"/>
      <c r="F73" s="122"/>
      <c r="G73" s="129"/>
      <c r="H73" s="128"/>
      <c r="I73" s="129"/>
      <c r="J73" s="129"/>
      <c r="K73" s="129"/>
      <c r="L73" s="116"/>
    </row>
    <row r="74" spans="1:14" s="114" customFormat="1" ht="15.75" customHeight="1" thickBot="1">
      <c r="A74" s="189" t="s">
        <v>349</v>
      </c>
      <c r="B74" s="107"/>
      <c r="C74" s="108"/>
      <c r="D74" s="109"/>
      <c r="E74" s="110"/>
      <c r="F74" s="110"/>
      <c r="G74" s="111"/>
      <c r="H74" s="112"/>
      <c r="I74" s="112"/>
      <c r="J74" s="112"/>
      <c r="K74" s="110"/>
      <c r="L74"/>
      <c r="N74"/>
    </row>
    <row r="75" spans="1:15" s="114" customFormat="1" ht="15.75" customHeight="1">
      <c r="A75" s="340" t="s">
        <v>0</v>
      </c>
      <c r="B75" s="341"/>
      <c r="C75" s="341"/>
      <c r="D75" s="341"/>
      <c r="E75" s="341"/>
      <c r="F75" s="341"/>
      <c r="G75" s="341"/>
      <c r="H75" s="341"/>
      <c r="I75" s="341"/>
      <c r="J75" s="341"/>
      <c r="K75" s="341"/>
      <c r="L75" s="341"/>
      <c r="M75" s="341"/>
      <c r="N75" s="341"/>
      <c r="O75" s="342"/>
    </row>
    <row r="76" spans="1:15" s="114" customFormat="1" ht="15" customHeight="1">
      <c r="A76" s="343"/>
      <c r="B76" s="315"/>
      <c r="C76" s="315"/>
      <c r="D76" s="315"/>
      <c r="E76" s="315"/>
      <c r="F76" s="315"/>
      <c r="G76" s="315"/>
      <c r="H76" s="315"/>
      <c r="I76" s="315"/>
      <c r="J76" s="315"/>
      <c r="K76" s="315"/>
      <c r="L76" s="315"/>
      <c r="M76" s="315"/>
      <c r="N76" s="315"/>
      <c r="O76" s="317"/>
    </row>
    <row r="77" spans="1:15" s="114" customFormat="1" ht="15" customHeight="1">
      <c r="A77" s="343"/>
      <c r="B77" s="315"/>
      <c r="C77" s="315"/>
      <c r="D77" s="315"/>
      <c r="E77" s="315"/>
      <c r="F77" s="315"/>
      <c r="G77" s="315"/>
      <c r="H77" s="315"/>
      <c r="I77" s="315"/>
      <c r="J77" s="315"/>
      <c r="K77" s="315"/>
      <c r="L77" s="315"/>
      <c r="M77" s="315"/>
      <c r="N77" s="315"/>
      <c r="O77" s="317"/>
    </row>
    <row r="78" spans="1:15" s="114" customFormat="1" ht="15" customHeight="1">
      <c r="A78" s="344" t="s">
        <v>135</v>
      </c>
      <c r="B78" s="316"/>
      <c r="C78" s="316"/>
      <c r="D78" s="316"/>
      <c r="E78" s="316"/>
      <c r="F78" s="316"/>
      <c r="G78" s="316"/>
      <c r="H78" s="316"/>
      <c r="I78" s="316"/>
      <c r="J78" s="316"/>
      <c r="K78" s="316"/>
      <c r="L78" s="316"/>
      <c r="M78" s="316"/>
      <c r="N78" s="316"/>
      <c r="O78" s="318"/>
    </row>
    <row r="79" spans="1:15" s="114" customFormat="1" ht="15" customHeight="1">
      <c r="A79" s="344" t="s">
        <v>136</v>
      </c>
      <c r="B79" s="316"/>
      <c r="C79" s="316"/>
      <c r="D79" s="316"/>
      <c r="E79" s="316"/>
      <c r="F79" s="316"/>
      <c r="G79" s="316"/>
      <c r="H79" s="316"/>
      <c r="I79" s="316"/>
      <c r="J79" s="316"/>
      <c r="K79" s="316"/>
      <c r="L79" s="316"/>
      <c r="M79" s="316"/>
      <c r="N79" s="316"/>
      <c r="O79" s="318"/>
    </row>
    <row r="80" spans="1:15" s="114" customFormat="1" ht="15" customHeight="1" thickBot="1">
      <c r="A80" s="345" t="s">
        <v>3</v>
      </c>
      <c r="B80" s="346"/>
      <c r="C80" s="346"/>
      <c r="D80" s="346"/>
      <c r="E80" s="346"/>
      <c r="F80" s="346"/>
      <c r="G80" s="346"/>
      <c r="H80" s="346"/>
      <c r="I80" s="346"/>
      <c r="J80" s="346"/>
      <c r="K80" s="346"/>
      <c r="L80" s="346"/>
      <c r="M80" s="346"/>
      <c r="N80" s="346"/>
      <c r="O80" s="347"/>
    </row>
    <row r="81" spans="1:15" s="114" customFormat="1" ht="15" customHeight="1">
      <c r="A81" s="348" t="s">
        <v>391</v>
      </c>
      <c r="B81" s="349"/>
      <c r="C81" s="349"/>
      <c r="D81" s="349"/>
      <c r="E81" s="349"/>
      <c r="F81" s="349"/>
      <c r="G81" s="349"/>
      <c r="H81" s="349"/>
      <c r="I81" s="349"/>
      <c r="J81" s="349"/>
      <c r="K81" s="349"/>
      <c r="L81" s="349"/>
      <c r="M81" s="349"/>
      <c r="N81" s="349"/>
      <c r="O81" s="350"/>
    </row>
    <row r="82" spans="1:15" s="114" customFormat="1" ht="15" customHeight="1">
      <c r="A82" s="351" t="s">
        <v>5</v>
      </c>
      <c r="B82" s="352"/>
      <c r="C82" s="352"/>
      <c r="D82" s="352"/>
      <c r="E82" s="352"/>
      <c r="F82" s="352"/>
      <c r="G82" s="352"/>
      <c r="H82" s="352"/>
      <c r="I82" s="352"/>
      <c r="J82" s="352"/>
      <c r="K82" s="352"/>
      <c r="L82" s="352"/>
      <c r="M82" s="352"/>
      <c r="N82" s="352"/>
      <c r="O82" s="353"/>
    </row>
    <row r="83" spans="1:15" s="114" customFormat="1" ht="15" customHeight="1">
      <c r="A83" s="354" t="s">
        <v>6</v>
      </c>
      <c r="B83" s="355" t="s">
        <v>7</v>
      </c>
      <c r="C83" s="355" t="s">
        <v>175</v>
      </c>
      <c r="D83" s="355" t="s">
        <v>8</v>
      </c>
      <c r="E83" s="354" t="s">
        <v>160</v>
      </c>
      <c r="F83" s="354" t="s">
        <v>161</v>
      </c>
      <c r="G83" s="355" t="s">
        <v>11</v>
      </c>
      <c r="H83" s="355" t="s">
        <v>12</v>
      </c>
      <c r="I83" s="355" t="s">
        <v>13</v>
      </c>
      <c r="J83" s="355" t="s">
        <v>14</v>
      </c>
      <c r="K83" s="355" t="s">
        <v>15</v>
      </c>
      <c r="L83" s="356" t="s">
        <v>16</v>
      </c>
      <c r="M83" s="355" t="s">
        <v>17</v>
      </c>
      <c r="N83" s="355" t="s">
        <v>18</v>
      </c>
      <c r="O83" s="355" t="s">
        <v>19</v>
      </c>
    </row>
    <row r="84" spans="1:15" s="114" customFormat="1" ht="15" customHeight="1">
      <c r="A84" s="314"/>
      <c r="B84" s="311"/>
      <c r="C84" s="311"/>
      <c r="D84" s="311"/>
      <c r="E84" s="314"/>
      <c r="F84" s="314"/>
      <c r="G84" s="311"/>
      <c r="H84" s="311"/>
      <c r="I84" s="311"/>
      <c r="J84" s="311"/>
      <c r="K84" s="311"/>
      <c r="L84" s="313"/>
      <c r="M84" s="311"/>
      <c r="N84" s="312"/>
      <c r="O84" s="312"/>
    </row>
    <row r="85" spans="1:15" s="114" customFormat="1" ht="15" customHeight="1">
      <c r="A85" s="357">
        <v>1</v>
      </c>
      <c r="B85" s="358">
        <v>43798</v>
      </c>
      <c r="C85" s="357">
        <v>300</v>
      </c>
      <c r="D85" s="359" t="s">
        <v>176</v>
      </c>
      <c r="E85" s="357" t="s">
        <v>21</v>
      </c>
      <c r="F85" s="357" t="s">
        <v>89</v>
      </c>
      <c r="G85" s="357">
        <v>7</v>
      </c>
      <c r="H85" s="357">
        <v>2</v>
      </c>
      <c r="I85" s="357">
        <v>10</v>
      </c>
      <c r="J85" s="357">
        <v>13</v>
      </c>
      <c r="K85" s="357">
        <v>16</v>
      </c>
      <c r="L85" s="357">
        <v>10</v>
      </c>
      <c r="M85" s="357">
        <v>1800</v>
      </c>
      <c r="N85" s="208">
        <f>IF('[1]HNI OPTION CALLS'!E85="BUY",('[1]HNI OPTION CALLS'!L85-'[1]HNI OPTION CALLS'!G85)*('[1]HNI OPTION CALLS'!M85),('[1]HNI OPTION CALLS'!G85-'[1]HNI OPTION CALLS'!L85)*('[1]HNI OPTION CALLS'!M85))</f>
        <v>5400</v>
      </c>
      <c r="O85" s="209">
        <f>'[1]HNI OPTION CALLS'!N85/('[1]HNI OPTION CALLS'!M85)/'[1]HNI OPTION CALLS'!G85%</f>
        <v>42.857142857142854</v>
      </c>
    </row>
    <row r="86" spans="1:15" s="114" customFormat="1" ht="15" customHeight="1">
      <c r="A86" s="357">
        <v>2</v>
      </c>
      <c r="B86" s="358">
        <v>43798</v>
      </c>
      <c r="C86" s="357">
        <v>400</v>
      </c>
      <c r="D86" s="359" t="s">
        <v>176</v>
      </c>
      <c r="E86" s="357" t="s">
        <v>21</v>
      </c>
      <c r="F86" s="357" t="s">
        <v>150</v>
      </c>
      <c r="G86" s="357">
        <v>30</v>
      </c>
      <c r="H86" s="357">
        <v>17</v>
      </c>
      <c r="I86" s="357">
        <v>37</v>
      </c>
      <c r="J86" s="357">
        <v>44</v>
      </c>
      <c r="K86" s="357">
        <v>50</v>
      </c>
      <c r="L86" s="357">
        <v>17</v>
      </c>
      <c r="M86" s="357">
        <v>800</v>
      </c>
      <c r="N86" s="208">
        <f>IF('[1]HNI OPTION CALLS'!E86="BUY",('[1]HNI OPTION CALLS'!L86-'[1]HNI OPTION CALLS'!G86)*('[1]HNI OPTION CALLS'!M86),('[1]HNI OPTION CALLS'!G86-'[1]HNI OPTION CALLS'!L86)*('[1]HNI OPTION CALLS'!M86))</f>
        <v>-10400</v>
      </c>
      <c r="O86" s="209">
        <f>'[1]HNI OPTION CALLS'!N86/('[1]HNI OPTION CALLS'!M86)/'[1]HNI OPTION CALLS'!G86%</f>
        <v>-43.333333333333336</v>
      </c>
    </row>
    <row r="87" spans="1:15" s="114" customFormat="1" ht="15" customHeight="1">
      <c r="A87" s="357">
        <v>3</v>
      </c>
      <c r="B87" s="358">
        <v>43797</v>
      </c>
      <c r="C87" s="357">
        <v>320</v>
      </c>
      <c r="D87" s="359" t="s">
        <v>176</v>
      </c>
      <c r="E87" s="357" t="s">
        <v>21</v>
      </c>
      <c r="F87" s="357" t="s">
        <v>150</v>
      </c>
      <c r="G87" s="357">
        <v>32</v>
      </c>
      <c r="H87" s="357">
        <v>18</v>
      </c>
      <c r="I87" s="357">
        <v>40</v>
      </c>
      <c r="J87" s="357">
        <v>47</v>
      </c>
      <c r="K87" s="357">
        <v>54</v>
      </c>
      <c r="L87" s="357">
        <v>54</v>
      </c>
      <c r="M87" s="357">
        <v>800</v>
      </c>
      <c r="N87" s="208">
        <f>IF('[1]HNI OPTION CALLS'!E87="BUY",('[1]HNI OPTION CALLS'!L87-'[1]HNI OPTION CALLS'!G87)*('[1]HNI OPTION CALLS'!M87),('[1]HNI OPTION CALLS'!G87-'[1]HNI OPTION CALLS'!L87)*('[1]HNI OPTION CALLS'!M87))</f>
        <v>17600</v>
      </c>
      <c r="O87" s="209">
        <f>'[1]HNI OPTION CALLS'!N87/('[1]HNI OPTION CALLS'!M87)/'[1]HNI OPTION CALLS'!G87%</f>
        <v>68.75</v>
      </c>
    </row>
    <row r="88" spans="1:15" s="114" customFormat="1" ht="15">
      <c r="A88" s="357">
        <v>4</v>
      </c>
      <c r="B88" s="358">
        <v>43796</v>
      </c>
      <c r="C88" s="357">
        <v>460</v>
      </c>
      <c r="D88" s="359" t="s">
        <v>176</v>
      </c>
      <c r="E88" s="357" t="s">
        <v>21</v>
      </c>
      <c r="F88" s="357" t="s">
        <v>127</v>
      </c>
      <c r="G88" s="357">
        <v>23</v>
      </c>
      <c r="H88" s="357">
        <v>14</v>
      </c>
      <c r="I88" s="357">
        <v>28</v>
      </c>
      <c r="J88" s="357">
        <v>33</v>
      </c>
      <c r="K88" s="357">
        <v>38</v>
      </c>
      <c r="L88" s="357">
        <v>14</v>
      </c>
      <c r="M88" s="357">
        <v>1000</v>
      </c>
      <c r="N88" s="208">
        <f>IF('[1]HNI OPTION CALLS'!E88="BUY",('[1]HNI OPTION CALLS'!L88-'[1]HNI OPTION CALLS'!G88)*('[1]HNI OPTION CALLS'!M88),('[1]HNI OPTION CALLS'!G88-'[1]HNI OPTION CALLS'!L88)*('[1]HNI OPTION CALLS'!M88))</f>
        <v>-9000</v>
      </c>
      <c r="O88" s="209">
        <f>'[1]HNI OPTION CALLS'!N88/('[1]HNI OPTION CALLS'!M88)/'[1]HNI OPTION CALLS'!G88%</f>
        <v>-39.130434782608695</v>
      </c>
    </row>
    <row r="89" spans="1:15" s="114" customFormat="1" ht="15" customHeight="1">
      <c r="A89" s="357">
        <v>5</v>
      </c>
      <c r="B89" s="358">
        <v>43795</v>
      </c>
      <c r="C89" s="357">
        <v>270</v>
      </c>
      <c r="D89" s="359" t="s">
        <v>176</v>
      </c>
      <c r="E89" s="357" t="s">
        <v>21</v>
      </c>
      <c r="F89" s="357" t="s">
        <v>89</v>
      </c>
      <c r="G89" s="357">
        <v>4</v>
      </c>
      <c r="H89" s="357">
        <v>0.9</v>
      </c>
      <c r="I89" s="357">
        <v>7</v>
      </c>
      <c r="J89" s="357">
        <v>10</v>
      </c>
      <c r="K89" s="357">
        <v>13</v>
      </c>
      <c r="L89" s="357">
        <v>7</v>
      </c>
      <c r="M89" s="357">
        <v>1800</v>
      </c>
      <c r="N89" s="208">
        <f>IF('[1]HNI OPTION CALLS'!E89="BUY",('[1]HNI OPTION CALLS'!L89-'[1]HNI OPTION CALLS'!G89)*('[1]HNI OPTION CALLS'!M89),('[1]HNI OPTION CALLS'!G89-'[1]HNI OPTION CALLS'!L89)*('[1]HNI OPTION CALLS'!M89))</f>
        <v>5400</v>
      </c>
      <c r="O89" s="209">
        <f>'[1]HNI OPTION CALLS'!N89/('[1]HNI OPTION CALLS'!M89)/'[1]HNI OPTION CALLS'!G89%</f>
        <v>75</v>
      </c>
    </row>
    <row r="90" spans="1:15" s="114" customFormat="1" ht="15" customHeight="1">
      <c r="A90" s="357">
        <v>6</v>
      </c>
      <c r="B90" s="358">
        <v>43794</v>
      </c>
      <c r="C90" s="357">
        <v>250</v>
      </c>
      <c r="D90" s="359" t="s">
        <v>176</v>
      </c>
      <c r="E90" s="357" t="s">
        <v>21</v>
      </c>
      <c r="F90" s="357" t="s">
        <v>150</v>
      </c>
      <c r="G90" s="357">
        <v>11</v>
      </c>
      <c r="H90" s="357">
        <v>3</v>
      </c>
      <c r="I90" s="357">
        <v>17</v>
      </c>
      <c r="J90" s="357">
        <v>24</v>
      </c>
      <c r="K90" s="357">
        <v>30</v>
      </c>
      <c r="L90" s="357">
        <v>17</v>
      </c>
      <c r="M90" s="357">
        <v>800</v>
      </c>
      <c r="N90" s="208">
        <f>IF('[1]HNI OPTION CALLS'!E90="BUY",('[1]HNI OPTION CALLS'!L90-'[1]HNI OPTION CALLS'!G90)*('[1]HNI OPTION CALLS'!M90),('[1]HNI OPTION CALLS'!G90-'[1]HNI OPTION CALLS'!L90)*('[1]HNI OPTION CALLS'!M90))</f>
        <v>4800</v>
      </c>
      <c r="O90" s="209">
        <f>'[1]HNI OPTION CALLS'!N90/('[1]HNI OPTION CALLS'!M90)/'[1]HNI OPTION CALLS'!G90%</f>
        <v>54.54545454545455</v>
      </c>
    </row>
    <row r="91" spans="1:15" s="114" customFormat="1" ht="15" customHeight="1">
      <c r="A91" s="357">
        <v>7</v>
      </c>
      <c r="B91" s="358">
        <v>43791</v>
      </c>
      <c r="C91" s="357">
        <v>140</v>
      </c>
      <c r="D91" s="359" t="s">
        <v>176</v>
      </c>
      <c r="E91" s="357" t="s">
        <v>21</v>
      </c>
      <c r="F91" s="357" t="s">
        <v>219</v>
      </c>
      <c r="G91" s="357">
        <v>5</v>
      </c>
      <c r="H91" s="357">
        <v>1</v>
      </c>
      <c r="I91" s="357">
        <v>7</v>
      </c>
      <c r="J91" s="357">
        <v>9</v>
      </c>
      <c r="K91" s="357">
        <v>11</v>
      </c>
      <c r="L91" s="357">
        <v>7</v>
      </c>
      <c r="M91" s="357">
        <v>3200</v>
      </c>
      <c r="N91" s="208">
        <f>IF('[1]HNI OPTION CALLS'!E91="BUY",('[1]HNI OPTION CALLS'!L91-'[1]HNI OPTION CALLS'!G91)*('[1]HNI OPTION CALLS'!M91),('[1]HNI OPTION CALLS'!G91-'[1]HNI OPTION CALLS'!L91)*('[1]HNI OPTION CALLS'!M91))</f>
        <v>6400</v>
      </c>
      <c r="O91" s="209">
        <f>'[1]HNI OPTION CALLS'!N91/('[1]HNI OPTION CALLS'!M91)/'[1]HNI OPTION CALLS'!G91%</f>
        <v>40</v>
      </c>
    </row>
    <row r="92" spans="1:15" s="114" customFormat="1" ht="15" customHeight="1">
      <c r="A92" s="357">
        <v>8</v>
      </c>
      <c r="B92" s="358">
        <v>43790</v>
      </c>
      <c r="C92" s="357">
        <v>320</v>
      </c>
      <c r="D92" s="359" t="s">
        <v>176</v>
      </c>
      <c r="E92" s="357" t="s">
        <v>21</v>
      </c>
      <c r="F92" s="357" t="s">
        <v>131</v>
      </c>
      <c r="G92" s="357">
        <v>4</v>
      </c>
      <c r="H92" s="357">
        <v>0.3</v>
      </c>
      <c r="I92" s="357">
        <v>6</v>
      </c>
      <c r="J92" s="357">
        <v>8</v>
      </c>
      <c r="K92" s="357">
        <v>10</v>
      </c>
      <c r="L92" s="357">
        <v>0.3</v>
      </c>
      <c r="M92" s="357">
        <v>2700</v>
      </c>
      <c r="N92" s="208">
        <f>IF('[1]HNI OPTION CALLS'!E92="BUY",('[1]HNI OPTION CALLS'!L92-'[1]HNI OPTION CALLS'!G92)*('[1]HNI OPTION CALLS'!M92),('[1]HNI OPTION CALLS'!G92-'[1]HNI OPTION CALLS'!L92)*('[1]HNI OPTION CALLS'!M92))</f>
        <v>-9990</v>
      </c>
      <c r="O92" s="209">
        <f>'[1]HNI OPTION CALLS'!N92/('[1]HNI OPTION CALLS'!M92)/'[1]HNI OPTION CALLS'!G92%</f>
        <v>-92.5</v>
      </c>
    </row>
    <row r="93" spans="1:15" s="114" customFormat="1" ht="15" customHeight="1">
      <c r="A93" s="357">
        <v>9</v>
      </c>
      <c r="B93" s="358">
        <v>43789</v>
      </c>
      <c r="C93" s="357">
        <v>230</v>
      </c>
      <c r="D93" s="359" t="s">
        <v>176</v>
      </c>
      <c r="E93" s="357" t="s">
        <v>21</v>
      </c>
      <c r="F93" s="357" t="s">
        <v>133</v>
      </c>
      <c r="G93" s="357">
        <v>6.5</v>
      </c>
      <c r="H93" s="357">
        <v>2</v>
      </c>
      <c r="I93" s="357">
        <v>9</v>
      </c>
      <c r="J93" s="357">
        <v>11.5</v>
      </c>
      <c r="K93" s="357">
        <v>14</v>
      </c>
      <c r="L93" s="357">
        <v>2</v>
      </c>
      <c r="M93" s="357">
        <v>2000</v>
      </c>
      <c r="N93" s="208">
        <f>IF('[1]HNI OPTION CALLS'!E93="BUY",('[1]HNI OPTION CALLS'!L93-'[1]HNI OPTION CALLS'!G93)*('[1]HNI OPTION CALLS'!M93),('[1]HNI OPTION CALLS'!G93-'[1]HNI OPTION CALLS'!L93)*('[1]HNI OPTION CALLS'!M93))</f>
        <v>-9000</v>
      </c>
      <c r="O93" s="209">
        <f>'[1]HNI OPTION CALLS'!N93/('[1]HNI OPTION CALLS'!M93)/'[1]HNI OPTION CALLS'!G93%</f>
        <v>-69.23076923076923</v>
      </c>
    </row>
    <row r="94" spans="1:15" s="114" customFormat="1" ht="15">
      <c r="A94" s="357">
        <v>10</v>
      </c>
      <c r="B94" s="358">
        <v>43788</v>
      </c>
      <c r="C94" s="357">
        <v>100</v>
      </c>
      <c r="D94" s="359" t="s">
        <v>176</v>
      </c>
      <c r="E94" s="357" t="s">
        <v>21</v>
      </c>
      <c r="F94" s="357" t="s">
        <v>373</v>
      </c>
      <c r="G94" s="357">
        <v>3</v>
      </c>
      <c r="H94" s="357">
        <v>0.7</v>
      </c>
      <c r="I94" s="357">
        <v>4.3</v>
      </c>
      <c r="J94" s="357">
        <v>5.7</v>
      </c>
      <c r="K94" s="357">
        <v>7</v>
      </c>
      <c r="L94" s="357">
        <v>4.5</v>
      </c>
      <c r="M94" s="357">
        <v>4500</v>
      </c>
      <c r="N94" s="208">
        <f>IF('[1]HNI OPTION CALLS'!E94="BUY",('[1]HNI OPTION CALLS'!L94-'[1]HNI OPTION CALLS'!G94)*('[1]HNI OPTION CALLS'!M94),('[1]HNI OPTION CALLS'!G94-'[1]HNI OPTION CALLS'!L94)*('[1]HNI OPTION CALLS'!M94))</f>
        <v>6750</v>
      </c>
      <c r="O94" s="209">
        <f>'[1]HNI OPTION CALLS'!N94/('[1]HNI OPTION CALLS'!M94)/'[1]HNI OPTION CALLS'!G94%</f>
        <v>50</v>
      </c>
    </row>
    <row r="95" spans="1:15" s="114" customFormat="1" ht="15">
      <c r="A95" s="357">
        <v>11</v>
      </c>
      <c r="B95" s="358">
        <v>43787</v>
      </c>
      <c r="C95" s="357">
        <v>115</v>
      </c>
      <c r="D95" s="359" t="s">
        <v>176</v>
      </c>
      <c r="E95" s="357" t="s">
        <v>21</v>
      </c>
      <c r="F95" s="357" t="s">
        <v>164</v>
      </c>
      <c r="G95" s="357">
        <v>3</v>
      </c>
      <c r="H95" s="357">
        <v>1</v>
      </c>
      <c r="I95" s="357">
        <v>4</v>
      </c>
      <c r="J95" s="357">
        <v>5</v>
      </c>
      <c r="K95" s="357">
        <v>6</v>
      </c>
      <c r="L95" s="357">
        <v>6</v>
      </c>
      <c r="M95" s="357">
        <v>6200</v>
      </c>
      <c r="N95" s="208">
        <f>IF('[1]HNI OPTION CALLS'!E95="BUY",('[1]HNI OPTION CALLS'!L95-'[1]HNI OPTION CALLS'!G95)*('[1]HNI OPTION CALLS'!M95),('[1]HNI OPTION CALLS'!G95-'[1]HNI OPTION CALLS'!L95)*('[1]HNI OPTION CALLS'!M95))</f>
        <v>18600</v>
      </c>
      <c r="O95" s="209">
        <f>'[1]HNI OPTION CALLS'!N95/('[1]HNI OPTION CALLS'!M95)/'[1]HNI OPTION CALLS'!G95%</f>
        <v>100</v>
      </c>
    </row>
    <row r="96" spans="1:15" s="114" customFormat="1" ht="15">
      <c r="A96" s="357">
        <v>12</v>
      </c>
      <c r="B96" s="358">
        <v>43784</v>
      </c>
      <c r="C96" s="357">
        <v>300</v>
      </c>
      <c r="D96" s="359" t="s">
        <v>176</v>
      </c>
      <c r="E96" s="357" t="s">
        <v>21</v>
      </c>
      <c r="F96" s="357" t="s">
        <v>131</v>
      </c>
      <c r="G96" s="357">
        <v>9</v>
      </c>
      <c r="H96" s="357">
        <v>5</v>
      </c>
      <c r="I96" s="357">
        <v>11</v>
      </c>
      <c r="J96" s="357">
        <v>13</v>
      </c>
      <c r="K96" s="357">
        <v>15</v>
      </c>
      <c r="L96" s="357">
        <v>11</v>
      </c>
      <c r="M96" s="357">
        <v>2700</v>
      </c>
      <c r="N96" s="208">
        <f>IF('[1]HNI OPTION CALLS'!E96="BUY",('[1]HNI OPTION CALLS'!L96-'[1]HNI OPTION CALLS'!G96)*('[1]HNI OPTION CALLS'!M96),('[1]HNI OPTION CALLS'!G96-'[1]HNI OPTION CALLS'!L96)*('[1]HNI OPTION CALLS'!M96))</f>
        <v>5400</v>
      </c>
      <c r="O96" s="209">
        <f>'[1]HNI OPTION CALLS'!N96/('[1]HNI OPTION CALLS'!M96)/'[1]HNI OPTION CALLS'!G96%</f>
        <v>22.22222222222222</v>
      </c>
    </row>
    <row r="97" spans="1:15" s="114" customFormat="1" ht="15" customHeight="1">
      <c r="A97" s="357">
        <v>13</v>
      </c>
      <c r="B97" s="358">
        <v>43783</v>
      </c>
      <c r="C97" s="357">
        <v>500</v>
      </c>
      <c r="D97" s="359" t="s">
        <v>176</v>
      </c>
      <c r="E97" s="357" t="s">
        <v>21</v>
      </c>
      <c r="F97" s="357" t="s">
        <v>93</v>
      </c>
      <c r="G97" s="357">
        <v>10</v>
      </c>
      <c r="H97" s="357">
        <v>3</v>
      </c>
      <c r="I97" s="357">
        <v>14</v>
      </c>
      <c r="J97" s="357">
        <v>18</v>
      </c>
      <c r="K97" s="357">
        <v>22</v>
      </c>
      <c r="L97" s="357">
        <v>14</v>
      </c>
      <c r="M97" s="357">
        <v>1375</v>
      </c>
      <c r="N97" s="208">
        <f>IF('[1]HNI OPTION CALLS'!E97="BUY",('[1]HNI OPTION CALLS'!L97-'[1]HNI OPTION CALLS'!G97)*('[1]HNI OPTION CALLS'!M97),('[1]HNI OPTION CALLS'!G97-'[1]HNI OPTION CALLS'!L97)*('[1]HNI OPTION CALLS'!M97))</f>
        <v>5500</v>
      </c>
      <c r="O97" s="209">
        <f>'[1]HNI OPTION CALLS'!N97/('[1]HNI OPTION CALLS'!M97)/'[1]HNI OPTION CALLS'!G97%</f>
        <v>40</v>
      </c>
    </row>
    <row r="98" spans="1:15" s="114" customFormat="1" ht="15" customHeight="1">
      <c r="A98" s="357">
        <v>14</v>
      </c>
      <c r="B98" s="358">
        <v>43782</v>
      </c>
      <c r="C98" s="357">
        <v>410</v>
      </c>
      <c r="D98" s="359" t="s">
        <v>176</v>
      </c>
      <c r="E98" s="357" t="s">
        <v>21</v>
      </c>
      <c r="F98" s="357" t="s">
        <v>80</v>
      </c>
      <c r="G98" s="357">
        <v>15</v>
      </c>
      <c r="H98" s="357">
        <v>6</v>
      </c>
      <c r="I98" s="357">
        <v>20</v>
      </c>
      <c r="J98" s="357">
        <v>25</v>
      </c>
      <c r="K98" s="357">
        <v>30</v>
      </c>
      <c r="L98" s="357">
        <v>10</v>
      </c>
      <c r="M98" s="357">
        <v>1061</v>
      </c>
      <c r="N98" s="208">
        <f>IF('[1]HNI OPTION CALLS'!E98="BUY",('[1]HNI OPTION CALLS'!L98-'[1]HNI OPTION CALLS'!G98)*('[1]HNI OPTION CALLS'!M98),('[1]HNI OPTION CALLS'!G98-'[1]HNI OPTION CALLS'!L98)*('[1]HNI OPTION CALLS'!M98))</f>
        <v>-5305</v>
      </c>
      <c r="O98" s="209">
        <f>'[1]HNI OPTION CALLS'!N98/('[1]HNI OPTION CALLS'!M98)/'[1]HNI OPTION CALLS'!G98%</f>
        <v>-33.333333333333336</v>
      </c>
    </row>
    <row r="99" spans="1:15" s="114" customFormat="1" ht="15" customHeight="1">
      <c r="A99" s="357">
        <v>15</v>
      </c>
      <c r="B99" s="358">
        <v>43777</v>
      </c>
      <c r="C99" s="357">
        <v>1000</v>
      </c>
      <c r="D99" s="359" t="s">
        <v>176</v>
      </c>
      <c r="E99" s="357" t="s">
        <v>21</v>
      </c>
      <c r="F99" s="357" t="s">
        <v>245</v>
      </c>
      <c r="G99" s="357">
        <v>27</v>
      </c>
      <c r="H99" s="357">
        <v>13</v>
      </c>
      <c r="I99" s="357">
        <v>35</v>
      </c>
      <c r="J99" s="357">
        <v>43</v>
      </c>
      <c r="K99" s="357">
        <v>51</v>
      </c>
      <c r="L99" s="357">
        <v>51</v>
      </c>
      <c r="M99" s="357">
        <v>600</v>
      </c>
      <c r="N99" s="208">
        <f>IF('[1]HNI OPTION CALLS'!E99="BUY",('[1]HNI OPTION CALLS'!L99-'[1]HNI OPTION CALLS'!G99)*('[1]HNI OPTION CALLS'!M99),('[1]HNI OPTION CALLS'!G99-'[1]HNI OPTION CALLS'!L99)*('[1]HNI OPTION CALLS'!M99))</f>
        <v>14400</v>
      </c>
      <c r="O99" s="209">
        <f>'[1]HNI OPTION CALLS'!N99/('[1]HNI OPTION CALLS'!M99)/'[1]HNI OPTION CALLS'!G99%</f>
        <v>88.88888888888889</v>
      </c>
    </row>
    <row r="100" spans="1:15" s="114" customFormat="1" ht="15">
      <c r="A100" s="357">
        <v>16</v>
      </c>
      <c r="B100" s="358">
        <v>43768</v>
      </c>
      <c r="C100" s="357">
        <v>680</v>
      </c>
      <c r="D100" s="359" t="s">
        <v>176</v>
      </c>
      <c r="E100" s="357" t="s">
        <v>21</v>
      </c>
      <c r="F100" s="357" t="s">
        <v>88</v>
      </c>
      <c r="G100" s="357">
        <v>30</v>
      </c>
      <c r="H100" s="357">
        <v>22</v>
      </c>
      <c r="I100" s="357">
        <v>35</v>
      </c>
      <c r="J100" s="357">
        <v>40</v>
      </c>
      <c r="K100" s="357">
        <v>45</v>
      </c>
      <c r="L100" s="357">
        <v>35</v>
      </c>
      <c r="M100" s="357">
        <v>1200</v>
      </c>
      <c r="N100" s="208">
        <f>IF('[1]HNI OPTION CALLS'!E100="BUY",('[1]HNI OPTION CALLS'!L100-'[1]HNI OPTION CALLS'!G100)*('[1]HNI OPTION CALLS'!M100),('[1]HNI OPTION CALLS'!G100-'[1]HNI OPTION CALLS'!L100)*('[1]HNI OPTION CALLS'!M100))</f>
        <v>6000</v>
      </c>
      <c r="O100" s="209">
        <f>'[1]HNI OPTION CALLS'!N100/('[1]HNI OPTION CALLS'!M100)/'[1]HNI OPTION CALLS'!G100%</f>
        <v>16.666666666666668</v>
      </c>
    </row>
    <row r="101" spans="1:15" s="114" customFormat="1" ht="15" customHeight="1">
      <c r="A101" s="357">
        <v>17</v>
      </c>
      <c r="B101" s="358">
        <v>43776</v>
      </c>
      <c r="C101" s="357">
        <v>700</v>
      </c>
      <c r="D101" s="359" t="s">
        <v>176</v>
      </c>
      <c r="E101" s="357" t="s">
        <v>21</v>
      </c>
      <c r="F101" s="357" t="s">
        <v>375</v>
      </c>
      <c r="G101" s="357">
        <v>23</v>
      </c>
      <c r="H101" s="357">
        <v>14</v>
      </c>
      <c r="I101" s="357">
        <v>28</v>
      </c>
      <c r="J101" s="357">
        <v>33</v>
      </c>
      <c r="K101" s="357">
        <v>38</v>
      </c>
      <c r="L101" s="357">
        <v>28</v>
      </c>
      <c r="M101" s="357">
        <v>1000</v>
      </c>
      <c r="N101" s="208">
        <f>IF('[1]HNI OPTION CALLS'!E101="BUY",('[1]HNI OPTION CALLS'!L101-'[1]HNI OPTION CALLS'!G101)*('[1]HNI OPTION CALLS'!M101),('[1]HNI OPTION CALLS'!G101-'[1]HNI OPTION CALLS'!L101)*('[1]HNI OPTION CALLS'!M101))</f>
        <v>5000</v>
      </c>
      <c r="O101" s="209">
        <f>'[1]HNI OPTION CALLS'!N101/('[1]HNI OPTION CALLS'!M101)/'[1]HNI OPTION CALLS'!G101%</f>
        <v>21.73913043478261</v>
      </c>
    </row>
    <row r="102" spans="1:15" s="114" customFormat="1" ht="15" customHeight="1">
      <c r="A102" s="357">
        <v>18</v>
      </c>
      <c r="B102" s="358">
        <v>43775</v>
      </c>
      <c r="C102" s="357">
        <v>550</v>
      </c>
      <c r="D102" s="359" t="s">
        <v>176</v>
      </c>
      <c r="E102" s="357" t="s">
        <v>21</v>
      </c>
      <c r="F102" s="357" t="s">
        <v>351</v>
      </c>
      <c r="G102" s="357">
        <v>17</v>
      </c>
      <c r="H102" s="357">
        <v>7</v>
      </c>
      <c r="I102" s="357">
        <v>22</v>
      </c>
      <c r="J102" s="357">
        <v>27</v>
      </c>
      <c r="K102" s="357">
        <v>32</v>
      </c>
      <c r="L102" s="357">
        <v>7</v>
      </c>
      <c r="M102" s="357">
        <v>1000</v>
      </c>
      <c r="N102" s="208">
        <f>IF('[1]HNI OPTION CALLS'!E102="BUY",('[1]HNI OPTION CALLS'!L102-'[1]HNI OPTION CALLS'!G102)*('[1]HNI OPTION CALLS'!M102),('[1]HNI OPTION CALLS'!G102-'[1]HNI OPTION CALLS'!L102)*('[1]HNI OPTION CALLS'!M102))</f>
        <v>-10000</v>
      </c>
      <c r="O102" s="209">
        <f>'[1]HNI OPTION CALLS'!N102/('[1]HNI OPTION CALLS'!M102)/'[1]HNI OPTION CALLS'!G102%</f>
        <v>-58.8235294117647</v>
      </c>
    </row>
    <row r="103" spans="1:15" s="114" customFormat="1" ht="15.75" customHeight="1">
      <c r="A103" s="357">
        <v>19</v>
      </c>
      <c r="B103" s="358">
        <v>43774</v>
      </c>
      <c r="C103" s="357">
        <v>330</v>
      </c>
      <c r="D103" s="359" t="s">
        <v>176</v>
      </c>
      <c r="E103" s="357" t="s">
        <v>21</v>
      </c>
      <c r="F103" s="357" t="s">
        <v>92</v>
      </c>
      <c r="G103" s="357">
        <v>9</v>
      </c>
      <c r="H103" s="357">
        <v>5</v>
      </c>
      <c r="I103" s="357">
        <v>11</v>
      </c>
      <c r="J103" s="357">
        <v>13</v>
      </c>
      <c r="K103" s="357">
        <v>15</v>
      </c>
      <c r="L103" s="357">
        <v>5</v>
      </c>
      <c r="M103" s="357">
        <v>3000</v>
      </c>
      <c r="N103" s="208">
        <f>IF('[1]HNI OPTION CALLS'!E103="BUY",('[1]HNI OPTION CALLS'!L103-'[1]HNI OPTION CALLS'!G103)*('[1]HNI OPTION CALLS'!M103),('[1]HNI OPTION CALLS'!G103-'[1]HNI OPTION CALLS'!L103)*('[1]HNI OPTION CALLS'!M103))</f>
        <v>-12000</v>
      </c>
      <c r="O103" s="209">
        <f>'[1]HNI OPTION CALLS'!N103/('[1]HNI OPTION CALLS'!M103)/'[1]HNI OPTION CALLS'!G103%</f>
        <v>-44.44444444444444</v>
      </c>
    </row>
    <row r="104" spans="1:15" s="114" customFormat="1" ht="15.75" customHeight="1">
      <c r="A104" s="357">
        <v>20</v>
      </c>
      <c r="B104" s="358">
        <v>43773</v>
      </c>
      <c r="C104" s="357">
        <v>260</v>
      </c>
      <c r="D104" s="359" t="s">
        <v>176</v>
      </c>
      <c r="E104" s="357" t="s">
        <v>21</v>
      </c>
      <c r="F104" s="357" t="s">
        <v>89</v>
      </c>
      <c r="G104" s="357">
        <v>9</v>
      </c>
      <c r="H104" s="357">
        <v>3.5</v>
      </c>
      <c r="I104" s="357">
        <v>12</v>
      </c>
      <c r="J104" s="357">
        <v>15</v>
      </c>
      <c r="K104" s="357">
        <v>18</v>
      </c>
      <c r="L104" s="357">
        <v>12</v>
      </c>
      <c r="M104" s="357">
        <v>1800</v>
      </c>
      <c r="N104" s="208">
        <f>IF('[1]HNI OPTION CALLS'!E104="BUY",('[1]HNI OPTION CALLS'!L104-'[1]HNI OPTION CALLS'!G104)*('[1]HNI OPTION CALLS'!M104),('[1]HNI OPTION CALLS'!G104-'[1]HNI OPTION CALLS'!L104)*('[1]HNI OPTION CALLS'!M104))</f>
        <v>5400</v>
      </c>
      <c r="O104" s="209">
        <f>'[1]HNI OPTION CALLS'!N104/('[1]HNI OPTION CALLS'!M104)/'[1]HNI OPTION CALLS'!G104%</f>
        <v>33.333333333333336</v>
      </c>
    </row>
    <row r="105" spans="1:15" s="114" customFormat="1" ht="15" customHeight="1">
      <c r="A105" s="357">
        <v>21</v>
      </c>
      <c r="B105" s="358">
        <v>43770</v>
      </c>
      <c r="C105" s="357">
        <v>540</v>
      </c>
      <c r="D105" s="359" t="s">
        <v>176</v>
      </c>
      <c r="E105" s="357" t="s">
        <v>21</v>
      </c>
      <c r="F105" s="357" t="s">
        <v>351</v>
      </c>
      <c r="G105" s="357">
        <v>28</v>
      </c>
      <c r="H105" s="357">
        <v>19.5</v>
      </c>
      <c r="I105" s="357">
        <v>33</v>
      </c>
      <c r="J105" s="357">
        <v>38</v>
      </c>
      <c r="K105" s="357">
        <v>43</v>
      </c>
      <c r="L105" s="357">
        <v>19.5</v>
      </c>
      <c r="M105" s="357">
        <v>1000</v>
      </c>
      <c r="N105" s="208">
        <f>IF('[1]HNI OPTION CALLS'!E105="BUY",('[1]HNI OPTION CALLS'!L105-'[1]HNI OPTION CALLS'!G105)*('[1]HNI OPTION CALLS'!M105),('[1]HNI OPTION CALLS'!G105-'[1]HNI OPTION CALLS'!L105)*('[1]HNI OPTION CALLS'!M105))</f>
        <v>-8500</v>
      </c>
      <c r="O105" s="209">
        <f>'[1]HNI OPTION CALLS'!N105/('[1]HNI OPTION CALLS'!M105)/'[1]HNI OPTION CALLS'!G105%</f>
        <v>-30.357142857142854</v>
      </c>
    </row>
    <row r="106" spans="1:11" s="114" customFormat="1" ht="15" customHeight="1" thickBot="1">
      <c r="A106" s="73"/>
      <c r="B106" s="115"/>
      <c r="C106" s="115"/>
      <c r="D106" s="116"/>
      <c r="E106" s="116"/>
      <c r="F106" s="116"/>
      <c r="G106" s="117"/>
      <c r="H106" s="118"/>
      <c r="I106" s="119" t="s">
        <v>27</v>
      </c>
      <c r="J106" s="119"/>
      <c r="K106" s="120"/>
    </row>
    <row r="107" spans="1:11" s="114" customFormat="1" ht="15" customHeight="1">
      <c r="A107" s="122"/>
      <c r="B107" s="115"/>
      <c r="C107" s="115"/>
      <c r="D107" s="360" t="s">
        <v>28</v>
      </c>
      <c r="E107" s="361"/>
      <c r="F107" s="362">
        <v>21</v>
      </c>
      <c r="G107" s="363">
        <v>100</v>
      </c>
      <c r="H107" s="116">
        <v>21</v>
      </c>
      <c r="I107" s="123">
        <f>'[1]HNI OPTION CALLS'!H108/'[1]HNI OPTION CALLS'!H107%</f>
        <v>61.904761904761905</v>
      </c>
      <c r="J107" s="123"/>
      <c r="K107" s="123"/>
    </row>
    <row r="108" spans="1:11" s="114" customFormat="1" ht="16.5">
      <c r="A108" s="122"/>
      <c r="B108" s="115"/>
      <c r="C108" s="115"/>
      <c r="D108" s="364" t="s">
        <v>29</v>
      </c>
      <c r="E108" s="365"/>
      <c r="F108" s="366">
        <v>13</v>
      </c>
      <c r="G108" s="367">
        <f>('[1]HNI OPTION CALLS'!F108/'[1]HNI OPTION CALLS'!F107)*100</f>
        <v>61.904761904761905</v>
      </c>
      <c r="H108" s="116">
        <v>13</v>
      </c>
      <c r="I108" s="120"/>
      <c r="J108" s="120"/>
      <c r="K108" s="116"/>
    </row>
    <row r="109" spans="1:10" s="114" customFormat="1" ht="15" customHeight="1">
      <c r="A109" s="124"/>
      <c r="B109" s="115"/>
      <c r="C109" s="115"/>
      <c r="D109" s="364" t="s">
        <v>31</v>
      </c>
      <c r="E109" s="365"/>
      <c r="F109" s="366">
        <v>0</v>
      </c>
      <c r="G109" s="367">
        <f>('[1]HNI OPTION CALLS'!F109/'[1]HNI OPTION CALLS'!F107)*100</f>
        <v>0</v>
      </c>
      <c r="H109" s="125"/>
      <c r="I109" s="116"/>
      <c r="J109" s="116"/>
    </row>
    <row r="110" spans="1:12" s="114" customFormat="1" ht="15" customHeight="1">
      <c r="A110" s="124"/>
      <c r="B110" s="115"/>
      <c r="C110" s="115"/>
      <c r="D110" s="364" t="s">
        <v>32</v>
      </c>
      <c r="E110" s="365"/>
      <c r="F110" s="366">
        <v>0</v>
      </c>
      <c r="G110" s="367">
        <f>('[1]HNI OPTION CALLS'!F110/'[1]HNI OPTION CALLS'!F107)*100</f>
        <v>0</v>
      </c>
      <c r="H110" s="125"/>
      <c r="I110" s="116"/>
      <c r="J110" s="116"/>
      <c r="K110" s="116"/>
      <c r="L110" s="120"/>
    </row>
    <row r="111" spans="1:12" s="114" customFormat="1" ht="15" customHeight="1">
      <c r="A111" s="124"/>
      <c r="B111" s="115"/>
      <c r="C111" s="115"/>
      <c r="D111" s="364" t="s">
        <v>33</v>
      </c>
      <c r="E111" s="365"/>
      <c r="F111" s="366">
        <v>8</v>
      </c>
      <c r="G111" s="367">
        <f>('[1]HNI OPTION CALLS'!F111/'[1]HNI OPTION CALLS'!F107)*100</f>
        <v>38.095238095238095</v>
      </c>
      <c r="H111" s="125"/>
      <c r="I111" s="116" t="s">
        <v>34</v>
      </c>
      <c r="J111" s="116"/>
      <c r="K111" s="116"/>
      <c r="L111" s="120"/>
    </row>
    <row r="112" spans="1:12" s="114" customFormat="1" ht="15" customHeight="1">
      <c r="A112" s="124"/>
      <c r="B112" s="115"/>
      <c r="C112" s="115"/>
      <c r="D112" s="364" t="s">
        <v>35</v>
      </c>
      <c r="E112" s="365"/>
      <c r="F112" s="366">
        <v>0</v>
      </c>
      <c r="G112" s="367">
        <f>('[1]HNI OPTION CALLS'!F112/'[1]HNI OPTION CALLS'!F107)*100</f>
        <v>0</v>
      </c>
      <c r="H112" s="125"/>
      <c r="I112" s="116"/>
      <c r="J112" s="116"/>
      <c r="K112" s="120"/>
      <c r="L112" s="120"/>
    </row>
    <row r="113" spans="1:12" s="114" customFormat="1" ht="15" customHeight="1" thickBot="1">
      <c r="A113" s="124"/>
      <c r="B113" s="115"/>
      <c r="C113" s="115"/>
      <c r="D113" s="368" t="s">
        <v>36</v>
      </c>
      <c r="E113" s="369"/>
      <c r="F113" s="370">
        <v>0</v>
      </c>
      <c r="G113" s="371">
        <f>('[1]HNI OPTION CALLS'!F113/'[1]HNI OPTION CALLS'!F107)*100</f>
        <v>0</v>
      </c>
      <c r="H113" s="125"/>
      <c r="I113" s="116"/>
      <c r="J113" s="116"/>
      <c r="K113" s="126"/>
      <c r="L113" s="126"/>
    </row>
    <row r="114" spans="1:15" s="114" customFormat="1" ht="15" customHeight="1">
      <c r="A114" s="127" t="s">
        <v>37</v>
      </c>
      <c r="B114" s="115"/>
      <c r="C114" s="115"/>
      <c r="D114" s="122"/>
      <c r="E114" s="122"/>
      <c r="F114" s="116"/>
      <c r="G114" s="116"/>
      <c r="H114" s="128"/>
      <c r="I114" s="129"/>
      <c r="K114" s="129"/>
      <c r="N114"/>
      <c r="O114"/>
    </row>
    <row r="115" spans="1:12" s="114" customFormat="1" ht="15" customHeight="1">
      <c r="A115" s="130" t="s">
        <v>348</v>
      </c>
      <c r="B115" s="115"/>
      <c r="C115" s="115"/>
      <c r="D115" s="131"/>
      <c r="E115" s="132"/>
      <c r="F115" s="122"/>
      <c r="G115" s="129"/>
      <c r="H115" s="128"/>
      <c r="I115" s="129"/>
      <c r="J115" s="129"/>
      <c r="K115" s="129"/>
      <c r="L115" s="116"/>
    </row>
    <row r="116" spans="1:14" s="114" customFormat="1" ht="17.25" thickBot="1">
      <c r="A116" s="189" t="s">
        <v>349</v>
      </c>
      <c r="B116" s="107"/>
      <c r="C116" s="108"/>
      <c r="D116" s="109"/>
      <c r="E116" s="110"/>
      <c r="F116" s="110"/>
      <c r="G116" s="111"/>
      <c r="H116" s="112"/>
      <c r="I116" s="112"/>
      <c r="J116" s="112"/>
      <c r="K116" s="110"/>
      <c r="L116"/>
      <c r="N116"/>
    </row>
    <row r="117" spans="1:15" s="114" customFormat="1" ht="15">
      <c r="A117" s="340" t="s">
        <v>0</v>
      </c>
      <c r="B117" s="341"/>
      <c r="C117" s="341"/>
      <c r="D117" s="341"/>
      <c r="E117" s="341"/>
      <c r="F117" s="341"/>
      <c r="G117" s="341"/>
      <c r="H117" s="341"/>
      <c r="I117" s="341"/>
      <c r="J117" s="341"/>
      <c r="K117" s="341"/>
      <c r="L117" s="341"/>
      <c r="M117" s="341"/>
      <c r="N117" s="341"/>
      <c r="O117" s="342"/>
    </row>
    <row r="118" spans="1:15" s="114" customFormat="1" ht="15" customHeight="1">
      <c r="A118" s="343"/>
      <c r="B118" s="315"/>
      <c r="C118" s="315"/>
      <c r="D118" s="315"/>
      <c r="E118" s="315"/>
      <c r="F118" s="315"/>
      <c r="G118" s="315"/>
      <c r="H118" s="315"/>
      <c r="I118" s="315"/>
      <c r="J118" s="315"/>
      <c r="K118" s="315"/>
      <c r="L118" s="315"/>
      <c r="M118" s="315"/>
      <c r="N118" s="315"/>
      <c r="O118" s="317"/>
    </row>
    <row r="119" spans="1:15" s="114" customFormat="1" ht="15" customHeight="1">
      <c r="A119" s="343"/>
      <c r="B119" s="315"/>
      <c r="C119" s="315"/>
      <c r="D119" s="315"/>
      <c r="E119" s="315"/>
      <c r="F119" s="315"/>
      <c r="G119" s="315"/>
      <c r="H119" s="315"/>
      <c r="I119" s="315"/>
      <c r="J119" s="315"/>
      <c r="K119" s="315"/>
      <c r="L119" s="315"/>
      <c r="M119" s="315"/>
      <c r="N119" s="315"/>
      <c r="O119" s="317"/>
    </row>
    <row r="120" spans="1:15" s="114" customFormat="1" ht="15" customHeight="1">
      <c r="A120" s="344" t="s">
        <v>135</v>
      </c>
      <c r="B120" s="316"/>
      <c r="C120" s="316"/>
      <c r="D120" s="316"/>
      <c r="E120" s="316"/>
      <c r="F120" s="316"/>
      <c r="G120" s="316"/>
      <c r="H120" s="316"/>
      <c r="I120" s="316"/>
      <c r="J120" s="316"/>
      <c r="K120" s="316"/>
      <c r="L120" s="316"/>
      <c r="M120" s="316"/>
      <c r="N120" s="316"/>
      <c r="O120" s="318"/>
    </row>
    <row r="121" spans="1:15" s="114" customFormat="1" ht="15" customHeight="1">
      <c r="A121" s="344" t="s">
        <v>136</v>
      </c>
      <c r="B121" s="316"/>
      <c r="C121" s="316"/>
      <c r="D121" s="316"/>
      <c r="E121" s="316"/>
      <c r="F121" s="316"/>
      <c r="G121" s="316"/>
      <c r="H121" s="316"/>
      <c r="I121" s="316"/>
      <c r="J121" s="316"/>
      <c r="K121" s="316"/>
      <c r="L121" s="316"/>
      <c r="M121" s="316"/>
      <c r="N121" s="316"/>
      <c r="O121" s="318"/>
    </row>
    <row r="122" spans="1:15" s="114" customFormat="1" ht="15" customHeight="1" thickBot="1">
      <c r="A122" s="345" t="s">
        <v>3</v>
      </c>
      <c r="B122" s="346"/>
      <c r="C122" s="346"/>
      <c r="D122" s="346"/>
      <c r="E122" s="346"/>
      <c r="F122" s="346"/>
      <c r="G122" s="346"/>
      <c r="H122" s="346"/>
      <c r="I122" s="346"/>
      <c r="J122" s="346"/>
      <c r="K122" s="346"/>
      <c r="L122" s="346"/>
      <c r="M122" s="346"/>
      <c r="N122" s="346"/>
      <c r="O122" s="347"/>
    </row>
    <row r="123" spans="1:15" s="114" customFormat="1" ht="15" customHeight="1">
      <c r="A123" s="348" t="s">
        <v>358</v>
      </c>
      <c r="B123" s="349"/>
      <c r="C123" s="349"/>
      <c r="D123" s="349"/>
      <c r="E123" s="349"/>
      <c r="F123" s="349"/>
      <c r="G123" s="349"/>
      <c r="H123" s="349"/>
      <c r="I123" s="349"/>
      <c r="J123" s="349"/>
      <c r="K123" s="349"/>
      <c r="L123" s="349"/>
      <c r="M123" s="349"/>
      <c r="N123" s="349"/>
      <c r="O123" s="350"/>
    </row>
    <row r="124" spans="1:15" s="114" customFormat="1" ht="15" customHeight="1">
      <c r="A124" s="351" t="s">
        <v>5</v>
      </c>
      <c r="B124" s="352"/>
      <c r="C124" s="352"/>
      <c r="D124" s="352"/>
      <c r="E124" s="352"/>
      <c r="F124" s="352"/>
      <c r="G124" s="352"/>
      <c r="H124" s="352"/>
      <c r="I124" s="352"/>
      <c r="J124" s="352"/>
      <c r="K124" s="352"/>
      <c r="L124" s="352"/>
      <c r="M124" s="352"/>
      <c r="N124" s="352"/>
      <c r="O124" s="353"/>
    </row>
    <row r="125" spans="1:15" s="114" customFormat="1" ht="15" customHeight="1">
      <c r="A125" s="354" t="s">
        <v>6</v>
      </c>
      <c r="B125" s="355" t="s">
        <v>7</v>
      </c>
      <c r="C125" s="355" t="s">
        <v>175</v>
      </c>
      <c r="D125" s="355" t="s">
        <v>8</v>
      </c>
      <c r="E125" s="354" t="s">
        <v>160</v>
      </c>
      <c r="F125" s="354" t="s">
        <v>161</v>
      </c>
      <c r="G125" s="355" t="s">
        <v>11</v>
      </c>
      <c r="H125" s="355" t="s">
        <v>12</v>
      </c>
      <c r="I125" s="355" t="s">
        <v>13</v>
      </c>
      <c r="J125" s="355" t="s">
        <v>14</v>
      </c>
      <c r="K125" s="355" t="s">
        <v>15</v>
      </c>
      <c r="L125" s="356" t="s">
        <v>16</v>
      </c>
      <c r="M125" s="355" t="s">
        <v>17</v>
      </c>
      <c r="N125" s="355" t="s">
        <v>18</v>
      </c>
      <c r="O125" s="355" t="s">
        <v>19</v>
      </c>
    </row>
    <row r="126" spans="1:15" s="114" customFormat="1" ht="15" customHeight="1">
      <c r="A126" s="314"/>
      <c r="B126" s="311"/>
      <c r="C126" s="311"/>
      <c r="D126" s="311"/>
      <c r="E126" s="314"/>
      <c r="F126" s="314"/>
      <c r="G126" s="311"/>
      <c r="H126" s="311"/>
      <c r="I126" s="311"/>
      <c r="J126" s="311"/>
      <c r="K126" s="311"/>
      <c r="L126" s="313"/>
      <c r="M126" s="311"/>
      <c r="N126" s="312"/>
      <c r="O126" s="312"/>
    </row>
    <row r="127" spans="1:15" s="114" customFormat="1" ht="15" customHeight="1">
      <c r="A127" s="357">
        <v>1</v>
      </c>
      <c r="B127" s="358">
        <v>43769</v>
      </c>
      <c r="C127" s="357">
        <v>440</v>
      </c>
      <c r="D127" s="359" t="s">
        <v>176</v>
      </c>
      <c r="E127" s="357" t="s">
        <v>21</v>
      </c>
      <c r="F127" s="357" t="s">
        <v>128</v>
      </c>
      <c r="G127" s="357">
        <v>18</v>
      </c>
      <c r="H127" s="357">
        <v>9.5</v>
      </c>
      <c r="I127" s="357">
        <v>23</v>
      </c>
      <c r="J127" s="357">
        <v>28</v>
      </c>
      <c r="K127" s="357">
        <v>33</v>
      </c>
      <c r="L127" s="357">
        <v>18</v>
      </c>
      <c r="M127" s="357">
        <v>1100</v>
      </c>
      <c r="N127" s="208">
        <f>IF('[1]HNI OPTION CALLS'!E127="BUY",('[1]HNI OPTION CALLS'!L127-'[1]HNI OPTION CALLS'!G127)*('[1]HNI OPTION CALLS'!M127),('[1]HNI OPTION CALLS'!G127-'[1]HNI OPTION CALLS'!L127)*('[1]HNI OPTION CALLS'!M127))</f>
        <v>0</v>
      </c>
      <c r="O127" s="209">
        <f>'[1]HNI OPTION CALLS'!N127/('[1]HNI OPTION CALLS'!M127)/'[1]HNI OPTION CALLS'!G127%</f>
        <v>0</v>
      </c>
    </row>
    <row r="128" spans="1:15" s="114" customFormat="1" ht="15" customHeight="1">
      <c r="A128" s="357">
        <v>2</v>
      </c>
      <c r="B128" s="358">
        <v>43768</v>
      </c>
      <c r="C128" s="357">
        <v>680</v>
      </c>
      <c r="D128" s="359" t="s">
        <v>176</v>
      </c>
      <c r="E128" s="357" t="s">
        <v>21</v>
      </c>
      <c r="F128" s="357" t="s">
        <v>88</v>
      </c>
      <c r="G128" s="357">
        <v>30</v>
      </c>
      <c r="H128" s="357">
        <v>22</v>
      </c>
      <c r="I128" s="357">
        <v>35</v>
      </c>
      <c r="J128" s="357">
        <v>40</v>
      </c>
      <c r="K128" s="357">
        <v>45</v>
      </c>
      <c r="L128" s="357">
        <v>35</v>
      </c>
      <c r="M128" s="357">
        <v>1200</v>
      </c>
      <c r="N128" s="208">
        <f>IF('[1]HNI OPTION CALLS'!E128="BUY",('[1]HNI OPTION CALLS'!L128-'[1]HNI OPTION CALLS'!G128)*('[1]HNI OPTION CALLS'!M128),('[1]HNI OPTION CALLS'!G128-'[1]HNI OPTION CALLS'!L128)*('[1]HNI OPTION CALLS'!M128))</f>
        <v>6000</v>
      </c>
      <c r="O128" s="209">
        <f>'[1]HNI OPTION CALLS'!N128/('[1]HNI OPTION CALLS'!M128)/'[1]HNI OPTION CALLS'!G128%</f>
        <v>16.666666666666668</v>
      </c>
    </row>
    <row r="129" spans="1:15" s="114" customFormat="1" ht="15" customHeight="1">
      <c r="A129" s="357">
        <v>3</v>
      </c>
      <c r="B129" s="358">
        <v>43767</v>
      </c>
      <c r="C129" s="357">
        <v>120</v>
      </c>
      <c r="D129" s="359" t="s">
        <v>176</v>
      </c>
      <c r="E129" s="357" t="s">
        <v>21</v>
      </c>
      <c r="F129" s="357" t="s">
        <v>288</v>
      </c>
      <c r="G129" s="357">
        <v>1.6</v>
      </c>
      <c r="H129" s="357">
        <v>0.2</v>
      </c>
      <c r="I129" s="357">
        <v>2.6</v>
      </c>
      <c r="J129" s="357">
        <v>3.6</v>
      </c>
      <c r="K129" s="357">
        <v>4.6</v>
      </c>
      <c r="L129" s="357">
        <v>2.6</v>
      </c>
      <c r="M129" s="357">
        <v>6000</v>
      </c>
      <c r="N129" s="208">
        <f>IF('[1]HNI OPTION CALLS'!E129="BUY",('[1]HNI OPTION CALLS'!L129-'[1]HNI OPTION CALLS'!G129)*('[1]HNI OPTION CALLS'!M129),('[1]HNI OPTION CALLS'!G129-'[1]HNI OPTION CALLS'!L129)*('[1]HNI OPTION CALLS'!M129))</f>
        <v>6000</v>
      </c>
      <c r="O129" s="209">
        <f>'[1]HNI OPTION CALLS'!N129/('[1]HNI OPTION CALLS'!M129)/'[1]HNI OPTION CALLS'!G129%</f>
        <v>62.5</v>
      </c>
    </row>
    <row r="130" spans="1:15" s="114" customFormat="1" ht="15" customHeight="1">
      <c r="A130" s="357">
        <v>4</v>
      </c>
      <c r="B130" s="358">
        <v>43763</v>
      </c>
      <c r="C130" s="357">
        <v>410</v>
      </c>
      <c r="D130" s="359" t="s">
        <v>176</v>
      </c>
      <c r="E130" s="357" t="s">
        <v>21</v>
      </c>
      <c r="F130" s="357" t="s">
        <v>128</v>
      </c>
      <c r="G130" s="357">
        <v>9</v>
      </c>
      <c r="H130" s="357">
        <v>1</v>
      </c>
      <c r="I130" s="357">
        <v>14</v>
      </c>
      <c r="J130" s="357">
        <v>19</v>
      </c>
      <c r="K130" s="357">
        <v>24</v>
      </c>
      <c r="L130" s="357">
        <v>14</v>
      </c>
      <c r="M130" s="357">
        <v>1100</v>
      </c>
      <c r="N130" s="208">
        <f>IF('[1]HNI OPTION CALLS'!E130="BUY",('[1]HNI OPTION CALLS'!L130-'[1]HNI OPTION CALLS'!G130)*('[1]HNI OPTION CALLS'!M130),('[1]HNI OPTION CALLS'!G130-'[1]HNI OPTION CALLS'!L130)*('[1]HNI OPTION CALLS'!M130))</f>
        <v>5500</v>
      </c>
      <c r="O130" s="209">
        <f>'[1]HNI OPTION CALLS'!N130/('[1]HNI OPTION CALLS'!M130)/'[1]HNI OPTION CALLS'!G130%</f>
        <v>55.55555555555556</v>
      </c>
    </row>
    <row r="131" spans="1:15" s="114" customFormat="1" ht="15" customHeight="1">
      <c r="A131" s="357">
        <v>5</v>
      </c>
      <c r="B131" s="358">
        <v>43762</v>
      </c>
      <c r="C131" s="357">
        <v>170</v>
      </c>
      <c r="D131" s="359" t="s">
        <v>176</v>
      </c>
      <c r="E131" s="357" t="s">
        <v>21</v>
      </c>
      <c r="F131" s="357" t="s">
        <v>392</v>
      </c>
      <c r="G131" s="357">
        <v>2</v>
      </c>
      <c r="H131" s="357">
        <v>0.3</v>
      </c>
      <c r="I131" s="357">
        <v>3</v>
      </c>
      <c r="J131" s="357">
        <v>4</v>
      </c>
      <c r="K131" s="357">
        <v>5</v>
      </c>
      <c r="L131" s="357">
        <v>0.3</v>
      </c>
      <c r="M131" s="357">
        <v>6000</v>
      </c>
      <c r="N131" s="208">
        <f>IF('[1]HNI OPTION CALLS'!E131="BUY",('[1]HNI OPTION CALLS'!L131-'[1]HNI OPTION CALLS'!G131)*('[1]HNI OPTION CALLS'!M131),('[1]HNI OPTION CALLS'!G131-'[1]HNI OPTION CALLS'!L131)*('[1]HNI OPTION CALLS'!M131))</f>
        <v>-10200</v>
      </c>
      <c r="O131" s="209">
        <f>'[1]HNI OPTION CALLS'!N131/('[1]HNI OPTION CALLS'!M131)/'[1]HNI OPTION CALLS'!G131%</f>
        <v>-85</v>
      </c>
    </row>
    <row r="132" spans="1:15" s="114" customFormat="1" ht="15" customHeight="1">
      <c r="A132" s="357">
        <v>6</v>
      </c>
      <c r="B132" s="358">
        <v>43762</v>
      </c>
      <c r="C132" s="357">
        <v>720</v>
      </c>
      <c r="D132" s="359" t="s">
        <v>176</v>
      </c>
      <c r="E132" s="357" t="s">
        <v>21</v>
      </c>
      <c r="F132" s="357" t="s">
        <v>22</v>
      </c>
      <c r="G132" s="357">
        <v>15</v>
      </c>
      <c r="H132" s="357">
        <v>6</v>
      </c>
      <c r="I132" s="357">
        <v>20</v>
      </c>
      <c r="J132" s="357">
        <v>25</v>
      </c>
      <c r="K132" s="357">
        <v>30</v>
      </c>
      <c r="L132" s="357">
        <v>6</v>
      </c>
      <c r="M132" s="357">
        <v>1000</v>
      </c>
      <c r="N132" s="208">
        <f>IF('[1]HNI OPTION CALLS'!E132="BUY",('[1]HNI OPTION CALLS'!L132-'[1]HNI OPTION CALLS'!G132)*('[1]HNI OPTION CALLS'!M132),('[1]HNI OPTION CALLS'!G132-'[1]HNI OPTION CALLS'!L132)*('[1]HNI OPTION CALLS'!M132))</f>
        <v>-9000</v>
      </c>
      <c r="O132" s="209">
        <f>'[1]HNI OPTION CALLS'!N132/('[1]HNI OPTION CALLS'!M132)/'[1]HNI OPTION CALLS'!G132%</f>
        <v>-60</v>
      </c>
    </row>
    <row r="133" spans="1:15" s="114" customFormat="1" ht="15" customHeight="1">
      <c r="A133" s="357">
        <v>7</v>
      </c>
      <c r="B133" s="358">
        <v>43761</v>
      </c>
      <c r="C133" s="357">
        <v>1360</v>
      </c>
      <c r="D133" s="359" t="s">
        <v>176</v>
      </c>
      <c r="E133" s="357" t="s">
        <v>21</v>
      </c>
      <c r="F133" s="357" t="s">
        <v>218</v>
      </c>
      <c r="G133" s="357">
        <v>21</v>
      </c>
      <c r="H133" s="357">
        <v>7</v>
      </c>
      <c r="I133" s="357">
        <v>29</v>
      </c>
      <c r="J133" s="357">
        <v>36</v>
      </c>
      <c r="K133" s="357">
        <v>43</v>
      </c>
      <c r="L133" s="357">
        <v>29</v>
      </c>
      <c r="M133" s="357">
        <v>750</v>
      </c>
      <c r="N133" s="208">
        <f>IF('[1]HNI OPTION CALLS'!E133="BUY",('[1]HNI OPTION CALLS'!L133-'[1]HNI OPTION CALLS'!G133)*('[1]HNI OPTION CALLS'!M133),('[1]HNI OPTION CALLS'!G133-'[1]HNI OPTION CALLS'!L133)*('[1]HNI OPTION CALLS'!M133))</f>
        <v>6000</v>
      </c>
      <c r="O133" s="209">
        <f>'[1]HNI OPTION CALLS'!N133/('[1]HNI OPTION CALLS'!M133)/'[1]HNI OPTION CALLS'!G133%</f>
        <v>38.095238095238095</v>
      </c>
    </row>
    <row r="134" spans="1:15" s="114" customFormat="1" ht="15">
      <c r="A134" s="357">
        <v>8</v>
      </c>
      <c r="B134" s="358">
        <v>43760</v>
      </c>
      <c r="C134" s="357">
        <v>1800</v>
      </c>
      <c r="D134" s="359" t="s">
        <v>176</v>
      </c>
      <c r="E134" s="357" t="s">
        <v>21</v>
      </c>
      <c r="F134" s="357" t="s">
        <v>146</v>
      </c>
      <c r="G134" s="357">
        <v>15</v>
      </c>
      <c r="H134" s="357">
        <v>2</v>
      </c>
      <c r="I134" s="357">
        <v>30</v>
      </c>
      <c r="J134" s="357">
        <v>45</v>
      </c>
      <c r="K134" s="357">
        <v>60</v>
      </c>
      <c r="L134" s="357">
        <v>2</v>
      </c>
      <c r="M134" s="357">
        <v>400</v>
      </c>
      <c r="N134" s="208">
        <f>IF('[1]HNI OPTION CALLS'!E134="BUY",('[1]HNI OPTION CALLS'!L134-'[1]HNI OPTION CALLS'!G134)*('[1]HNI OPTION CALLS'!M134),('[1]HNI OPTION CALLS'!G134-'[1]HNI OPTION CALLS'!L134)*('[1]HNI OPTION CALLS'!M134))</f>
        <v>-5200</v>
      </c>
      <c r="O134" s="209">
        <f>'[1]HNI OPTION CALLS'!N134/('[1]HNI OPTION CALLS'!M134)/'[1]HNI OPTION CALLS'!G134%</f>
        <v>-86.66666666666667</v>
      </c>
    </row>
    <row r="135" spans="1:15" s="114" customFormat="1" ht="15">
      <c r="A135" s="357">
        <v>9</v>
      </c>
      <c r="B135" s="358">
        <v>43756</v>
      </c>
      <c r="C135" s="357">
        <v>820</v>
      </c>
      <c r="D135" s="359" t="s">
        <v>176</v>
      </c>
      <c r="E135" s="357" t="s">
        <v>21</v>
      </c>
      <c r="F135" s="357" t="s">
        <v>193</v>
      </c>
      <c r="G135" s="357">
        <v>20</v>
      </c>
      <c r="H135" s="357">
        <v>5</v>
      </c>
      <c r="I135" s="357">
        <v>28</v>
      </c>
      <c r="J135" s="357">
        <v>36</v>
      </c>
      <c r="K135" s="357">
        <v>44</v>
      </c>
      <c r="L135" s="357">
        <v>28</v>
      </c>
      <c r="M135" s="357">
        <v>800</v>
      </c>
      <c r="N135" s="208">
        <f>IF('[1]HNI OPTION CALLS'!E135="BUY",('[1]HNI OPTION CALLS'!L135-'[1]HNI OPTION CALLS'!G135)*('[1]HNI OPTION CALLS'!M135),('[1]HNI OPTION CALLS'!G135-'[1]HNI OPTION CALLS'!L135)*('[1]HNI OPTION CALLS'!M135))</f>
        <v>6400</v>
      </c>
      <c r="O135" s="209">
        <f>'[1]HNI OPTION CALLS'!N135/('[1]HNI OPTION CALLS'!M135)/'[1]HNI OPTION CALLS'!G135%</f>
        <v>40</v>
      </c>
    </row>
    <row r="136" spans="1:15" s="114" customFormat="1" ht="15" customHeight="1">
      <c r="A136" s="357">
        <v>10</v>
      </c>
      <c r="B136" s="358">
        <v>43755</v>
      </c>
      <c r="C136" s="357">
        <v>165</v>
      </c>
      <c r="D136" s="359" t="s">
        <v>176</v>
      </c>
      <c r="E136" s="357" t="s">
        <v>21</v>
      </c>
      <c r="F136" s="357" t="s">
        <v>168</v>
      </c>
      <c r="G136" s="357">
        <v>6</v>
      </c>
      <c r="H136" s="357">
        <v>3</v>
      </c>
      <c r="I136" s="357">
        <v>7.5</v>
      </c>
      <c r="J136" s="357">
        <v>9</v>
      </c>
      <c r="K136" s="357">
        <v>10.5</v>
      </c>
      <c r="L136" s="357">
        <v>7.5</v>
      </c>
      <c r="M136" s="357">
        <v>4000</v>
      </c>
      <c r="N136" s="208">
        <f>IF('[1]HNI OPTION CALLS'!E136="BUY",('[1]HNI OPTION CALLS'!L136-'[1]HNI OPTION CALLS'!G136)*('[1]HNI OPTION CALLS'!M136),('[1]HNI OPTION CALLS'!G136-'[1]HNI OPTION CALLS'!L136)*('[1]HNI OPTION CALLS'!M136))</f>
        <v>6000</v>
      </c>
      <c r="O136" s="209">
        <f>'[1]HNI OPTION CALLS'!N136/('[1]HNI OPTION CALLS'!M136)/'[1]HNI OPTION CALLS'!G136%</f>
        <v>25</v>
      </c>
    </row>
    <row r="137" spans="1:15" s="114" customFormat="1" ht="15" customHeight="1">
      <c r="A137" s="357">
        <v>11</v>
      </c>
      <c r="B137" s="358">
        <v>43755</v>
      </c>
      <c r="C137" s="357">
        <v>470</v>
      </c>
      <c r="D137" s="359" t="s">
        <v>176</v>
      </c>
      <c r="E137" s="357" t="s">
        <v>21</v>
      </c>
      <c r="F137" s="357" t="s">
        <v>359</v>
      </c>
      <c r="G137" s="357">
        <v>13</v>
      </c>
      <c r="H137" s="357">
        <v>5.5</v>
      </c>
      <c r="I137" s="357">
        <v>17</v>
      </c>
      <c r="J137" s="357">
        <v>21</v>
      </c>
      <c r="K137" s="357">
        <v>25</v>
      </c>
      <c r="L137" s="357">
        <v>17</v>
      </c>
      <c r="M137" s="357">
        <v>1500</v>
      </c>
      <c r="N137" s="208">
        <f>IF('[1]HNI OPTION CALLS'!E137="BUY",('[1]HNI OPTION CALLS'!L137-'[1]HNI OPTION CALLS'!G137)*('[1]HNI OPTION CALLS'!M137),('[1]HNI OPTION CALLS'!G137-'[1]HNI OPTION CALLS'!L137)*('[1]HNI OPTION CALLS'!M137))</f>
        <v>6000</v>
      </c>
      <c r="O137" s="209">
        <f>'[1]HNI OPTION CALLS'!N137/('[1]HNI OPTION CALLS'!M137)/'[1]HNI OPTION CALLS'!G137%</f>
        <v>30.769230769230766</v>
      </c>
    </row>
    <row r="138" spans="1:15" s="114" customFormat="1" ht="15" customHeight="1">
      <c r="A138" s="357">
        <v>12</v>
      </c>
      <c r="B138" s="358">
        <v>43754</v>
      </c>
      <c r="C138" s="357">
        <v>70</v>
      </c>
      <c r="D138" s="359" t="s">
        <v>176</v>
      </c>
      <c r="E138" s="357" t="s">
        <v>21</v>
      </c>
      <c r="F138" s="357" t="s">
        <v>221</v>
      </c>
      <c r="G138" s="357">
        <v>4</v>
      </c>
      <c r="H138" s="357">
        <v>2</v>
      </c>
      <c r="I138" s="357">
        <v>5</v>
      </c>
      <c r="J138" s="357">
        <v>6</v>
      </c>
      <c r="K138" s="357">
        <v>7</v>
      </c>
      <c r="L138" s="357">
        <v>5</v>
      </c>
      <c r="M138" s="357">
        <v>6000</v>
      </c>
      <c r="N138" s="208">
        <f>IF('[1]HNI OPTION CALLS'!E138="BUY",('[1]HNI OPTION CALLS'!L138-'[1]HNI OPTION CALLS'!G138)*('[1]HNI OPTION CALLS'!M138),('[1]HNI OPTION CALLS'!G138-'[1]HNI OPTION CALLS'!L138)*('[1]HNI OPTION CALLS'!M138))</f>
        <v>6000</v>
      </c>
      <c r="O138" s="209">
        <f>'[1]HNI OPTION CALLS'!N138/('[1]HNI OPTION CALLS'!M138)/'[1]HNI OPTION CALLS'!G138%</f>
        <v>25</v>
      </c>
    </row>
    <row r="139" spans="1:15" s="114" customFormat="1" ht="15" customHeight="1">
      <c r="A139" s="357">
        <v>13</v>
      </c>
      <c r="B139" s="358">
        <v>43753</v>
      </c>
      <c r="C139" s="357">
        <v>460</v>
      </c>
      <c r="D139" s="359" t="s">
        <v>176</v>
      </c>
      <c r="E139" s="357" t="s">
        <v>21</v>
      </c>
      <c r="F139" s="357" t="s">
        <v>359</v>
      </c>
      <c r="G139" s="357">
        <v>10</v>
      </c>
      <c r="H139" s="357">
        <v>3.5</v>
      </c>
      <c r="I139" s="357">
        <v>14</v>
      </c>
      <c r="J139" s="357">
        <v>18</v>
      </c>
      <c r="K139" s="357">
        <v>22</v>
      </c>
      <c r="L139" s="357">
        <v>18</v>
      </c>
      <c r="M139" s="357">
        <v>1500</v>
      </c>
      <c r="N139" s="208">
        <f>IF('[1]HNI OPTION CALLS'!E139="BUY",('[1]HNI OPTION CALLS'!L139-'[1]HNI OPTION CALLS'!G139)*('[1]HNI OPTION CALLS'!M139),('[1]HNI OPTION CALLS'!G139-'[1]HNI OPTION CALLS'!L139)*('[1]HNI OPTION CALLS'!M139))</f>
        <v>12000</v>
      </c>
      <c r="O139" s="209">
        <f>'[1]HNI OPTION CALLS'!N139/('[1]HNI OPTION CALLS'!M139)/'[1]HNI OPTION CALLS'!G139%</f>
        <v>80</v>
      </c>
    </row>
    <row r="140" spans="1:15" s="114" customFormat="1" ht="15">
      <c r="A140" s="357">
        <v>14</v>
      </c>
      <c r="B140" s="358">
        <v>43752</v>
      </c>
      <c r="C140" s="357">
        <v>1500</v>
      </c>
      <c r="D140" s="359" t="s">
        <v>176</v>
      </c>
      <c r="E140" s="357" t="s">
        <v>21</v>
      </c>
      <c r="F140" s="357" t="s">
        <v>360</v>
      </c>
      <c r="G140" s="357">
        <v>40</v>
      </c>
      <c r="H140" s="357">
        <v>18</v>
      </c>
      <c r="I140" s="357">
        <v>55</v>
      </c>
      <c r="J140" s="357">
        <v>70</v>
      </c>
      <c r="K140" s="357">
        <v>85</v>
      </c>
      <c r="L140" s="357">
        <v>70</v>
      </c>
      <c r="M140" s="357">
        <v>400</v>
      </c>
      <c r="N140" s="208">
        <f>IF('[1]HNI OPTION CALLS'!E140="BUY",('[1]HNI OPTION CALLS'!L140-'[1]HNI OPTION CALLS'!G140)*('[1]HNI OPTION CALLS'!M140),('[1]HNI OPTION CALLS'!G140-'[1]HNI OPTION CALLS'!L140)*('[1]HNI OPTION CALLS'!M140))</f>
        <v>12000</v>
      </c>
      <c r="O140" s="209">
        <f>'[1]HNI OPTION CALLS'!N140/('[1]HNI OPTION CALLS'!M140)/'[1]HNI OPTION CALLS'!G140%</f>
        <v>75</v>
      </c>
    </row>
    <row r="141" spans="1:15" s="114" customFormat="1" ht="15">
      <c r="A141" s="357">
        <v>15</v>
      </c>
      <c r="B141" s="358">
        <v>43749</v>
      </c>
      <c r="C141" s="357">
        <v>470</v>
      </c>
      <c r="D141" s="359" t="s">
        <v>176</v>
      </c>
      <c r="E141" s="357" t="s">
        <v>21</v>
      </c>
      <c r="F141" s="357" t="s">
        <v>353</v>
      </c>
      <c r="G141" s="357">
        <v>7</v>
      </c>
      <c r="H141" s="357">
        <v>2</v>
      </c>
      <c r="I141" s="357">
        <v>10</v>
      </c>
      <c r="J141" s="357">
        <v>13</v>
      </c>
      <c r="K141" s="357">
        <v>16</v>
      </c>
      <c r="L141" s="357">
        <v>16</v>
      </c>
      <c r="M141" s="357">
        <v>2200</v>
      </c>
      <c r="N141" s="208">
        <f>IF('[1]HNI OPTION CALLS'!E141="BUY",('[1]HNI OPTION CALLS'!L141-'[1]HNI OPTION CALLS'!G141)*('[1]HNI OPTION CALLS'!M141),('[1]HNI OPTION CALLS'!G141-'[1]HNI OPTION CALLS'!L141)*('[1]HNI OPTION CALLS'!M141))</f>
        <v>19800</v>
      </c>
      <c r="O141" s="209">
        <f>'[1]HNI OPTION CALLS'!N141/('[1]HNI OPTION CALLS'!M141)/'[1]HNI OPTION CALLS'!G141%</f>
        <v>128.57142857142856</v>
      </c>
    </row>
    <row r="142" spans="1:15" s="114" customFormat="1" ht="15">
      <c r="A142" s="357">
        <v>16</v>
      </c>
      <c r="B142" s="358">
        <v>43749</v>
      </c>
      <c r="C142" s="357">
        <v>200</v>
      </c>
      <c r="D142" s="359" t="s">
        <v>176</v>
      </c>
      <c r="E142" s="357" t="s">
        <v>21</v>
      </c>
      <c r="F142" s="357" t="s">
        <v>361</v>
      </c>
      <c r="G142" s="357">
        <v>5.5</v>
      </c>
      <c r="H142" s="357">
        <v>2.5</v>
      </c>
      <c r="I142" s="357">
        <v>7</v>
      </c>
      <c r="J142" s="357">
        <v>8.5</v>
      </c>
      <c r="K142" s="357">
        <v>10</v>
      </c>
      <c r="L142" s="357">
        <v>7</v>
      </c>
      <c r="M142" s="357">
        <v>4000</v>
      </c>
      <c r="N142" s="208">
        <f>IF('[1]HNI OPTION CALLS'!E142="BUY",('[1]HNI OPTION CALLS'!L142-'[1]HNI OPTION CALLS'!G142)*('[1]HNI OPTION CALLS'!M142),('[1]HNI OPTION CALLS'!G142-'[1]HNI OPTION CALLS'!L142)*('[1]HNI OPTION CALLS'!M142))</f>
        <v>6000</v>
      </c>
      <c r="O142" s="209">
        <f>'[1]HNI OPTION CALLS'!N142/('[1]HNI OPTION CALLS'!M142)/'[1]HNI OPTION CALLS'!G142%</f>
        <v>27.272727272727273</v>
      </c>
    </row>
    <row r="143" spans="1:15" s="114" customFormat="1" ht="15">
      <c r="A143" s="357">
        <v>17</v>
      </c>
      <c r="B143" s="358">
        <v>43748</v>
      </c>
      <c r="C143" s="357">
        <v>470</v>
      </c>
      <c r="D143" s="359" t="s">
        <v>176</v>
      </c>
      <c r="E143" s="357" t="s">
        <v>21</v>
      </c>
      <c r="F143" s="357" t="s">
        <v>353</v>
      </c>
      <c r="G143" s="357">
        <v>7</v>
      </c>
      <c r="H143" s="357">
        <v>2</v>
      </c>
      <c r="I143" s="357">
        <v>10</v>
      </c>
      <c r="J143" s="357">
        <v>13</v>
      </c>
      <c r="K143" s="357">
        <v>16</v>
      </c>
      <c r="L143" s="357">
        <v>10</v>
      </c>
      <c r="M143" s="357">
        <v>2200</v>
      </c>
      <c r="N143" s="208">
        <f>IF('[1]HNI OPTION CALLS'!E143="BUY",('[1]HNI OPTION CALLS'!L143-'[1]HNI OPTION CALLS'!G143)*('[1]HNI OPTION CALLS'!M143),('[1]HNI OPTION CALLS'!G143-'[1]HNI OPTION CALLS'!L143)*('[1]HNI OPTION CALLS'!M143))</f>
        <v>6600</v>
      </c>
      <c r="O143" s="209">
        <f>'[1]HNI OPTION CALLS'!N143/('[1]HNI OPTION CALLS'!M143)/'[1]HNI OPTION CALLS'!G143%</f>
        <v>42.857142857142854</v>
      </c>
    </row>
    <row r="144" spans="1:15" s="114" customFormat="1" ht="15">
      <c r="A144" s="357">
        <v>18</v>
      </c>
      <c r="B144" s="358">
        <v>43747</v>
      </c>
      <c r="C144" s="357">
        <v>1240</v>
      </c>
      <c r="D144" s="359" t="s">
        <v>176</v>
      </c>
      <c r="E144" s="357" t="s">
        <v>21</v>
      </c>
      <c r="F144" s="357" t="s">
        <v>218</v>
      </c>
      <c r="G144" s="357">
        <v>35</v>
      </c>
      <c r="H144" s="357">
        <v>20</v>
      </c>
      <c r="I144" s="357">
        <v>43</v>
      </c>
      <c r="J144" s="357">
        <v>51</v>
      </c>
      <c r="K144" s="357">
        <v>59</v>
      </c>
      <c r="L144" s="357">
        <v>42.75</v>
      </c>
      <c r="M144" s="357">
        <v>750</v>
      </c>
      <c r="N144" s="208">
        <f>IF('[1]HNI OPTION CALLS'!E144="BUY",('[1]HNI OPTION CALLS'!L144-'[1]HNI OPTION CALLS'!G144)*('[1]HNI OPTION CALLS'!M144),('[1]HNI OPTION CALLS'!G144-'[1]HNI OPTION CALLS'!L144)*('[1]HNI OPTION CALLS'!M144))</f>
        <v>5812.5</v>
      </c>
      <c r="O144" s="209">
        <f>'[1]HNI OPTION CALLS'!N144/('[1]HNI OPTION CALLS'!M144)/'[1]HNI OPTION CALLS'!G144%</f>
        <v>22.142857142857146</v>
      </c>
    </row>
    <row r="145" spans="1:15" s="114" customFormat="1" ht="15">
      <c r="A145" s="357">
        <v>19</v>
      </c>
      <c r="B145" s="358">
        <v>43747</v>
      </c>
      <c r="C145" s="357">
        <v>1300</v>
      </c>
      <c r="D145" s="359" t="s">
        <v>182</v>
      </c>
      <c r="E145" s="357" t="s">
        <v>21</v>
      </c>
      <c r="F145" s="357" t="s">
        <v>290</v>
      </c>
      <c r="G145" s="357">
        <v>38</v>
      </c>
      <c r="H145" s="357">
        <v>20</v>
      </c>
      <c r="I145" s="357">
        <v>48</v>
      </c>
      <c r="J145" s="357">
        <v>58</v>
      </c>
      <c r="K145" s="357">
        <v>68</v>
      </c>
      <c r="L145" s="357">
        <v>20</v>
      </c>
      <c r="M145" s="357">
        <v>500</v>
      </c>
      <c r="N145" s="208">
        <f>IF('[1]HNI OPTION CALLS'!E145="BUY",('[1]HNI OPTION CALLS'!L145-'[1]HNI OPTION CALLS'!G145)*('[1]HNI OPTION CALLS'!M145),('[1]HNI OPTION CALLS'!G145-'[1]HNI OPTION CALLS'!L145)*('[1]HNI OPTION CALLS'!M145))</f>
        <v>-9000</v>
      </c>
      <c r="O145" s="209">
        <f>'[1]HNI OPTION CALLS'!N145/('[1]HNI OPTION CALLS'!M145)/'[1]HNI OPTION CALLS'!G145%</f>
        <v>-47.368421052631575</v>
      </c>
    </row>
    <row r="146" spans="1:15" s="114" customFormat="1" ht="15">
      <c r="A146" s="357">
        <v>20</v>
      </c>
      <c r="B146" s="358">
        <v>43745</v>
      </c>
      <c r="C146" s="357">
        <v>290</v>
      </c>
      <c r="D146" s="359" t="s">
        <v>182</v>
      </c>
      <c r="E146" s="357" t="s">
        <v>21</v>
      </c>
      <c r="F146" s="357" t="s">
        <v>166</v>
      </c>
      <c r="G146" s="357">
        <v>14.5</v>
      </c>
      <c r="H146" s="357">
        <v>6</v>
      </c>
      <c r="I146" s="357">
        <v>20</v>
      </c>
      <c r="J146" s="357">
        <v>25</v>
      </c>
      <c r="K146" s="357">
        <v>30</v>
      </c>
      <c r="L146" s="357">
        <v>30</v>
      </c>
      <c r="M146" s="357">
        <v>1000</v>
      </c>
      <c r="N146" s="208">
        <f>IF('[1]HNI OPTION CALLS'!E146="BUY",('[1]HNI OPTION CALLS'!L146-'[1]HNI OPTION CALLS'!G146)*('[1]HNI OPTION CALLS'!M146),('[1]HNI OPTION CALLS'!G146-'[1]HNI OPTION CALLS'!L146)*('[1]HNI OPTION CALLS'!M146))</f>
        <v>15500</v>
      </c>
      <c r="O146" s="209">
        <f>'[1]HNI OPTION CALLS'!N146/('[1]HNI OPTION CALLS'!M146)/'[1]HNI OPTION CALLS'!G146%</f>
        <v>106.89655172413794</v>
      </c>
    </row>
    <row r="147" spans="1:15" s="114" customFormat="1" ht="15" customHeight="1">
      <c r="A147" s="357">
        <v>21</v>
      </c>
      <c r="B147" s="358">
        <v>43742</v>
      </c>
      <c r="C147" s="357">
        <v>70</v>
      </c>
      <c r="D147" s="359" t="s">
        <v>176</v>
      </c>
      <c r="E147" s="357" t="s">
        <v>21</v>
      </c>
      <c r="F147" s="357" t="s">
        <v>221</v>
      </c>
      <c r="G147" s="357">
        <v>4.3</v>
      </c>
      <c r="H147" s="357">
        <v>2.3</v>
      </c>
      <c r="I147" s="357">
        <v>5.3</v>
      </c>
      <c r="J147" s="357">
        <v>6.3</v>
      </c>
      <c r="K147" s="357">
        <v>7.3</v>
      </c>
      <c r="L147" s="357">
        <v>5.3</v>
      </c>
      <c r="M147" s="357">
        <v>6000</v>
      </c>
      <c r="N147" s="208">
        <f>IF('[1]HNI OPTION CALLS'!E147="BUY",('[1]HNI OPTION CALLS'!L147-'[1]HNI OPTION CALLS'!G147)*('[1]HNI OPTION CALLS'!M147),('[1]HNI OPTION CALLS'!G147-'[1]HNI OPTION CALLS'!L147)*('[1]HNI OPTION CALLS'!M147))</f>
        <v>6000</v>
      </c>
      <c r="O147" s="209">
        <f>'[1]HNI OPTION CALLS'!N147/('[1]HNI OPTION CALLS'!M147)/'[1]HNI OPTION CALLS'!G147%</f>
        <v>23.255813953488374</v>
      </c>
    </row>
    <row r="148" spans="1:15" s="114" customFormat="1" ht="15" customHeight="1">
      <c r="A148" s="357">
        <v>22</v>
      </c>
      <c r="B148" s="358">
        <v>43741</v>
      </c>
      <c r="C148" s="357">
        <v>640</v>
      </c>
      <c r="D148" s="359" t="s">
        <v>176</v>
      </c>
      <c r="E148" s="357" t="s">
        <v>21</v>
      </c>
      <c r="F148" s="357" t="s">
        <v>143</v>
      </c>
      <c r="G148" s="357">
        <v>26</v>
      </c>
      <c r="H148" s="357">
        <v>17</v>
      </c>
      <c r="I148" s="357">
        <v>31</v>
      </c>
      <c r="J148" s="357">
        <v>36</v>
      </c>
      <c r="K148" s="357">
        <v>41</v>
      </c>
      <c r="L148" s="357">
        <v>17</v>
      </c>
      <c r="M148" s="357">
        <v>1100</v>
      </c>
      <c r="N148" s="208">
        <f>IF('[1]HNI OPTION CALLS'!E148="BUY",('[1]HNI OPTION CALLS'!L148-'[1]HNI OPTION CALLS'!G148)*('[1]HNI OPTION CALLS'!M148),('[1]HNI OPTION CALLS'!G148-'[1]HNI OPTION CALLS'!L148)*('[1]HNI OPTION CALLS'!M148))</f>
        <v>-9900</v>
      </c>
      <c r="O148" s="209">
        <f>'[1]HNI OPTION CALLS'!N148/('[1]HNI OPTION CALLS'!M148)/'[1]HNI OPTION CALLS'!G148%</f>
        <v>-34.61538461538461</v>
      </c>
    </row>
    <row r="149" spans="1:15" s="114" customFormat="1" ht="15" customHeight="1">
      <c r="A149" s="106" t="s">
        <v>26</v>
      </c>
      <c r="B149" s="107"/>
      <c r="C149" s="108"/>
      <c r="D149" s="109"/>
      <c r="E149" s="110"/>
      <c r="F149" s="110"/>
      <c r="G149" s="111"/>
      <c r="H149" s="110"/>
      <c r="I149" s="110"/>
      <c r="J149" s="110"/>
      <c r="K149" s="110"/>
      <c r="L149"/>
      <c r="O149" s="1"/>
    </row>
    <row r="150" spans="1:15" s="114" customFormat="1" ht="15" customHeight="1">
      <c r="A150" s="189" t="s">
        <v>325</v>
      </c>
      <c r="B150" s="107"/>
      <c r="C150" s="108"/>
      <c r="D150" s="109"/>
      <c r="E150" s="110"/>
      <c r="F150" s="110"/>
      <c r="G150" s="111"/>
      <c r="H150" s="112"/>
      <c r="I150" s="112"/>
      <c r="J150" s="112"/>
      <c r="K150" s="110"/>
      <c r="L150"/>
      <c r="N150"/>
      <c r="O150" s="1"/>
    </row>
    <row r="151" spans="1:11" s="114" customFormat="1" ht="15.75" customHeight="1" thickBot="1">
      <c r="A151" s="73"/>
      <c r="B151" s="115"/>
      <c r="C151" s="115"/>
      <c r="D151" s="116"/>
      <c r="E151" s="116"/>
      <c r="F151" s="116"/>
      <c r="G151" s="117"/>
      <c r="H151" s="118"/>
      <c r="I151" s="119" t="s">
        <v>27</v>
      </c>
      <c r="J151" s="119"/>
      <c r="K151" s="120"/>
    </row>
    <row r="152" spans="1:11" s="114" customFormat="1" ht="15.75" customHeight="1">
      <c r="A152" s="122"/>
      <c r="B152" s="115"/>
      <c r="C152" s="115"/>
      <c r="D152" s="360" t="s">
        <v>28</v>
      </c>
      <c r="E152" s="361"/>
      <c r="F152" s="362">
        <v>21</v>
      </c>
      <c r="G152" s="363">
        <v>100</v>
      </c>
      <c r="H152" s="116">
        <v>21</v>
      </c>
      <c r="I152" s="123">
        <f>'[1]HNI OPTION CALLS'!H153/'[1]HNI OPTION CALLS'!H152%</f>
        <v>76.19047619047619</v>
      </c>
      <c r="J152" s="123"/>
      <c r="K152" s="123"/>
    </row>
    <row r="153" spans="1:11" s="114" customFormat="1" ht="15" customHeight="1">
      <c r="A153" s="122"/>
      <c r="B153" s="115"/>
      <c r="C153" s="115"/>
      <c r="D153" s="364" t="s">
        <v>29</v>
      </c>
      <c r="E153" s="365"/>
      <c r="F153" s="366">
        <v>16</v>
      </c>
      <c r="G153" s="367">
        <f>('[1]HNI OPTION CALLS'!F153/'[1]HNI OPTION CALLS'!F152)*100</f>
        <v>76.19047619047619</v>
      </c>
      <c r="H153" s="116">
        <v>16</v>
      </c>
      <c r="I153" s="120"/>
      <c r="J153" s="120"/>
      <c r="K153" s="116"/>
    </row>
    <row r="154" spans="1:10" s="114" customFormat="1" ht="16.5">
      <c r="A154" s="124"/>
      <c r="B154" s="115"/>
      <c r="C154" s="115"/>
      <c r="D154" s="364" t="s">
        <v>31</v>
      </c>
      <c r="E154" s="365"/>
      <c r="F154" s="366">
        <v>0</v>
      </c>
      <c r="G154" s="367">
        <f>('[1]HNI OPTION CALLS'!F154/'[1]HNI OPTION CALLS'!F152)*100</f>
        <v>0</v>
      </c>
      <c r="H154" s="125"/>
      <c r="I154" s="116"/>
      <c r="J154" s="116"/>
    </row>
    <row r="155" spans="1:12" s="114" customFormat="1" ht="15" customHeight="1">
      <c r="A155" s="124"/>
      <c r="B155" s="115"/>
      <c r="C155" s="115"/>
      <c r="D155" s="364" t="s">
        <v>32</v>
      </c>
      <c r="E155" s="365"/>
      <c r="F155" s="366">
        <v>0</v>
      </c>
      <c r="G155" s="367">
        <f>('[1]HNI OPTION CALLS'!F155/'[1]HNI OPTION CALLS'!F152)*100</f>
        <v>0</v>
      </c>
      <c r="H155" s="125"/>
      <c r="I155" s="116"/>
      <c r="J155" s="116"/>
      <c r="K155" s="116"/>
      <c r="L155" s="120"/>
    </row>
    <row r="156" spans="1:12" s="114" customFormat="1" ht="15" customHeight="1">
      <c r="A156" s="124"/>
      <c r="B156" s="115"/>
      <c r="C156" s="115"/>
      <c r="D156" s="364" t="s">
        <v>33</v>
      </c>
      <c r="E156" s="365"/>
      <c r="F156" s="366">
        <v>5</v>
      </c>
      <c r="G156" s="367">
        <f>('[1]HNI OPTION CALLS'!F156/'[1]HNI OPTION CALLS'!F152)*100</f>
        <v>23.809523809523807</v>
      </c>
      <c r="H156" s="125"/>
      <c r="I156" s="116" t="s">
        <v>34</v>
      </c>
      <c r="J156" s="116"/>
      <c r="K156" s="116"/>
      <c r="L156" s="120"/>
    </row>
    <row r="157" spans="1:12" s="114" customFormat="1" ht="15" customHeight="1">
      <c r="A157" s="124"/>
      <c r="B157" s="115"/>
      <c r="C157" s="115"/>
      <c r="D157" s="364" t="s">
        <v>35</v>
      </c>
      <c r="E157" s="365"/>
      <c r="F157" s="366">
        <v>0</v>
      </c>
      <c r="G157" s="367">
        <f>('[1]HNI OPTION CALLS'!F157/'[1]HNI OPTION CALLS'!F152)*100</f>
        <v>0</v>
      </c>
      <c r="H157" s="125"/>
      <c r="I157" s="116"/>
      <c r="J157" s="116"/>
      <c r="K157" s="120"/>
      <c r="L157" s="120"/>
    </row>
    <row r="158" spans="1:12" s="114" customFormat="1" ht="15" customHeight="1" thickBot="1">
      <c r="A158" s="124"/>
      <c r="B158" s="115"/>
      <c r="C158" s="115"/>
      <c r="D158" s="368" t="s">
        <v>36</v>
      </c>
      <c r="E158" s="369"/>
      <c r="F158" s="370">
        <v>0</v>
      </c>
      <c r="G158" s="371">
        <f>('[1]HNI OPTION CALLS'!F158/'[1]HNI OPTION CALLS'!F152)*100</f>
        <v>0</v>
      </c>
      <c r="H158" s="125"/>
      <c r="I158" s="116"/>
      <c r="J158" s="116"/>
      <c r="K158" s="126"/>
      <c r="L158" s="126"/>
    </row>
    <row r="159" spans="1:11" s="114" customFormat="1" ht="15" customHeight="1">
      <c r="A159" s="127" t="s">
        <v>37</v>
      </c>
      <c r="B159" s="115"/>
      <c r="C159" s="115"/>
      <c r="D159" s="122"/>
      <c r="E159" s="122"/>
      <c r="F159" s="116"/>
      <c r="G159" s="116"/>
      <c r="H159" s="128"/>
      <c r="I159" s="129"/>
      <c r="K159" s="129"/>
    </row>
    <row r="160" spans="1:15" s="114" customFormat="1" ht="15" customHeight="1">
      <c r="A160" s="130" t="s">
        <v>38</v>
      </c>
      <c r="B160" s="115"/>
      <c r="C160" s="115"/>
      <c r="D160" s="131"/>
      <c r="E160" s="132"/>
      <c r="F160" s="122"/>
      <c r="G160" s="129"/>
      <c r="H160" s="128"/>
      <c r="I160" s="129"/>
      <c r="J160" s="129"/>
      <c r="K160" s="129"/>
      <c r="L160" s="116"/>
      <c r="N160"/>
      <c r="O160"/>
    </row>
    <row r="161" spans="1:15" s="114" customFormat="1" ht="17.25" thickBot="1">
      <c r="A161" s="130" t="s">
        <v>41</v>
      </c>
      <c r="B161" s="124"/>
      <c r="C161" s="131"/>
      <c r="D161" s="122"/>
      <c r="E161" s="134"/>
      <c r="F161" s="129"/>
      <c r="G161" s="129"/>
      <c r="H161" s="118"/>
      <c r="I161" s="120"/>
      <c r="J161" s="120"/>
      <c r="K161" s="120"/>
      <c r="L161" s="129"/>
      <c r="N161" s="122"/>
      <c r="O161"/>
    </row>
    <row r="162" spans="1:15" s="114" customFormat="1" ht="15" customHeight="1">
      <c r="A162" s="340" t="s">
        <v>0</v>
      </c>
      <c r="B162" s="341"/>
      <c r="C162" s="341"/>
      <c r="D162" s="341"/>
      <c r="E162" s="341"/>
      <c r="F162" s="341"/>
      <c r="G162" s="341"/>
      <c r="H162" s="341"/>
      <c r="I162" s="341"/>
      <c r="J162" s="341"/>
      <c r="K162" s="341"/>
      <c r="L162" s="341"/>
      <c r="M162" s="341"/>
      <c r="N162" s="341"/>
      <c r="O162" s="342"/>
    </row>
    <row r="163" spans="1:15" s="114" customFormat="1" ht="15" customHeight="1">
      <c r="A163" s="343"/>
      <c r="B163" s="315"/>
      <c r="C163" s="315"/>
      <c r="D163" s="315"/>
      <c r="E163" s="315"/>
      <c r="F163" s="315"/>
      <c r="G163" s="315"/>
      <c r="H163" s="315"/>
      <c r="I163" s="315"/>
      <c r="J163" s="315"/>
      <c r="K163" s="315"/>
      <c r="L163" s="315"/>
      <c r="M163" s="315"/>
      <c r="N163" s="315"/>
      <c r="O163" s="317"/>
    </row>
    <row r="164" spans="1:15" s="114" customFormat="1" ht="15" customHeight="1">
      <c r="A164" s="343"/>
      <c r="B164" s="315"/>
      <c r="C164" s="315"/>
      <c r="D164" s="315"/>
      <c r="E164" s="315"/>
      <c r="F164" s="315"/>
      <c r="G164" s="315"/>
      <c r="H164" s="315"/>
      <c r="I164" s="315"/>
      <c r="J164" s="315"/>
      <c r="K164" s="315"/>
      <c r="L164" s="315"/>
      <c r="M164" s="315"/>
      <c r="N164" s="315"/>
      <c r="O164" s="317"/>
    </row>
    <row r="165" spans="1:15" s="114" customFormat="1" ht="15">
      <c r="A165" s="344" t="s">
        <v>135</v>
      </c>
      <c r="B165" s="316"/>
      <c r="C165" s="316"/>
      <c r="D165" s="316"/>
      <c r="E165" s="316"/>
      <c r="F165" s="316"/>
      <c r="G165" s="316"/>
      <c r="H165" s="316"/>
      <c r="I165" s="316"/>
      <c r="J165" s="316"/>
      <c r="K165" s="316"/>
      <c r="L165" s="316"/>
      <c r="M165" s="316"/>
      <c r="N165" s="316"/>
      <c r="O165" s="318"/>
    </row>
    <row r="166" spans="1:15" s="114" customFormat="1" ht="15" customHeight="1">
      <c r="A166" s="344" t="s">
        <v>136</v>
      </c>
      <c r="B166" s="316"/>
      <c r="C166" s="316"/>
      <c r="D166" s="316"/>
      <c r="E166" s="316"/>
      <c r="F166" s="316"/>
      <c r="G166" s="316"/>
      <c r="H166" s="316"/>
      <c r="I166" s="316"/>
      <c r="J166" s="316"/>
      <c r="K166" s="316"/>
      <c r="L166" s="316"/>
      <c r="M166" s="316"/>
      <c r="N166" s="316"/>
      <c r="O166" s="318"/>
    </row>
    <row r="167" spans="1:15" s="114" customFormat="1" ht="15" customHeight="1" thickBot="1">
      <c r="A167" s="345" t="s">
        <v>3</v>
      </c>
      <c r="B167" s="346"/>
      <c r="C167" s="346"/>
      <c r="D167" s="346"/>
      <c r="E167" s="346"/>
      <c r="F167" s="346"/>
      <c r="G167" s="346"/>
      <c r="H167" s="346"/>
      <c r="I167" s="346"/>
      <c r="J167" s="346"/>
      <c r="K167" s="346"/>
      <c r="L167" s="346"/>
      <c r="M167" s="346"/>
      <c r="N167" s="346"/>
      <c r="O167" s="347"/>
    </row>
    <row r="168" spans="1:15" s="114" customFormat="1" ht="15" customHeight="1">
      <c r="A168" s="348" t="s">
        <v>362</v>
      </c>
      <c r="B168" s="349"/>
      <c r="C168" s="349"/>
      <c r="D168" s="349"/>
      <c r="E168" s="349"/>
      <c r="F168" s="349"/>
      <c r="G168" s="349"/>
      <c r="H168" s="349"/>
      <c r="I168" s="349"/>
      <c r="J168" s="349"/>
      <c r="K168" s="349"/>
      <c r="L168" s="349"/>
      <c r="M168" s="349"/>
      <c r="N168" s="349"/>
      <c r="O168" s="350"/>
    </row>
    <row r="169" spans="1:15" s="114" customFormat="1" ht="15" customHeight="1">
      <c r="A169" s="351" t="s">
        <v>5</v>
      </c>
      <c r="B169" s="352"/>
      <c r="C169" s="352"/>
      <c r="D169" s="352"/>
      <c r="E169" s="352"/>
      <c r="F169" s="352"/>
      <c r="G169" s="352"/>
      <c r="H169" s="352"/>
      <c r="I169" s="352"/>
      <c r="J169" s="352"/>
      <c r="K169" s="352"/>
      <c r="L169" s="352"/>
      <c r="M169" s="352"/>
      <c r="N169" s="352"/>
      <c r="O169" s="353"/>
    </row>
    <row r="170" spans="1:15" s="114" customFormat="1" ht="15" customHeight="1">
      <c r="A170" s="354" t="s">
        <v>6</v>
      </c>
      <c r="B170" s="355" t="s">
        <v>7</v>
      </c>
      <c r="C170" s="355" t="s">
        <v>175</v>
      </c>
      <c r="D170" s="355" t="s">
        <v>8</v>
      </c>
      <c r="E170" s="354" t="s">
        <v>160</v>
      </c>
      <c r="F170" s="354" t="s">
        <v>161</v>
      </c>
      <c r="G170" s="355" t="s">
        <v>11</v>
      </c>
      <c r="H170" s="355" t="s">
        <v>12</v>
      </c>
      <c r="I170" s="355" t="s">
        <v>13</v>
      </c>
      <c r="J170" s="355" t="s">
        <v>14</v>
      </c>
      <c r="K170" s="355" t="s">
        <v>15</v>
      </c>
      <c r="L170" s="356" t="s">
        <v>16</v>
      </c>
      <c r="M170" s="355" t="s">
        <v>17</v>
      </c>
      <c r="N170" s="355" t="s">
        <v>18</v>
      </c>
      <c r="O170" s="355" t="s">
        <v>19</v>
      </c>
    </row>
    <row r="171" spans="1:15" s="114" customFormat="1" ht="15" customHeight="1">
      <c r="A171" s="314"/>
      <c r="B171" s="311"/>
      <c r="C171" s="311"/>
      <c r="D171" s="311"/>
      <c r="E171" s="314"/>
      <c r="F171" s="314"/>
      <c r="G171" s="311"/>
      <c r="H171" s="311"/>
      <c r="I171" s="311"/>
      <c r="J171" s="311"/>
      <c r="K171" s="311"/>
      <c r="L171" s="313"/>
      <c r="M171" s="311"/>
      <c r="N171" s="312"/>
      <c r="O171" s="312"/>
    </row>
    <row r="172" spans="1:15" s="114" customFormat="1" ht="15" customHeight="1">
      <c r="A172" s="357">
        <v>1</v>
      </c>
      <c r="B172" s="358">
        <v>43738</v>
      </c>
      <c r="C172" s="357">
        <v>200</v>
      </c>
      <c r="D172" s="359" t="s">
        <v>176</v>
      </c>
      <c r="E172" s="357" t="s">
        <v>21</v>
      </c>
      <c r="F172" s="357" t="s">
        <v>184</v>
      </c>
      <c r="G172" s="357">
        <v>4.5</v>
      </c>
      <c r="H172" s="357">
        <v>0.5</v>
      </c>
      <c r="I172" s="357">
        <v>6</v>
      </c>
      <c r="J172" s="357">
        <v>7.5</v>
      </c>
      <c r="K172" s="357">
        <v>9</v>
      </c>
      <c r="L172" s="357">
        <v>5.5</v>
      </c>
      <c r="M172" s="357">
        <v>3500</v>
      </c>
      <c r="N172" s="208">
        <f>IF('[1]HNI OPTION CALLS'!E172="BUY",('[1]HNI OPTION CALLS'!L172-'[1]HNI OPTION CALLS'!G172)*('[1]HNI OPTION CALLS'!M172),('[1]HNI OPTION CALLS'!G172-'[1]HNI OPTION CALLS'!L172)*('[1]HNI OPTION CALLS'!M172))</f>
        <v>3500</v>
      </c>
      <c r="O172" s="209">
        <f>'[1]HNI OPTION CALLS'!N172/('[1]HNI OPTION CALLS'!M172)/'[1]HNI OPTION CALLS'!G172%</f>
        <v>22.22222222222222</v>
      </c>
    </row>
    <row r="173" spans="1:15" s="114" customFormat="1" ht="15" customHeight="1">
      <c r="A173" s="357">
        <v>1</v>
      </c>
      <c r="B173" s="358">
        <v>43735</v>
      </c>
      <c r="C173" s="357">
        <v>390</v>
      </c>
      <c r="D173" s="359" t="s">
        <v>176</v>
      </c>
      <c r="E173" s="357" t="s">
        <v>21</v>
      </c>
      <c r="F173" s="357" t="s">
        <v>131</v>
      </c>
      <c r="G173" s="357">
        <v>10</v>
      </c>
      <c r="H173" s="357">
        <v>6</v>
      </c>
      <c r="I173" s="357">
        <v>12</v>
      </c>
      <c r="J173" s="357">
        <v>14</v>
      </c>
      <c r="K173" s="357">
        <v>16</v>
      </c>
      <c r="L173" s="357">
        <v>12</v>
      </c>
      <c r="M173" s="357">
        <v>2700</v>
      </c>
      <c r="N173" s="208">
        <f>IF('[1]HNI OPTION CALLS'!E173="BUY",('[1]HNI OPTION CALLS'!L173-'[1]HNI OPTION CALLS'!G173)*('[1]HNI OPTION CALLS'!M173),('[1]HNI OPTION CALLS'!G173-'[1]HNI OPTION CALLS'!L173)*('[1]HNI OPTION CALLS'!M173))</f>
        <v>5400</v>
      </c>
      <c r="O173" s="209">
        <f>'[1]HNI OPTION CALLS'!N173/('[1]HNI OPTION CALLS'!M173)/'[1]HNI OPTION CALLS'!G173%</f>
        <v>20</v>
      </c>
    </row>
    <row r="174" spans="1:15" s="114" customFormat="1" ht="15" customHeight="1">
      <c r="A174" s="357">
        <v>2</v>
      </c>
      <c r="B174" s="358">
        <v>43734</v>
      </c>
      <c r="C174" s="357">
        <v>150</v>
      </c>
      <c r="D174" s="359" t="s">
        <v>176</v>
      </c>
      <c r="E174" s="357" t="s">
        <v>21</v>
      </c>
      <c r="F174" s="357" t="s">
        <v>340</v>
      </c>
      <c r="G174" s="357">
        <v>6</v>
      </c>
      <c r="H174" s="357">
        <v>3</v>
      </c>
      <c r="I174" s="357">
        <v>7.5</v>
      </c>
      <c r="J174" s="357">
        <v>9</v>
      </c>
      <c r="K174" s="357">
        <v>10.5</v>
      </c>
      <c r="L174" s="357">
        <v>7.5</v>
      </c>
      <c r="M174" s="357">
        <v>3500</v>
      </c>
      <c r="N174" s="208">
        <f>IF('[1]HNI OPTION CALLS'!E174="BUY",('[1]HNI OPTION CALLS'!L174-'[1]HNI OPTION CALLS'!G174)*('[1]HNI OPTION CALLS'!M174),('[1]HNI OPTION CALLS'!G174-'[1]HNI OPTION CALLS'!L174)*('[1]HNI OPTION CALLS'!M174))</f>
        <v>5250</v>
      </c>
      <c r="O174" s="209">
        <f>'[1]HNI OPTION CALLS'!N174/('[1]HNI OPTION CALLS'!M174)/'[1]HNI OPTION CALLS'!G174%</f>
        <v>25</v>
      </c>
    </row>
    <row r="175" spans="1:15" s="114" customFormat="1" ht="15" customHeight="1">
      <c r="A175" s="357">
        <v>3</v>
      </c>
      <c r="B175" s="358">
        <v>43733</v>
      </c>
      <c r="C175" s="357">
        <v>2000</v>
      </c>
      <c r="D175" s="359" t="s">
        <v>176</v>
      </c>
      <c r="E175" s="357" t="s">
        <v>21</v>
      </c>
      <c r="F175" s="357" t="s">
        <v>363</v>
      </c>
      <c r="G175" s="357">
        <v>75</v>
      </c>
      <c r="H175" s="357">
        <v>45</v>
      </c>
      <c r="I175" s="357">
        <v>93</v>
      </c>
      <c r="J175" s="357">
        <v>110</v>
      </c>
      <c r="K175" s="357">
        <v>128</v>
      </c>
      <c r="L175" s="357">
        <v>45</v>
      </c>
      <c r="M175" s="357">
        <v>302</v>
      </c>
      <c r="N175" s="208">
        <f>IF('[1]HNI OPTION CALLS'!E175="BUY",('[1]HNI OPTION CALLS'!L175-'[1]HNI OPTION CALLS'!G175)*('[1]HNI OPTION CALLS'!M175),('[1]HNI OPTION CALLS'!G175-'[1]HNI OPTION CALLS'!L175)*('[1]HNI OPTION CALLS'!M175))</f>
        <v>-9060</v>
      </c>
      <c r="O175" s="209">
        <f>'[1]HNI OPTION CALLS'!N175/('[1]HNI OPTION CALLS'!M175)/'[1]HNI OPTION CALLS'!G175%</f>
        <v>-40</v>
      </c>
    </row>
    <row r="176" spans="1:15" s="114" customFormat="1" ht="15" customHeight="1">
      <c r="A176" s="357">
        <v>4</v>
      </c>
      <c r="B176" s="358">
        <v>43733</v>
      </c>
      <c r="C176" s="357">
        <v>280</v>
      </c>
      <c r="D176" s="359" t="s">
        <v>176</v>
      </c>
      <c r="E176" s="357" t="s">
        <v>21</v>
      </c>
      <c r="F176" s="357" t="s">
        <v>131</v>
      </c>
      <c r="G176" s="357">
        <v>12</v>
      </c>
      <c r="H176" s="357">
        <v>8</v>
      </c>
      <c r="I176" s="357">
        <v>14</v>
      </c>
      <c r="J176" s="357">
        <v>16</v>
      </c>
      <c r="K176" s="357">
        <v>18</v>
      </c>
      <c r="L176" s="357">
        <v>14</v>
      </c>
      <c r="M176" s="357">
        <v>2700</v>
      </c>
      <c r="N176" s="208">
        <f>IF('[1]HNI OPTION CALLS'!E176="BUY",('[1]HNI OPTION CALLS'!L176-'[1]HNI OPTION CALLS'!G176)*('[1]HNI OPTION CALLS'!M176),('[1]HNI OPTION CALLS'!G176-'[1]HNI OPTION CALLS'!L176)*('[1]HNI OPTION CALLS'!M176))</f>
        <v>5400</v>
      </c>
      <c r="O176" s="209">
        <f>'[1]HNI OPTION CALLS'!N176/('[1]HNI OPTION CALLS'!M176)/'[1]HNI OPTION CALLS'!G176%</f>
        <v>16.666666666666668</v>
      </c>
    </row>
    <row r="177" spans="1:15" s="114" customFormat="1" ht="15" customHeight="1">
      <c r="A177" s="357">
        <v>5</v>
      </c>
      <c r="B177" s="358">
        <v>43732</v>
      </c>
      <c r="C177" s="357">
        <v>700</v>
      </c>
      <c r="D177" s="359" t="s">
        <v>176</v>
      </c>
      <c r="E177" s="357" t="s">
        <v>21</v>
      </c>
      <c r="F177" s="357" t="s">
        <v>122</v>
      </c>
      <c r="G177" s="357">
        <v>11</v>
      </c>
      <c r="H177" s="357">
        <v>2</v>
      </c>
      <c r="I177" s="357">
        <v>20</v>
      </c>
      <c r="J177" s="357">
        <v>30</v>
      </c>
      <c r="K177" s="357">
        <v>40</v>
      </c>
      <c r="L177" s="357">
        <v>18</v>
      </c>
      <c r="M177" s="357">
        <v>600</v>
      </c>
      <c r="N177" s="208">
        <f>IF('[1]HNI OPTION CALLS'!E177="BUY",('[1]HNI OPTION CALLS'!L177-'[1]HNI OPTION CALLS'!G177)*('[1]HNI OPTION CALLS'!M177),('[1]HNI OPTION CALLS'!G177-'[1]HNI OPTION CALLS'!L177)*('[1]HNI OPTION CALLS'!M177))</f>
        <v>4200</v>
      </c>
      <c r="O177" s="209">
        <f>'[1]HNI OPTION CALLS'!N177/('[1]HNI OPTION CALLS'!M177)/'[1]HNI OPTION CALLS'!G177%</f>
        <v>63.63636363636363</v>
      </c>
    </row>
    <row r="178" spans="1:15" s="114" customFormat="1" ht="15">
      <c r="A178" s="357">
        <v>6</v>
      </c>
      <c r="B178" s="358">
        <v>43731</v>
      </c>
      <c r="C178" s="357">
        <v>600</v>
      </c>
      <c r="D178" s="359" t="s">
        <v>176</v>
      </c>
      <c r="E178" s="357" t="s">
        <v>21</v>
      </c>
      <c r="F178" s="357" t="s">
        <v>261</v>
      </c>
      <c r="G178" s="357">
        <v>10</v>
      </c>
      <c r="H178" s="357">
        <v>2</v>
      </c>
      <c r="I178" s="357">
        <v>16</v>
      </c>
      <c r="J178" s="357">
        <v>24</v>
      </c>
      <c r="K178" s="357">
        <v>30</v>
      </c>
      <c r="L178" s="357">
        <v>16</v>
      </c>
      <c r="M178" s="357">
        <v>900</v>
      </c>
      <c r="N178" s="208">
        <f>IF('[1]HNI OPTION CALLS'!E178="BUY",('[1]HNI OPTION CALLS'!L178-'[1]HNI OPTION CALLS'!G178)*('[1]HNI OPTION CALLS'!M178),('[1]HNI OPTION CALLS'!G178-'[1]HNI OPTION CALLS'!L178)*('[1]HNI OPTION CALLS'!M178))</f>
        <v>5400</v>
      </c>
      <c r="O178" s="209">
        <f>'[1]HNI OPTION CALLS'!N178/('[1]HNI OPTION CALLS'!M178)/'[1]HNI OPTION CALLS'!G178%</f>
        <v>60</v>
      </c>
    </row>
    <row r="179" spans="1:15" s="114" customFormat="1" ht="15" customHeight="1">
      <c r="A179" s="357">
        <v>7</v>
      </c>
      <c r="B179" s="358">
        <v>43728</v>
      </c>
      <c r="C179" s="357">
        <v>260</v>
      </c>
      <c r="D179" s="359" t="s">
        <v>176</v>
      </c>
      <c r="E179" s="357" t="s">
        <v>21</v>
      </c>
      <c r="F179" s="357" t="s">
        <v>216</v>
      </c>
      <c r="G179" s="357">
        <v>4</v>
      </c>
      <c r="H179" s="357">
        <v>0.5</v>
      </c>
      <c r="I179" s="357">
        <v>6.5</v>
      </c>
      <c r="J179" s="357">
        <v>9</v>
      </c>
      <c r="K179" s="357">
        <v>11.5</v>
      </c>
      <c r="L179" s="357">
        <v>11.5</v>
      </c>
      <c r="M179" s="357">
        <v>2100</v>
      </c>
      <c r="N179" s="208">
        <f>IF('[1]HNI OPTION CALLS'!E179="BUY",('[1]HNI OPTION CALLS'!L179-'[1]HNI OPTION CALLS'!G179)*('[1]HNI OPTION CALLS'!M179),('[1]HNI OPTION CALLS'!G179-'[1]HNI OPTION CALLS'!L179)*('[1]HNI OPTION CALLS'!M179))</f>
        <v>15750</v>
      </c>
      <c r="O179" s="209">
        <f>'[1]HNI OPTION CALLS'!N179/('[1]HNI OPTION CALLS'!M179)/'[1]HNI OPTION CALLS'!G179%</f>
        <v>187.5</v>
      </c>
    </row>
    <row r="180" spans="1:15" s="114" customFormat="1" ht="15" customHeight="1">
      <c r="A180" s="357">
        <v>8</v>
      </c>
      <c r="B180" s="358">
        <v>43727</v>
      </c>
      <c r="C180" s="357">
        <v>580</v>
      </c>
      <c r="D180" s="359" t="s">
        <v>182</v>
      </c>
      <c r="E180" s="357" t="s">
        <v>21</v>
      </c>
      <c r="F180" s="357" t="s">
        <v>364</v>
      </c>
      <c r="G180" s="357">
        <v>8.7</v>
      </c>
      <c r="H180" s="357">
        <v>2</v>
      </c>
      <c r="I180" s="357">
        <v>12</v>
      </c>
      <c r="J180" s="357">
        <v>15.5</v>
      </c>
      <c r="K180" s="357">
        <v>19</v>
      </c>
      <c r="L180" s="357">
        <v>2</v>
      </c>
      <c r="M180" s="357">
        <v>1500</v>
      </c>
      <c r="N180" s="208">
        <f>IF('[1]HNI OPTION CALLS'!E180="BUY",('[1]HNI OPTION CALLS'!L180-'[1]HNI OPTION CALLS'!G180)*('[1]HNI OPTION CALLS'!M180),('[1]HNI OPTION CALLS'!G180-'[1]HNI OPTION CALLS'!L180)*('[1]HNI OPTION CALLS'!M180))</f>
        <v>-10049.999999999998</v>
      </c>
      <c r="O180" s="209">
        <f>'[1]HNI OPTION CALLS'!N180/('[1]HNI OPTION CALLS'!M180)/'[1]HNI OPTION CALLS'!G180%</f>
        <v>-77.01149425287355</v>
      </c>
    </row>
    <row r="181" spans="1:15" s="114" customFormat="1" ht="15" customHeight="1">
      <c r="A181" s="357">
        <v>9</v>
      </c>
      <c r="B181" s="358">
        <v>43726</v>
      </c>
      <c r="C181" s="357">
        <v>380</v>
      </c>
      <c r="D181" s="359" t="s">
        <v>176</v>
      </c>
      <c r="E181" s="357" t="s">
        <v>21</v>
      </c>
      <c r="F181" s="357" t="s">
        <v>179</v>
      </c>
      <c r="G181" s="357">
        <v>11</v>
      </c>
      <c r="H181" s="357">
        <v>4</v>
      </c>
      <c r="I181" s="357">
        <v>15</v>
      </c>
      <c r="J181" s="357">
        <v>19</v>
      </c>
      <c r="K181" s="357">
        <v>23</v>
      </c>
      <c r="L181" s="357">
        <v>15</v>
      </c>
      <c r="M181" s="357">
        <v>1500</v>
      </c>
      <c r="N181" s="208">
        <f>IF('[1]HNI OPTION CALLS'!E181="BUY",('[1]HNI OPTION CALLS'!L181-'[1]HNI OPTION CALLS'!G181)*('[1]HNI OPTION CALLS'!M181),('[1]HNI OPTION CALLS'!G181-'[1]HNI OPTION CALLS'!L181)*('[1]HNI OPTION CALLS'!M181))</f>
        <v>6000</v>
      </c>
      <c r="O181" s="209">
        <f>'[1]HNI OPTION CALLS'!N181/('[1]HNI OPTION CALLS'!M181)/'[1]HNI OPTION CALLS'!G181%</f>
        <v>36.36363636363637</v>
      </c>
    </row>
    <row r="182" spans="1:15" s="114" customFormat="1" ht="15" customHeight="1">
      <c r="A182" s="357">
        <v>10</v>
      </c>
      <c r="B182" s="358">
        <v>43725</v>
      </c>
      <c r="C182" s="357">
        <v>260</v>
      </c>
      <c r="D182" s="359" t="s">
        <v>176</v>
      </c>
      <c r="E182" s="357" t="s">
        <v>21</v>
      </c>
      <c r="F182" s="357" t="s">
        <v>131</v>
      </c>
      <c r="G182" s="357">
        <v>6</v>
      </c>
      <c r="H182" s="357">
        <v>2</v>
      </c>
      <c r="I182" s="357">
        <v>8</v>
      </c>
      <c r="J182" s="357">
        <v>10</v>
      </c>
      <c r="K182" s="357">
        <v>12</v>
      </c>
      <c r="L182" s="357">
        <v>8</v>
      </c>
      <c r="M182" s="357">
        <v>2700</v>
      </c>
      <c r="N182" s="208">
        <f>IF('[1]HNI OPTION CALLS'!E182="BUY",('[1]HNI OPTION CALLS'!L182-'[1]HNI OPTION CALLS'!G182)*('[1]HNI OPTION CALLS'!M182),('[1]HNI OPTION CALLS'!G182-'[1]HNI OPTION CALLS'!L182)*('[1]HNI OPTION CALLS'!M182))</f>
        <v>5400</v>
      </c>
      <c r="O182" s="209">
        <f>'[1]HNI OPTION CALLS'!N182/('[1]HNI OPTION CALLS'!M182)/'[1]HNI OPTION CALLS'!G182%</f>
        <v>33.333333333333336</v>
      </c>
    </row>
    <row r="183" spans="1:15" s="114" customFormat="1" ht="15" customHeight="1">
      <c r="A183" s="357">
        <v>11</v>
      </c>
      <c r="B183" s="358">
        <v>43724</v>
      </c>
      <c r="C183" s="357">
        <v>1220</v>
      </c>
      <c r="D183" s="359" t="s">
        <v>176</v>
      </c>
      <c r="E183" s="357" t="s">
        <v>21</v>
      </c>
      <c r="F183" s="357" t="s">
        <v>290</v>
      </c>
      <c r="G183" s="357">
        <v>17</v>
      </c>
      <c r="H183" s="357">
        <v>3</v>
      </c>
      <c r="I183" s="357">
        <v>27</v>
      </c>
      <c r="J183" s="357">
        <v>37</v>
      </c>
      <c r="K183" s="357">
        <v>47</v>
      </c>
      <c r="L183" s="357">
        <v>47</v>
      </c>
      <c r="M183" s="357">
        <v>500</v>
      </c>
      <c r="N183" s="208">
        <f>IF('[1]HNI OPTION CALLS'!E183="BUY",('[1]HNI OPTION CALLS'!L183-'[1]HNI OPTION CALLS'!G183)*('[1]HNI OPTION CALLS'!M183),('[1]HNI OPTION CALLS'!G183-'[1]HNI OPTION CALLS'!L183)*('[1]HNI OPTION CALLS'!M183))</f>
        <v>15000</v>
      </c>
      <c r="O183" s="209">
        <f>'[1]HNI OPTION CALLS'!N183/('[1]HNI OPTION CALLS'!M183)/'[1]HNI OPTION CALLS'!G183%</f>
        <v>176.47058823529412</v>
      </c>
    </row>
    <row r="184" spans="1:15" s="114" customFormat="1" ht="15">
      <c r="A184" s="357">
        <v>12</v>
      </c>
      <c r="B184" s="358">
        <v>43721</v>
      </c>
      <c r="C184" s="357">
        <v>1120</v>
      </c>
      <c r="D184" s="359" t="s">
        <v>176</v>
      </c>
      <c r="E184" s="357" t="s">
        <v>21</v>
      </c>
      <c r="F184" s="357" t="s">
        <v>218</v>
      </c>
      <c r="G184" s="357">
        <v>22</v>
      </c>
      <c r="H184" s="357">
        <v>8</v>
      </c>
      <c r="I184" s="357">
        <v>30</v>
      </c>
      <c r="J184" s="357">
        <v>38</v>
      </c>
      <c r="K184" s="357">
        <v>46</v>
      </c>
      <c r="L184" s="357">
        <v>46</v>
      </c>
      <c r="M184" s="357">
        <v>750</v>
      </c>
      <c r="N184" s="208">
        <f>IF('[1]HNI OPTION CALLS'!E184="BUY",('[1]HNI OPTION CALLS'!L184-'[1]HNI OPTION CALLS'!G184)*('[1]HNI OPTION CALLS'!M184),('[1]HNI OPTION CALLS'!G184-'[1]HNI OPTION CALLS'!L184)*('[1]HNI OPTION CALLS'!M184))</f>
        <v>18000</v>
      </c>
      <c r="O184" s="209">
        <f>'[1]HNI OPTION CALLS'!N184/('[1]HNI OPTION CALLS'!M184)/'[1]HNI OPTION CALLS'!G184%</f>
        <v>109.0909090909091</v>
      </c>
    </row>
    <row r="185" spans="1:15" s="114" customFormat="1" ht="15">
      <c r="A185" s="357">
        <v>13</v>
      </c>
      <c r="B185" s="358">
        <v>43721</v>
      </c>
      <c r="C185" s="357">
        <v>270</v>
      </c>
      <c r="D185" s="359" t="s">
        <v>176</v>
      </c>
      <c r="E185" s="357" t="s">
        <v>21</v>
      </c>
      <c r="F185" s="357" t="s">
        <v>216</v>
      </c>
      <c r="G185" s="357">
        <v>6</v>
      </c>
      <c r="H185" s="357">
        <v>2</v>
      </c>
      <c r="I185" s="357">
        <v>9</v>
      </c>
      <c r="J185" s="357">
        <v>12</v>
      </c>
      <c r="K185" s="357">
        <v>15</v>
      </c>
      <c r="L185" s="357">
        <v>12</v>
      </c>
      <c r="M185" s="357">
        <v>2100</v>
      </c>
      <c r="N185" s="208">
        <f>IF('[1]HNI OPTION CALLS'!E185="BUY",('[1]HNI OPTION CALLS'!L185-'[1]HNI OPTION CALLS'!G185)*('[1]HNI OPTION CALLS'!M185),('[1]HNI OPTION CALLS'!G185-'[1]HNI OPTION CALLS'!L185)*('[1]HNI OPTION CALLS'!M185))</f>
        <v>12600</v>
      </c>
      <c r="O185" s="209">
        <f>'[1]HNI OPTION CALLS'!N185/('[1]HNI OPTION CALLS'!M185)/'[1]HNI OPTION CALLS'!G185%</f>
        <v>100</v>
      </c>
    </row>
    <row r="186" spans="1:15" s="114" customFormat="1" ht="15">
      <c r="A186" s="357">
        <v>14</v>
      </c>
      <c r="B186" s="358">
        <v>43720</v>
      </c>
      <c r="C186" s="357">
        <v>400</v>
      </c>
      <c r="D186" s="359" t="s">
        <v>176</v>
      </c>
      <c r="E186" s="357" t="s">
        <v>21</v>
      </c>
      <c r="F186" s="357" t="s">
        <v>177</v>
      </c>
      <c r="G186" s="357">
        <v>7</v>
      </c>
      <c r="H186" s="357">
        <v>2</v>
      </c>
      <c r="I186" s="357">
        <v>10</v>
      </c>
      <c r="J186" s="357">
        <v>13</v>
      </c>
      <c r="K186" s="357">
        <v>16</v>
      </c>
      <c r="L186" s="357">
        <v>10</v>
      </c>
      <c r="M186" s="357">
        <v>1800</v>
      </c>
      <c r="N186" s="208">
        <f>IF('[1]HNI OPTION CALLS'!E186="BUY",('[1]HNI OPTION CALLS'!L186-'[1]HNI OPTION CALLS'!G186)*('[1]HNI OPTION CALLS'!M186),('[1]HNI OPTION CALLS'!G186-'[1]HNI OPTION CALLS'!L186)*('[1]HNI OPTION CALLS'!M186))</f>
        <v>5400</v>
      </c>
      <c r="O186" s="209">
        <f>'[1]HNI OPTION CALLS'!N186/('[1]HNI OPTION CALLS'!M186)/'[1]HNI OPTION CALLS'!G186%</f>
        <v>42.857142857142854</v>
      </c>
    </row>
    <row r="187" spans="1:15" s="114" customFormat="1" ht="15">
      <c r="A187" s="357">
        <v>15</v>
      </c>
      <c r="B187" s="358">
        <v>43719</v>
      </c>
      <c r="C187" s="357">
        <v>200</v>
      </c>
      <c r="D187" s="359" t="s">
        <v>176</v>
      </c>
      <c r="E187" s="357" t="s">
        <v>21</v>
      </c>
      <c r="F187" s="357" t="s">
        <v>133</v>
      </c>
      <c r="G187" s="357">
        <v>8.5</v>
      </c>
      <c r="H187" s="357">
        <v>3.5</v>
      </c>
      <c r="I187" s="357">
        <v>11</v>
      </c>
      <c r="J187" s="357">
        <v>13.5</v>
      </c>
      <c r="K187" s="357">
        <v>16</v>
      </c>
      <c r="L187" s="357">
        <v>11</v>
      </c>
      <c r="M187" s="357">
        <v>2000</v>
      </c>
      <c r="N187" s="208">
        <f>IF('[1]HNI OPTION CALLS'!E187="BUY",('[1]HNI OPTION CALLS'!L187-'[1]HNI OPTION CALLS'!G187)*('[1]HNI OPTION CALLS'!M187),('[1]HNI OPTION CALLS'!G187-'[1]HNI OPTION CALLS'!L187)*('[1]HNI OPTION CALLS'!M187))</f>
        <v>5000</v>
      </c>
      <c r="O187" s="209">
        <f>'[1]HNI OPTION CALLS'!N187/('[1]HNI OPTION CALLS'!M187)/'[1]HNI OPTION CALLS'!G187%</f>
        <v>29.41176470588235</v>
      </c>
    </row>
    <row r="188" spans="1:15" s="114" customFormat="1" ht="15">
      <c r="A188" s="357">
        <v>16</v>
      </c>
      <c r="B188" s="358">
        <v>43717</v>
      </c>
      <c r="C188" s="357">
        <v>140</v>
      </c>
      <c r="D188" s="359" t="s">
        <v>176</v>
      </c>
      <c r="E188" s="357" t="s">
        <v>21</v>
      </c>
      <c r="F188" s="357" t="s">
        <v>168</v>
      </c>
      <c r="G188" s="357">
        <v>5.5</v>
      </c>
      <c r="H188" s="357">
        <v>2.5</v>
      </c>
      <c r="I188" s="357">
        <v>7</v>
      </c>
      <c r="J188" s="357">
        <v>8.5</v>
      </c>
      <c r="K188" s="357">
        <v>10</v>
      </c>
      <c r="L188" s="357">
        <v>7</v>
      </c>
      <c r="M188" s="357">
        <v>4000</v>
      </c>
      <c r="N188" s="208">
        <f>IF('[1]HNI OPTION CALLS'!E188="BUY",('[1]HNI OPTION CALLS'!L188-'[1]HNI OPTION CALLS'!G188)*('[1]HNI OPTION CALLS'!M188),('[1]HNI OPTION CALLS'!G188-'[1]HNI OPTION CALLS'!L188)*('[1]HNI OPTION CALLS'!M188))</f>
        <v>6000</v>
      </c>
      <c r="O188" s="209">
        <f>'[1]HNI OPTION CALLS'!N188/('[1]HNI OPTION CALLS'!M188)/'[1]HNI OPTION CALLS'!G188%</f>
        <v>27.272727272727273</v>
      </c>
    </row>
    <row r="189" spans="1:15" s="114" customFormat="1" ht="15">
      <c r="A189" s="357">
        <v>17</v>
      </c>
      <c r="B189" s="358">
        <v>43714</v>
      </c>
      <c r="C189" s="357">
        <v>400</v>
      </c>
      <c r="D189" s="359" t="s">
        <v>176</v>
      </c>
      <c r="E189" s="357" t="s">
        <v>21</v>
      </c>
      <c r="F189" s="357" t="s">
        <v>93</v>
      </c>
      <c r="G189" s="357">
        <v>8</v>
      </c>
      <c r="H189" s="357">
        <v>2</v>
      </c>
      <c r="I189" s="357">
        <v>12</v>
      </c>
      <c r="J189" s="357">
        <v>16</v>
      </c>
      <c r="K189" s="357">
        <v>20</v>
      </c>
      <c r="L189" s="357">
        <v>12</v>
      </c>
      <c r="M189" s="357">
        <v>1375</v>
      </c>
      <c r="N189" s="208">
        <f>IF('[1]HNI OPTION CALLS'!E189="BUY",('[1]HNI OPTION CALLS'!L189-'[1]HNI OPTION CALLS'!G189)*('[1]HNI OPTION CALLS'!M189),('[1]HNI OPTION CALLS'!G189-'[1]HNI OPTION CALLS'!L189)*('[1]HNI OPTION CALLS'!M189))</f>
        <v>5500</v>
      </c>
      <c r="O189" s="209">
        <f>'[1]HNI OPTION CALLS'!N189/('[1]HNI OPTION CALLS'!M189)/'[1]HNI OPTION CALLS'!G189%</f>
        <v>50</v>
      </c>
    </row>
    <row r="190" spans="1:15" s="114" customFormat="1" ht="15" customHeight="1">
      <c r="A190" s="357">
        <v>18</v>
      </c>
      <c r="B190" s="358">
        <v>43713</v>
      </c>
      <c r="C190" s="357">
        <v>400</v>
      </c>
      <c r="D190" s="359" t="s">
        <v>176</v>
      </c>
      <c r="E190" s="357" t="s">
        <v>21</v>
      </c>
      <c r="F190" s="357" t="s">
        <v>357</v>
      </c>
      <c r="G190" s="357">
        <v>11</v>
      </c>
      <c r="H190" s="357">
        <v>3</v>
      </c>
      <c r="I190" s="357">
        <v>16</v>
      </c>
      <c r="J190" s="357">
        <v>20</v>
      </c>
      <c r="K190" s="357">
        <v>24</v>
      </c>
      <c r="L190" s="357">
        <v>17</v>
      </c>
      <c r="M190" s="357">
        <v>1200</v>
      </c>
      <c r="N190" s="208">
        <f>IF('[1]HNI OPTION CALLS'!E190="BUY",('[1]HNI OPTION CALLS'!L190-'[1]HNI OPTION CALLS'!G190)*('[1]HNI OPTION CALLS'!M190),('[1]HNI OPTION CALLS'!G190-'[1]HNI OPTION CALLS'!L190)*('[1]HNI OPTION CALLS'!M190))</f>
        <v>7200</v>
      </c>
      <c r="O190" s="209">
        <f>'[1]HNI OPTION CALLS'!N190/('[1]HNI OPTION CALLS'!M190)/'[1]HNI OPTION CALLS'!G190%</f>
        <v>54.54545454545455</v>
      </c>
    </row>
    <row r="191" spans="1:15" s="114" customFormat="1" ht="15" customHeight="1">
      <c r="A191" s="357">
        <v>19</v>
      </c>
      <c r="B191" s="358">
        <v>43713</v>
      </c>
      <c r="C191" s="357">
        <v>380</v>
      </c>
      <c r="D191" s="359" t="s">
        <v>176</v>
      </c>
      <c r="E191" s="357" t="s">
        <v>21</v>
      </c>
      <c r="F191" s="357" t="s">
        <v>177</v>
      </c>
      <c r="G191" s="357">
        <v>14</v>
      </c>
      <c r="H191" s="357">
        <v>9</v>
      </c>
      <c r="I191" s="357">
        <v>17</v>
      </c>
      <c r="J191" s="357">
        <v>20</v>
      </c>
      <c r="K191" s="357">
        <v>23</v>
      </c>
      <c r="L191" s="357">
        <v>17</v>
      </c>
      <c r="M191" s="357">
        <v>1800</v>
      </c>
      <c r="N191" s="208">
        <f>IF('[1]HNI OPTION CALLS'!E191="BUY",('[1]HNI OPTION CALLS'!L191-'[1]HNI OPTION CALLS'!G191)*('[1]HNI OPTION CALLS'!M191),('[1]HNI OPTION CALLS'!G191-'[1]HNI OPTION CALLS'!L191)*('[1]HNI OPTION CALLS'!M191))</f>
        <v>5400</v>
      </c>
      <c r="O191" s="209">
        <f>'[1]HNI OPTION CALLS'!N191/('[1]HNI OPTION CALLS'!M191)/'[1]HNI OPTION CALLS'!G191%</f>
        <v>21.428571428571427</v>
      </c>
    </row>
    <row r="192" spans="1:15" s="114" customFormat="1" ht="15" customHeight="1">
      <c r="A192" s="357">
        <v>20</v>
      </c>
      <c r="B192" s="358">
        <v>43712</v>
      </c>
      <c r="C192" s="357">
        <v>120</v>
      </c>
      <c r="D192" s="359" t="s">
        <v>176</v>
      </c>
      <c r="E192" s="357" t="s">
        <v>21</v>
      </c>
      <c r="F192" s="357" t="s">
        <v>340</v>
      </c>
      <c r="G192" s="357">
        <v>4</v>
      </c>
      <c r="H192" s="357">
        <v>1.5</v>
      </c>
      <c r="I192" s="357">
        <v>5.5</v>
      </c>
      <c r="J192" s="357">
        <v>7</v>
      </c>
      <c r="K192" s="357">
        <v>8.5</v>
      </c>
      <c r="L192" s="357">
        <v>7</v>
      </c>
      <c r="M192" s="357">
        <v>3500</v>
      </c>
      <c r="N192" s="208">
        <f>IF('[1]HNI OPTION CALLS'!E192="BUY",('[1]HNI OPTION CALLS'!L192-'[1]HNI OPTION CALLS'!G192)*('[1]HNI OPTION CALLS'!M192),('[1]HNI OPTION CALLS'!G192-'[1]HNI OPTION CALLS'!L192)*('[1]HNI OPTION CALLS'!M192))</f>
        <v>10500</v>
      </c>
      <c r="O192" s="209">
        <f>'[1]HNI OPTION CALLS'!N192/('[1]HNI OPTION CALLS'!M192)/'[1]HNI OPTION CALLS'!G192%</f>
        <v>75</v>
      </c>
    </row>
    <row r="193" spans="1:15" s="114" customFormat="1" ht="15.75" customHeight="1">
      <c r="A193" s="357">
        <v>21</v>
      </c>
      <c r="B193" s="358">
        <v>43711</v>
      </c>
      <c r="C193" s="357">
        <v>105</v>
      </c>
      <c r="D193" s="359" t="s">
        <v>176</v>
      </c>
      <c r="E193" s="357" t="s">
        <v>21</v>
      </c>
      <c r="F193" s="357" t="s">
        <v>288</v>
      </c>
      <c r="G193" s="357">
        <v>4</v>
      </c>
      <c r="H193" s="357">
        <v>2</v>
      </c>
      <c r="I193" s="357">
        <v>5</v>
      </c>
      <c r="J193" s="357">
        <v>6</v>
      </c>
      <c r="K193" s="357">
        <v>7</v>
      </c>
      <c r="L193" s="357">
        <v>5</v>
      </c>
      <c r="M193" s="357">
        <v>6000</v>
      </c>
      <c r="N193" s="208">
        <f>IF('[1]HNI OPTION CALLS'!E193="BUY",('[1]HNI OPTION CALLS'!L193-'[1]HNI OPTION CALLS'!G193)*('[1]HNI OPTION CALLS'!M193),('[1]HNI OPTION CALLS'!G193-'[1]HNI OPTION CALLS'!L193)*('[1]HNI OPTION CALLS'!M193))</f>
        <v>6000</v>
      </c>
      <c r="O193" s="209">
        <f>'[1]HNI OPTION CALLS'!N193/('[1]HNI OPTION CALLS'!M193)/'[1]HNI OPTION CALLS'!G193%</f>
        <v>25</v>
      </c>
    </row>
    <row r="194" spans="1:12" s="114" customFormat="1" ht="15.75" customHeight="1">
      <c r="A194" s="106" t="s">
        <v>26</v>
      </c>
      <c r="B194" s="107"/>
      <c r="C194" s="108"/>
      <c r="D194" s="109"/>
      <c r="E194" s="110"/>
      <c r="F194" s="110"/>
      <c r="G194" s="111"/>
      <c r="H194" s="110"/>
      <c r="I194" s="110"/>
      <c r="J194" s="110"/>
      <c r="K194" s="110"/>
      <c r="L194" s="113"/>
    </row>
    <row r="195" spans="1:12" s="114" customFormat="1" ht="15" customHeight="1">
      <c r="A195" s="189" t="s">
        <v>325</v>
      </c>
      <c r="B195" s="107"/>
      <c r="C195" s="108"/>
      <c r="D195" s="109"/>
      <c r="E195" s="110"/>
      <c r="F195" s="110"/>
      <c r="G195" s="111"/>
      <c r="H195" s="112"/>
      <c r="I195" s="112"/>
      <c r="J195" s="112"/>
      <c r="K195" s="110"/>
      <c r="L195" s="113"/>
    </row>
    <row r="196" spans="1:11" s="114" customFormat="1" ht="15" customHeight="1" thickBot="1">
      <c r="A196" s="73"/>
      <c r="B196" s="115"/>
      <c r="C196" s="115"/>
      <c r="D196" s="116"/>
      <c r="E196" s="116"/>
      <c r="F196" s="116"/>
      <c r="G196" s="117"/>
      <c r="H196" s="118"/>
      <c r="I196" s="119" t="s">
        <v>27</v>
      </c>
      <c r="J196" s="119"/>
      <c r="K196" s="120"/>
    </row>
    <row r="197" spans="1:11" s="114" customFormat="1" ht="15" customHeight="1">
      <c r="A197" s="122"/>
      <c r="B197" s="115"/>
      <c r="C197" s="115"/>
      <c r="D197" s="360" t="s">
        <v>28</v>
      </c>
      <c r="E197" s="361"/>
      <c r="F197" s="362">
        <v>21</v>
      </c>
      <c r="G197" s="363">
        <v>100</v>
      </c>
      <c r="H197" s="116">
        <v>21</v>
      </c>
      <c r="I197" s="123">
        <f>'[1]HNI OPTION CALLS'!H198/'[1]HNI OPTION CALLS'!H197%</f>
        <v>90.47619047619048</v>
      </c>
      <c r="J197" s="123"/>
      <c r="K197" s="123"/>
    </row>
    <row r="198" spans="1:11" s="114" customFormat="1" ht="15" customHeight="1">
      <c r="A198" s="122"/>
      <c r="B198" s="115"/>
      <c r="C198" s="115"/>
      <c r="D198" s="364" t="s">
        <v>29</v>
      </c>
      <c r="E198" s="365"/>
      <c r="F198" s="366">
        <v>19</v>
      </c>
      <c r="G198" s="367">
        <f>('[1]HNI OPTION CALLS'!F198/'[1]HNI OPTION CALLS'!F197)*100</f>
        <v>90.47619047619048</v>
      </c>
      <c r="H198" s="116">
        <v>19</v>
      </c>
      <c r="I198" s="120"/>
      <c r="J198" s="120"/>
      <c r="K198" s="116"/>
    </row>
    <row r="199" spans="1:10" s="114" customFormat="1" ht="15" customHeight="1">
      <c r="A199" s="124"/>
      <c r="B199" s="115"/>
      <c r="C199" s="115"/>
      <c r="D199" s="364" t="s">
        <v>31</v>
      </c>
      <c r="E199" s="365"/>
      <c r="F199" s="366">
        <v>0</v>
      </c>
      <c r="G199" s="367">
        <f>('[1]HNI OPTION CALLS'!F199/'[1]HNI OPTION CALLS'!F197)*100</f>
        <v>0</v>
      </c>
      <c r="H199" s="125"/>
      <c r="I199" s="116"/>
      <c r="J199" s="116"/>
    </row>
    <row r="200" spans="1:12" s="114" customFormat="1" ht="15" customHeight="1">
      <c r="A200" s="124"/>
      <c r="B200" s="115"/>
      <c r="C200" s="115"/>
      <c r="D200" s="364" t="s">
        <v>32</v>
      </c>
      <c r="E200" s="365"/>
      <c r="F200" s="366">
        <v>0</v>
      </c>
      <c r="G200" s="367">
        <f>('[1]HNI OPTION CALLS'!F200/'[1]HNI OPTION CALLS'!F197)*100</f>
        <v>0</v>
      </c>
      <c r="H200" s="125"/>
      <c r="I200" s="116"/>
      <c r="J200" s="116"/>
      <c r="K200" s="116"/>
      <c r="L200" s="120"/>
    </row>
    <row r="201" spans="1:12" s="114" customFormat="1" ht="15" customHeight="1">
      <c r="A201" s="124"/>
      <c r="B201" s="115"/>
      <c r="C201" s="115"/>
      <c r="D201" s="364" t="s">
        <v>33</v>
      </c>
      <c r="E201" s="365"/>
      <c r="F201" s="366">
        <v>2</v>
      </c>
      <c r="G201" s="367">
        <f>('[1]HNI OPTION CALLS'!F201/'[1]HNI OPTION CALLS'!F197)*100</f>
        <v>9.523809523809524</v>
      </c>
      <c r="H201" s="125"/>
      <c r="I201" s="116" t="s">
        <v>34</v>
      </c>
      <c r="J201" s="116"/>
      <c r="K201" s="116"/>
      <c r="L201" s="120"/>
    </row>
    <row r="202" spans="1:12" s="114" customFormat="1" ht="15" customHeight="1">
      <c r="A202" s="124"/>
      <c r="B202" s="115"/>
      <c r="C202" s="115"/>
      <c r="D202" s="364" t="s">
        <v>35</v>
      </c>
      <c r="E202" s="365"/>
      <c r="F202" s="366">
        <v>0</v>
      </c>
      <c r="G202" s="367">
        <f>('[1]HNI OPTION CALLS'!F202/'[1]HNI OPTION CALLS'!F197)*100</f>
        <v>0</v>
      </c>
      <c r="H202" s="125"/>
      <c r="I202" s="116"/>
      <c r="J202" s="116"/>
      <c r="K202" s="120"/>
      <c r="L202" s="120"/>
    </row>
    <row r="203" spans="1:12" s="114" customFormat="1" ht="15" customHeight="1" thickBot="1">
      <c r="A203" s="124"/>
      <c r="B203" s="115"/>
      <c r="C203" s="115"/>
      <c r="D203" s="368" t="s">
        <v>36</v>
      </c>
      <c r="E203" s="369"/>
      <c r="F203" s="370">
        <v>0</v>
      </c>
      <c r="G203" s="371">
        <f>('[1]HNI OPTION CALLS'!F203/'[1]HNI OPTION CALLS'!F197)*100</f>
        <v>0</v>
      </c>
      <c r="H203" s="125"/>
      <c r="I203" s="116"/>
      <c r="J203" s="116"/>
      <c r="K203" s="126"/>
      <c r="L203" s="126"/>
    </row>
    <row r="204" spans="1:11" s="114" customFormat="1" ht="15" customHeight="1">
      <c r="A204" s="127" t="s">
        <v>37</v>
      </c>
      <c r="B204" s="115"/>
      <c r="C204" s="115"/>
      <c r="D204" s="122"/>
      <c r="E204" s="122"/>
      <c r="F204" s="116"/>
      <c r="G204" s="116"/>
      <c r="H204" s="128"/>
      <c r="I204" s="129"/>
      <c r="K204" s="129"/>
    </row>
    <row r="205" spans="1:12" s="114" customFormat="1" ht="15" customHeight="1">
      <c r="A205" s="130" t="s">
        <v>38</v>
      </c>
      <c r="B205" s="115"/>
      <c r="C205" s="115"/>
      <c r="D205" s="131"/>
      <c r="E205" s="132"/>
      <c r="F205" s="122"/>
      <c r="G205" s="129"/>
      <c r="H205" s="128"/>
      <c r="I205" s="129"/>
      <c r="J205" s="129"/>
      <c r="K205" s="129"/>
      <c r="L205" s="116"/>
    </row>
    <row r="206" spans="1:14" s="114" customFormat="1" ht="17.25" thickBot="1">
      <c r="A206" s="130" t="s">
        <v>41</v>
      </c>
      <c r="B206" s="124"/>
      <c r="C206" s="131"/>
      <c r="D206" s="122"/>
      <c r="E206" s="134"/>
      <c r="F206" s="129"/>
      <c r="G206" s="129"/>
      <c r="H206" s="118"/>
      <c r="I206" s="120"/>
      <c r="J206" s="120"/>
      <c r="K206" s="120"/>
      <c r="L206" s="129"/>
      <c r="N206" s="122"/>
    </row>
    <row r="207" spans="1:15" s="114" customFormat="1" ht="15">
      <c r="A207" s="340" t="s">
        <v>0</v>
      </c>
      <c r="B207" s="341"/>
      <c r="C207" s="341"/>
      <c r="D207" s="341"/>
      <c r="E207" s="341"/>
      <c r="F207" s="341"/>
      <c r="G207" s="341"/>
      <c r="H207" s="341"/>
      <c r="I207" s="341"/>
      <c r="J207" s="341"/>
      <c r="K207" s="341"/>
      <c r="L207" s="341"/>
      <c r="M207" s="341"/>
      <c r="N207" s="341"/>
      <c r="O207" s="342"/>
    </row>
    <row r="208" spans="1:15" s="114" customFormat="1" ht="15" customHeight="1">
      <c r="A208" s="343"/>
      <c r="B208" s="315"/>
      <c r="C208" s="315"/>
      <c r="D208" s="315"/>
      <c r="E208" s="315"/>
      <c r="F208" s="315"/>
      <c r="G208" s="315"/>
      <c r="H208" s="315"/>
      <c r="I208" s="315"/>
      <c r="J208" s="315"/>
      <c r="K208" s="315"/>
      <c r="L208" s="315"/>
      <c r="M208" s="315"/>
      <c r="N208" s="315"/>
      <c r="O208" s="317"/>
    </row>
    <row r="209" spans="1:15" s="114" customFormat="1" ht="15" customHeight="1">
      <c r="A209" s="343"/>
      <c r="B209" s="315"/>
      <c r="C209" s="315"/>
      <c r="D209" s="315"/>
      <c r="E209" s="315"/>
      <c r="F209" s="315"/>
      <c r="G209" s="315"/>
      <c r="H209" s="315"/>
      <c r="I209" s="315"/>
      <c r="J209" s="315"/>
      <c r="K209" s="315"/>
      <c r="L209" s="315"/>
      <c r="M209" s="315"/>
      <c r="N209" s="315"/>
      <c r="O209" s="317"/>
    </row>
    <row r="210" spans="1:15" s="114" customFormat="1" ht="15" customHeight="1">
      <c r="A210" s="344" t="s">
        <v>135</v>
      </c>
      <c r="B210" s="316"/>
      <c r="C210" s="316"/>
      <c r="D210" s="316"/>
      <c r="E210" s="316"/>
      <c r="F210" s="316"/>
      <c r="G210" s="316"/>
      <c r="H210" s="316"/>
      <c r="I210" s="316"/>
      <c r="J210" s="316"/>
      <c r="K210" s="316"/>
      <c r="L210" s="316"/>
      <c r="M210" s="316"/>
      <c r="N210" s="316"/>
      <c r="O210" s="318"/>
    </row>
    <row r="211" spans="1:15" s="114" customFormat="1" ht="15" customHeight="1">
      <c r="A211" s="344" t="s">
        <v>136</v>
      </c>
      <c r="B211" s="316"/>
      <c r="C211" s="316"/>
      <c r="D211" s="316"/>
      <c r="E211" s="316"/>
      <c r="F211" s="316"/>
      <c r="G211" s="316"/>
      <c r="H211" s="316"/>
      <c r="I211" s="316"/>
      <c r="J211" s="316"/>
      <c r="K211" s="316"/>
      <c r="L211" s="316"/>
      <c r="M211" s="316"/>
      <c r="N211" s="316"/>
      <c r="O211" s="318"/>
    </row>
    <row r="212" spans="1:15" s="114" customFormat="1" ht="15" customHeight="1" thickBot="1">
      <c r="A212" s="345" t="s">
        <v>3</v>
      </c>
      <c r="B212" s="346"/>
      <c r="C212" s="346"/>
      <c r="D212" s="346"/>
      <c r="E212" s="346"/>
      <c r="F212" s="346"/>
      <c r="G212" s="346"/>
      <c r="H212" s="346"/>
      <c r="I212" s="346"/>
      <c r="J212" s="346"/>
      <c r="K212" s="346"/>
      <c r="L212" s="346"/>
      <c r="M212" s="346"/>
      <c r="N212" s="346"/>
      <c r="O212" s="347"/>
    </row>
    <row r="213" spans="1:15" s="114" customFormat="1" ht="15" customHeight="1">
      <c r="A213" s="348" t="s">
        <v>339</v>
      </c>
      <c r="B213" s="349"/>
      <c r="C213" s="349"/>
      <c r="D213" s="349"/>
      <c r="E213" s="349"/>
      <c r="F213" s="349"/>
      <c r="G213" s="349"/>
      <c r="H213" s="349"/>
      <c r="I213" s="349"/>
      <c r="J213" s="349"/>
      <c r="K213" s="349"/>
      <c r="L213" s="349"/>
      <c r="M213" s="349"/>
      <c r="N213" s="349"/>
      <c r="O213" s="350"/>
    </row>
    <row r="214" spans="1:15" s="114" customFormat="1" ht="15" customHeight="1">
      <c r="A214" s="351" t="s">
        <v>5</v>
      </c>
      <c r="B214" s="352"/>
      <c r="C214" s="352"/>
      <c r="D214" s="352"/>
      <c r="E214" s="352"/>
      <c r="F214" s="352"/>
      <c r="G214" s="352"/>
      <c r="H214" s="352"/>
      <c r="I214" s="352"/>
      <c r="J214" s="352"/>
      <c r="K214" s="352"/>
      <c r="L214" s="352"/>
      <c r="M214" s="352"/>
      <c r="N214" s="352"/>
      <c r="O214" s="353"/>
    </row>
    <row r="215" spans="1:15" s="114" customFormat="1" ht="15" customHeight="1">
      <c r="A215" s="354" t="s">
        <v>6</v>
      </c>
      <c r="B215" s="355" t="s">
        <v>7</v>
      </c>
      <c r="C215" s="355" t="s">
        <v>175</v>
      </c>
      <c r="D215" s="355" t="s">
        <v>8</v>
      </c>
      <c r="E215" s="354" t="s">
        <v>160</v>
      </c>
      <c r="F215" s="354" t="s">
        <v>161</v>
      </c>
      <c r="G215" s="355" t="s">
        <v>11</v>
      </c>
      <c r="H215" s="355" t="s">
        <v>12</v>
      </c>
      <c r="I215" s="355" t="s">
        <v>13</v>
      </c>
      <c r="J215" s="355" t="s">
        <v>14</v>
      </c>
      <c r="K215" s="355" t="s">
        <v>15</v>
      </c>
      <c r="L215" s="356" t="s">
        <v>16</v>
      </c>
      <c r="M215" s="355" t="s">
        <v>17</v>
      </c>
      <c r="N215" s="355" t="s">
        <v>18</v>
      </c>
      <c r="O215" s="355" t="s">
        <v>19</v>
      </c>
    </row>
    <row r="216" spans="1:15" s="114" customFormat="1" ht="15" customHeight="1">
      <c r="A216" s="314"/>
      <c r="B216" s="311"/>
      <c r="C216" s="311"/>
      <c r="D216" s="311"/>
      <c r="E216" s="314"/>
      <c r="F216" s="314"/>
      <c r="G216" s="311"/>
      <c r="H216" s="311"/>
      <c r="I216" s="311"/>
      <c r="J216" s="311"/>
      <c r="K216" s="311"/>
      <c r="L216" s="313"/>
      <c r="M216" s="311"/>
      <c r="N216" s="312"/>
      <c r="O216" s="312"/>
    </row>
    <row r="217" spans="1:15" s="114" customFormat="1" ht="15" customHeight="1">
      <c r="A217" s="357">
        <v>1</v>
      </c>
      <c r="B217" s="358">
        <v>43707</v>
      </c>
      <c r="C217" s="357">
        <v>140</v>
      </c>
      <c r="D217" s="359" t="s">
        <v>176</v>
      </c>
      <c r="E217" s="357" t="s">
        <v>21</v>
      </c>
      <c r="F217" s="357" t="s">
        <v>55</v>
      </c>
      <c r="G217" s="357">
        <v>7.5</v>
      </c>
      <c r="H217" s="357">
        <v>3.5</v>
      </c>
      <c r="I217" s="357">
        <v>9.5</v>
      </c>
      <c r="J217" s="357">
        <v>11.5</v>
      </c>
      <c r="K217" s="357">
        <v>13.5</v>
      </c>
      <c r="L217" s="357" t="s">
        <v>116</v>
      </c>
      <c r="M217" s="357">
        <v>3000</v>
      </c>
      <c r="N217" s="208">
        <v>0</v>
      </c>
      <c r="O217" s="209">
        <v>0</v>
      </c>
    </row>
    <row r="218" spans="1:15" s="114" customFormat="1" ht="15" customHeight="1">
      <c r="A218" s="357">
        <v>2</v>
      </c>
      <c r="B218" s="358">
        <v>43706</v>
      </c>
      <c r="C218" s="357">
        <v>400</v>
      </c>
      <c r="D218" s="359" t="s">
        <v>182</v>
      </c>
      <c r="E218" s="357" t="s">
        <v>21</v>
      </c>
      <c r="F218" s="357" t="s">
        <v>93</v>
      </c>
      <c r="G218" s="357">
        <v>10</v>
      </c>
      <c r="H218" s="357">
        <v>4</v>
      </c>
      <c r="I218" s="357">
        <v>14</v>
      </c>
      <c r="J218" s="357">
        <v>18</v>
      </c>
      <c r="K218" s="357">
        <v>22</v>
      </c>
      <c r="L218" s="357">
        <v>14</v>
      </c>
      <c r="M218" s="357">
        <v>1375</v>
      </c>
      <c r="N218" s="208">
        <f>IF('[1]HNI OPTION CALLS'!E218="BUY",('[1]HNI OPTION CALLS'!L218-'[1]HNI OPTION CALLS'!G218)*('[1]HNI OPTION CALLS'!M218),('[1]HNI OPTION CALLS'!G218-'[1]HNI OPTION CALLS'!L218)*('[1]HNI OPTION CALLS'!M218))</f>
        <v>5500</v>
      </c>
      <c r="O218" s="209">
        <f>'[1]HNI OPTION CALLS'!N218/('[1]HNI OPTION CALLS'!M218)/'[1]HNI OPTION CALLS'!G218%</f>
        <v>40</v>
      </c>
    </row>
    <row r="219" spans="1:15" s="114" customFormat="1" ht="15" customHeight="1">
      <c r="A219" s="357">
        <v>3</v>
      </c>
      <c r="B219" s="358">
        <v>43705</v>
      </c>
      <c r="C219" s="357">
        <v>1100</v>
      </c>
      <c r="D219" s="359" t="s">
        <v>176</v>
      </c>
      <c r="E219" s="357" t="s">
        <v>21</v>
      </c>
      <c r="F219" s="357" t="s">
        <v>145</v>
      </c>
      <c r="G219" s="357">
        <v>43</v>
      </c>
      <c r="H219" s="357">
        <v>28</v>
      </c>
      <c r="I219" s="357">
        <v>51</v>
      </c>
      <c r="J219" s="357">
        <v>59</v>
      </c>
      <c r="K219" s="357">
        <v>67</v>
      </c>
      <c r="L219" s="357">
        <v>51</v>
      </c>
      <c r="M219" s="357">
        <v>700</v>
      </c>
      <c r="N219" s="208">
        <f>IF('[1]HNI OPTION CALLS'!E219="BUY",('[1]HNI OPTION CALLS'!L219-'[1]HNI OPTION CALLS'!G219)*('[1]HNI OPTION CALLS'!M219),('[1]HNI OPTION CALLS'!G219-'[1]HNI OPTION CALLS'!L219)*('[1]HNI OPTION CALLS'!M219))</f>
        <v>5600</v>
      </c>
      <c r="O219" s="209">
        <f>'[1]HNI OPTION CALLS'!N219/('[1]HNI OPTION CALLS'!M219)/'[1]HNI OPTION CALLS'!G219%</f>
        <v>18.6046511627907</v>
      </c>
    </row>
    <row r="220" spans="1:15" s="114" customFormat="1" ht="15" customHeight="1">
      <c r="A220" s="357">
        <v>4</v>
      </c>
      <c r="B220" s="358">
        <v>43704</v>
      </c>
      <c r="C220" s="357">
        <v>120</v>
      </c>
      <c r="D220" s="359" t="s">
        <v>176</v>
      </c>
      <c r="E220" s="357" t="s">
        <v>21</v>
      </c>
      <c r="F220" s="357" t="s">
        <v>295</v>
      </c>
      <c r="G220" s="357">
        <v>3.5</v>
      </c>
      <c r="H220" s="357">
        <v>1.5</v>
      </c>
      <c r="I220" s="357">
        <v>4.7</v>
      </c>
      <c r="J220" s="357">
        <v>6</v>
      </c>
      <c r="K220" s="357">
        <v>7.2</v>
      </c>
      <c r="L220" s="357">
        <v>4.7</v>
      </c>
      <c r="M220" s="357">
        <v>4800</v>
      </c>
      <c r="N220" s="208">
        <f>IF('[1]HNI OPTION CALLS'!E220="BUY",('[1]HNI OPTION CALLS'!L220-'[1]HNI OPTION CALLS'!G220)*('[1]HNI OPTION CALLS'!M220),('[1]HNI OPTION CALLS'!G220-'[1]HNI OPTION CALLS'!L220)*('[1]HNI OPTION CALLS'!M220))</f>
        <v>5760.000000000001</v>
      </c>
      <c r="O220" s="209">
        <f>'[1]HNI OPTION CALLS'!N220/('[1]HNI OPTION CALLS'!M220)/'[1]HNI OPTION CALLS'!G220%</f>
        <v>34.285714285714285</v>
      </c>
    </row>
    <row r="221" spans="1:15" s="114" customFormat="1" ht="15" customHeight="1">
      <c r="A221" s="357">
        <v>5</v>
      </c>
      <c r="B221" s="358">
        <v>43703</v>
      </c>
      <c r="C221" s="357">
        <v>2260</v>
      </c>
      <c r="D221" s="359" t="s">
        <v>176</v>
      </c>
      <c r="E221" s="357" t="s">
        <v>21</v>
      </c>
      <c r="F221" s="357" t="s">
        <v>87</v>
      </c>
      <c r="G221" s="357">
        <v>18</v>
      </c>
      <c r="H221" s="357">
        <v>2</v>
      </c>
      <c r="I221" s="357">
        <v>33</v>
      </c>
      <c r="J221" s="357">
        <v>48</v>
      </c>
      <c r="K221" s="357">
        <v>63</v>
      </c>
      <c r="L221" s="357">
        <v>2</v>
      </c>
      <c r="M221" s="357">
        <v>250</v>
      </c>
      <c r="N221" s="208">
        <f>IF('[1]HNI OPTION CALLS'!E221="BUY",('[1]HNI OPTION CALLS'!L221-'[1]HNI OPTION CALLS'!G221)*('[1]HNI OPTION CALLS'!M221),('[1]HNI OPTION CALLS'!G221-'[1]HNI OPTION CALLS'!L221)*('[1]HNI OPTION CALLS'!M221))</f>
        <v>-4000</v>
      </c>
      <c r="O221" s="209">
        <f>'[1]HNI OPTION CALLS'!N221/('[1]HNI OPTION CALLS'!M221)/'[1]HNI OPTION CALLS'!G221%</f>
        <v>-88.88888888888889</v>
      </c>
    </row>
    <row r="222" spans="1:15" s="114" customFormat="1" ht="15" customHeight="1">
      <c r="A222" s="357">
        <v>6</v>
      </c>
      <c r="B222" s="358">
        <v>43700</v>
      </c>
      <c r="C222" s="357">
        <v>1280</v>
      </c>
      <c r="D222" s="359" t="s">
        <v>176</v>
      </c>
      <c r="E222" s="357" t="s">
        <v>21</v>
      </c>
      <c r="F222" s="357" t="s">
        <v>290</v>
      </c>
      <c r="G222" s="357">
        <v>14</v>
      </c>
      <c r="H222" s="357">
        <v>2</v>
      </c>
      <c r="I222" s="357">
        <v>24</v>
      </c>
      <c r="J222" s="357">
        <v>34</v>
      </c>
      <c r="K222" s="357">
        <v>44</v>
      </c>
      <c r="L222" s="357">
        <v>2</v>
      </c>
      <c r="M222" s="357">
        <v>500</v>
      </c>
      <c r="N222" s="208">
        <f>IF('[1]HNI OPTION CALLS'!E222="BUY",('[1]HNI OPTION CALLS'!L222-'[1]HNI OPTION CALLS'!G222)*('[1]HNI OPTION CALLS'!M222),('[1]HNI OPTION CALLS'!G222-'[1]HNI OPTION CALLS'!L222)*('[1]HNI OPTION CALLS'!M222))</f>
        <v>-6000</v>
      </c>
      <c r="O222" s="209">
        <f>'[1]HNI OPTION CALLS'!N222/('[1]HNI OPTION CALLS'!M222)/'[1]HNI OPTION CALLS'!G222%</f>
        <v>-85.71428571428571</v>
      </c>
    </row>
    <row r="223" spans="1:15" s="114" customFormat="1" ht="15" customHeight="1">
      <c r="A223" s="357">
        <v>7</v>
      </c>
      <c r="B223" s="358">
        <v>43699</v>
      </c>
      <c r="C223" s="357">
        <v>460</v>
      </c>
      <c r="D223" s="359" t="s">
        <v>176</v>
      </c>
      <c r="E223" s="357" t="s">
        <v>21</v>
      </c>
      <c r="F223" s="357" t="s">
        <v>150</v>
      </c>
      <c r="G223" s="357">
        <v>26</v>
      </c>
      <c r="H223" s="357">
        <v>13</v>
      </c>
      <c r="I223" s="357">
        <v>34</v>
      </c>
      <c r="J223" s="357">
        <v>40</v>
      </c>
      <c r="K223" s="357">
        <v>47</v>
      </c>
      <c r="L223" s="357">
        <v>34</v>
      </c>
      <c r="M223" s="357">
        <v>800</v>
      </c>
      <c r="N223" s="208">
        <f>IF('[1]HNI OPTION CALLS'!E223="BUY",('[1]HNI OPTION CALLS'!L223-'[1]HNI OPTION CALLS'!G223)*('[1]HNI OPTION CALLS'!M223),('[1]HNI OPTION CALLS'!G223-'[1]HNI OPTION CALLS'!L223)*('[1]HNI OPTION CALLS'!M223))</f>
        <v>6400</v>
      </c>
      <c r="O223" s="209">
        <f>'[1]HNI OPTION CALLS'!N223/('[1]HNI OPTION CALLS'!M223)/'[1]HNI OPTION CALLS'!G223%</f>
        <v>30.769230769230766</v>
      </c>
    </row>
    <row r="224" spans="1:15" s="114" customFormat="1" ht="15" customHeight="1">
      <c r="A224" s="357">
        <v>8</v>
      </c>
      <c r="B224" s="358">
        <v>43699</v>
      </c>
      <c r="C224" s="357">
        <v>120</v>
      </c>
      <c r="D224" s="359" t="s">
        <v>182</v>
      </c>
      <c r="E224" s="357" t="s">
        <v>21</v>
      </c>
      <c r="F224" s="357" t="s">
        <v>340</v>
      </c>
      <c r="G224" s="357">
        <v>2.7</v>
      </c>
      <c r="H224" s="357">
        <v>0.5</v>
      </c>
      <c r="I224" s="357">
        <v>4.3</v>
      </c>
      <c r="J224" s="357">
        <v>6</v>
      </c>
      <c r="K224" s="357">
        <v>7.5</v>
      </c>
      <c r="L224" s="357">
        <v>4.3</v>
      </c>
      <c r="M224" s="357">
        <v>3500</v>
      </c>
      <c r="N224" s="208">
        <f>IF('[1]HNI OPTION CALLS'!E224="BUY",('[1]HNI OPTION CALLS'!L224-'[1]HNI OPTION CALLS'!G224)*('[1]HNI OPTION CALLS'!M224),('[1]HNI OPTION CALLS'!G224-'[1]HNI OPTION CALLS'!L224)*('[1]HNI OPTION CALLS'!M224))</f>
        <v>5599.999999999999</v>
      </c>
      <c r="O224" s="209">
        <f>'[1]HNI OPTION CALLS'!N224/('[1]HNI OPTION CALLS'!M224)/'[1]HNI OPTION CALLS'!G224%</f>
        <v>59.25925925925924</v>
      </c>
    </row>
    <row r="225" spans="1:15" s="114" customFormat="1" ht="15" customHeight="1">
      <c r="A225" s="357">
        <v>9</v>
      </c>
      <c r="B225" s="358">
        <v>43697</v>
      </c>
      <c r="C225" s="357">
        <v>500</v>
      </c>
      <c r="D225" s="359" t="s">
        <v>182</v>
      </c>
      <c r="E225" s="357" t="s">
        <v>21</v>
      </c>
      <c r="F225" s="357" t="s">
        <v>150</v>
      </c>
      <c r="G225" s="357">
        <v>37</v>
      </c>
      <c r="H225" s="357">
        <v>24</v>
      </c>
      <c r="I225" s="357">
        <v>44</v>
      </c>
      <c r="J225" s="357">
        <v>50</v>
      </c>
      <c r="K225" s="357">
        <v>57</v>
      </c>
      <c r="L225" s="357">
        <v>50</v>
      </c>
      <c r="M225" s="357">
        <v>800</v>
      </c>
      <c r="N225" s="208">
        <f>IF('[1]HNI OPTION CALLS'!E225="BUY",('[1]HNI OPTION CALLS'!L225-'[1]HNI OPTION CALLS'!G225)*('[1]HNI OPTION CALLS'!M225),('[1]HNI OPTION CALLS'!G225-'[1]HNI OPTION CALLS'!L225)*('[1]HNI OPTION CALLS'!M225))</f>
        <v>10400</v>
      </c>
      <c r="O225" s="209">
        <f>'[1]HNI OPTION CALLS'!N225/('[1]HNI OPTION CALLS'!M225)/'[1]HNI OPTION CALLS'!G225%</f>
        <v>35.13513513513514</v>
      </c>
    </row>
    <row r="226" spans="1:15" s="114" customFormat="1" ht="15" customHeight="1">
      <c r="A226" s="357">
        <v>10</v>
      </c>
      <c r="B226" s="358">
        <v>43696</v>
      </c>
      <c r="C226" s="357">
        <v>350</v>
      </c>
      <c r="D226" s="359" t="s">
        <v>176</v>
      </c>
      <c r="E226" s="357" t="s">
        <v>21</v>
      </c>
      <c r="F226" s="357" t="s">
        <v>217</v>
      </c>
      <c r="G226" s="357">
        <v>13</v>
      </c>
      <c r="H226" s="357">
        <v>6</v>
      </c>
      <c r="I226" s="357">
        <v>17</v>
      </c>
      <c r="J226" s="357">
        <v>21</v>
      </c>
      <c r="K226" s="357">
        <v>25</v>
      </c>
      <c r="L226" s="357">
        <v>6</v>
      </c>
      <c r="M226" s="357">
        <v>1300</v>
      </c>
      <c r="N226" s="208">
        <f>IF('[1]HNI OPTION CALLS'!E226="BUY",('[1]HNI OPTION CALLS'!L226-'[1]HNI OPTION CALLS'!G226)*('[1]HNI OPTION CALLS'!M226),('[1]HNI OPTION CALLS'!G226-'[1]HNI OPTION CALLS'!L226)*('[1]HNI OPTION CALLS'!M226))</f>
        <v>-9100</v>
      </c>
      <c r="O226" s="209">
        <f>'[1]HNI OPTION CALLS'!N226/('[1]HNI OPTION CALLS'!M226)/'[1]HNI OPTION CALLS'!G226%</f>
        <v>-53.84615384615385</v>
      </c>
    </row>
    <row r="227" spans="1:15" s="114" customFormat="1" ht="15">
      <c r="A227" s="357">
        <v>11</v>
      </c>
      <c r="B227" s="358">
        <v>43693</v>
      </c>
      <c r="C227" s="357">
        <v>110</v>
      </c>
      <c r="D227" s="359" t="s">
        <v>176</v>
      </c>
      <c r="E227" s="357" t="s">
        <v>21</v>
      </c>
      <c r="F227" s="357" t="s">
        <v>164</v>
      </c>
      <c r="G227" s="357">
        <v>2.5</v>
      </c>
      <c r="H227" s="357">
        <v>0.5</v>
      </c>
      <c r="I227" s="357">
        <v>3.5</v>
      </c>
      <c r="J227" s="357">
        <v>4.5</v>
      </c>
      <c r="K227" s="357">
        <v>5.5</v>
      </c>
      <c r="L227" s="357">
        <v>3.4</v>
      </c>
      <c r="M227" s="357">
        <v>6200</v>
      </c>
      <c r="N227" s="208">
        <f>IF('[1]HNI OPTION CALLS'!E227="BUY",('[1]HNI OPTION CALLS'!L227-'[1]HNI OPTION CALLS'!G227)*('[1]HNI OPTION CALLS'!M227),('[1]HNI OPTION CALLS'!G227-'[1]HNI OPTION CALLS'!L227)*('[1]HNI OPTION CALLS'!M227))</f>
        <v>5579.999999999999</v>
      </c>
      <c r="O227" s="209">
        <f>'[1]HNI OPTION CALLS'!N227/('[1]HNI OPTION CALLS'!M227)/'[1]HNI OPTION CALLS'!G227%</f>
        <v>35.99999999999999</v>
      </c>
    </row>
    <row r="228" spans="1:15" s="114" customFormat="1" ht="15">
      <c r="A228" s="357">
        <v>12</v>
      </c>
      <c r="B228" s="358">
        <v>43691</v>
      </c>
      <c r="C228" s="357">
        <v>145</v>
      </c>
      <c r="D228" s="359" t="s">
        <v>176</v>
      </c>
      <c r="E228" s="357" t="s">
        <v>21</v>
      </c>
      <c r="F228" s="357" t="s">
        <v>55</v>
      </c>
      <c r="G228" s="357">
        <v>4</v>
      </c>
      <c r="H228" s="357">
        <v>0.5</v>
      </c>
      <c r="I228" s="357">
        <v>6</v>
      </c>
      <c r="J228" s="357">
        <v>8</v>
      </c>
      <c r="K228" s="357">
        <v>10</v>
      </c>
      <c r="L228" s="357">
        <v>6</v>
      </c>
      <c r="M228" s="357">
        <v>3000</v>
      </c>
      <c r="N228" s="208">
        <f>IF('[1]HNI OPTION CALLS'!E228="BUY",('[1]HNI OPTION CALLS'!L228-'[1]HNI OPTION CALLS'!G228)*('[1]HNI OPTION CALLS'!M228),('[1]HNI OPTION CALLS'!G228-'[1]HNI OPTION CALLS'!L228)*('[1]HNI OPTION CALLS'!M228))</f>
        <v>6000</v>
      </c>
      <c r="O228" s="209">
        <f>'[1]HNI OPTION CALLS'!N228/('[1]HNI OPTION CALLS'!M228)/'[1]HNI OPTION CALLS'!G228%</f>
        <v>50</v>
      </c>
    </row>
    <row r="229" spans="1:15" s="114" customFormat="1" ht="15">
      <c r="A229" s="357">
        <v>13</v>
      </c>
      <c r="B229" s="358">
        <v>43690</v>
      </c>
      <c r="C229" s="357">
        <v>560</v>
      </c>
      <c r="D229" s="359" t="s">
        <v>176</v>
      </c>
      <c r="E229" s="357" t="s">
        <v>21</v>
      </c>
      <c r="F229" s="357" t="s">
        <v>150</v>
      </c>
      <c r="G229" s="357">
        <v>27</v>
      </c>
      <c r="H229" s="357">
        <v>14</v>
      </c>
      <c r="I229" s="357">
        <v>34</v>
      </c>
      <c r="J229" s="357">
        <v>40</v>
      </c>
      <c r="K229" s="357">
        <v>47</v>
      </c>
      <c r="L229" s="357">
        <v>40</v>
      </c>
      <c r="M229" s="357">
        <v>500</v>
      </c>
      <c r="N229" s="208">
        <f>IF('[1]HNI OPTION CALLS'!E229="BUY",('[1]HNI OPTION CALLS'!L229-'[1]HNI OPTION CALLS'!G229)*('[1]HNI OPTION CALLS'!M229),('[1]HNI OPTION CALLS'!G229-'[1]HNI OPTION CALLS'!L229)*('[1]HNI OPTION CALLS'!M229))</f>
        <v>6500</v>
      </c>
      <c r="O229" s="209">
        <f>'[1]HNI OPTION CALLS'!N229/('[1]HNI OPTION CALLS'!M229)/'[1]HNI OPTION CALLS'!G229%</f>
        <v>48.148148148148145</v>
      </c>
    </row>
    <row r="230" spans="1:15" s="114" customFormat="1" ht="15">
      <c r="A230" s="357">
        <v>14</v>
      </c>
      <c r="B230" s="358">
        <v>43686</v>
      </c>
      <c r="C230" s="357">
        <v>110</v>
      </c>
      <c r="D230" s="359" t="s">
        <v>176</v>
      </c>
      <c r="E230" s="357" t="s">
        <v>21</v>
      </c>
      <c r="F230" s="357" t="s">
        <v>164</v>
      </c>
      <c r="G230" s="357">
        <v>4.6</v>
      </c>
      <c r="H230" s="357">
        <v>2.8</v>
      </c>
      <c r="I230" s="357">
        <v>5.6</v>
      </c>
      <c r="J230" s="357">
        <v>6.6</v>
      </c>
      <c r="K230" s="357">
        <v>7.6</v>
      </c>
      <c r="L230" s="357">
        <v>5.6</v>
      </c>
      <c r="M230" s="357">
        <v>6200</v>
      </c>
      <c r="N230" s="208">
        <f>IF('[1]HNI OPTION CALLS'!E230="BUY",('[1]HNI OPTION CALLS'!L230-'[1]HNI OPTION CALLS'!G230)*('[1]HNI OPTION CALLS'!M230),('[1]HNI OPTION CALLS'!G230-'[1]HNI OPTION CALLS'!L230)*('[1]HNI OPTION CALLS'!M230))</f>
        <v>6200</v>
      </c>
      <c r="O230" s="209">
        <f>'[1]HNI OPTION CALLS'!N230/('[1]HNI OPTION CALLS'!M230)/'[1]HNI OPTION CALLS'!G230%</f>
        <v>21.73913043478261</v>
      </c>
    </row>
    <row r="231" spans="1:15" s="114" customFormat="1" ht="15">
      <c r="A231" s="357">
        <v>15</v>
      </c>
      <c r="B231" s="358">
        <v>43685</v>
      </c>
      <c r="C231" s="357">
        <v>1000</v>
      </c>
      <c r="D231" s="359" t="s">
        <v>176</v>
      </c>
      <c r="E231" s="357" t="s">
        <v>21</v>
      </c>
      <c r="F231" s="357" t="s">
        <v>64</v>
      </c>
      <c r="G231" s="357">
        <v>42</v>
      </c>
      <c r="H231" s="357">
        <v>25</v>
      </c>
      <c r="I231" s="357">
        <v>52</v>
      </c>
      <c r="J231" s="357">
        <v>62</v>
      </c>
      <c r="K231" s="357">
        <v>72</v>
      </c>
      <c r="L231" s="357">
        <v>62</v>
      </c>
      <c r="M231" s="357">
        <v>600</v>
      </c>
      <c r="N231" s="208">
        <f>IF('[1]HNI OPTION CALLS'!E231="BUY",('[1]HNI OPTION CALLS'!L231-'[1]HNI OPTION CALLS'!G231)*('[1]HNI OPTION CALLS'!M231),('[1]HNI OPTION CALLS'!G231-'[1]HNI OPTION CALLS'!L231)*('[1]HNI OPTION CALLS'!M231))</f>
        <v>12000</v>
      </c>
      <c r="O231" s="209">
        <f>'[1]HNI OPTION CALLS'!N231/('[1]HNI OPTION CALLS'!M231)/'[1]HNI OPTION CALLS'!G231%</f>
        <v>47.61904761904762</v>
      </c>
    </row>
    <row r="232" spans="1:15" s="114" customFormat="1" ht="15">
      <c r="A232" s="357">
        <v>16</v>
      </c>
      <c r="B232" s="358">
        <v>43683</v>
      </c>
      <c r="C232" s="357">
        <v>560</v>
      </c>
      <c r="D232" s="359" t="s">
        <v>176</v>
      </c>
      <c r="E232" s="357" t="s">
        <v>21</v>
      </c>
      <c r="F232" s="357" t="s">
        <v>208</v>
      </c>
      <c r="G232" s="357">
        <v>25</v>
      </c>
      <c r="H232" s="357">
        <v>16</v>
      </c>
      <c r="I232" s="357">
        <v>30</v>
      </c>
      <c r="J232" s="357">
        <v>35</v>
      </c>
      <c r="K232" s="357">
        <v>40</v>
      </c>
      <c r="L232" s="357">
        <v>35</v>
      </c>
      <c r="M232" s="357">
        <v>1000</v>
      </c>
      <c r="N232" s="208">
        <f>IF('[1]HNI OPTION CALLS'!E232="BUY",('[1]HNI OPTION CALLS'!L232-'[1]HNI OPTION CALLS'!G232)*('[1]HNI OPTION CALLS'!M232),('[1]HNI OPTION CALLS'!G232-'[1]HNI OPTION CALLS'!L232)*('[1]HNI OPTION CALLS'!M232))</f>
        <v>10000</v>
      </c>
      <c r="O232" s="209">
        <f>'[1]HNI OPTION CALLS'!N232/('[1]HNI OPTION CALLS'!M232)/'[1]HNI OPTION CALLS'!G232%</f>
        <v>40</v>
      </c>
    </row>
    <row r="233" spans="1:15" s="114" customFormat="1" ht="15">
      <c r="A233" s="357">
        <v>17</v>
      </c>
      <c r="B233" s="358">
        <v>43683</v>
      </c>
      <c r="C233" s="357">
        <v>530</v>
      </c>
      <c r="D233" s="359" t="s">
        <v>176</v>
      </c>
      <c r="E233" s="357" t="s">
        <v>21</v>
      </c>
      <c r="F233" s="357" t="s">
        <v>341</v>
      </c>
      <c r="G233" s="357">
        <v>14</v>
      </c>
      <c r="H233" s="357">
        <v>5</v>
      </c>
      <c r="I233" s="357">
        <v>19</v>
      </c>
      <c r="J233" s="357">
        <v>24</v>
      </c>
      <c r="K233" s="357">
        <v>29</v>
      </c>
      <c r="L233" s="357">
        <v>5</v>
      </c>
      <c r="M233" s="357">
        <v>1000</v>
      </c>
      <c r="N233" s="208">
        <f>IF('[1]HNI OPTION CALLS'!E233="BUY",('[1]HNI OPTION CALLS'!L233-'[1]HNI OPTION CALLS'!G233)*('[1]HNI OPTION CALLS'!M233),('[1]HNI OPTION CALLS'!G233-'[1]HNI OPTION CALLS'!L233)*('[1]HNI OPTION CALLS'!M233))</f>
        <v>-9000</v>
      </c>
      <c r="O233" s="209">
        <f>'[1]HNI OPTION CALLS'!N233/('[1]HNI OPTION CALLS'!M233)/'[1]HNI OPTION CALLS'!G233%</f>
        <v>-64.28571428571428</v>
      </c>
    </row>
    <row r="234" spans="1:15" s="114" customFormat="1" ht="15">
      <c r="A234" s="357">
        <v>18</v>
      </c>
      <c r="B234" s="358">
        <v>43682</v>
      </c>
      <c r="C234" s="357">
        <v>2700</v>
      </c>
      <c r="D234" s="359" t="s">
        <v>176</v>
      </c>
      <c r="E234" s="357" t="s">
        <v>21</v>
      </c>
      <c r="F234" s="357" t="s">
        <v>266</v>
      </c>
      <c r="G234" s="357">
        <v>58</v>
      </c>
      <c r="H234" s="357">
        <v>35</v>
      </c>
      <c r="I234" s="357">
        <v>80</v>
      </c>
      <c r="J234" s="357">
        <v>100</v>
      </c>
      <c r="K234" s="357">
        <v>120</v>
      </c>
      <c r="L234" s="357">
        <v>80</v>
      </c>
      <c r="M234" s="357">
        <v>250</v>
      </c>
      <c r="N234" s="208">
        <f>IF('[1]HNI OPTION CALLS'!E234="BUY",('[1]HNI OPTION CALLS'!L234-'[1]HNI OPTION CALLS'!G234)*('[1]HNI OPTION CALLS'!M234),('[1]HNI OPTION CALLS'!G234-'[1]HNI OPTION CALLS'!L234)*('[1]HNI OPTION CALLS'!M234))</f>
        <v>5500</v>
      </c>
      <c r="O234" s="209">
        <f>'[1]HNI OPTION CALLS'!N234/('[1]HNI OPTION CALLS'!M234)/'[1]HNI OPTION CALLS'!G234%</f>
        <v>37.931034482758626</v>
      </c>
    </row>
    <row r="235" spans="1:15" s="114" customFormat="1" ht="15">
      <c r="A235" s="357">
        <v>19</v>
      </c>
      <c r="B235" s="358">
        <v>43679</v>
      </c>
      <c r="C235" s="357">
        <v>1200</v>
      </c>
      <c r="D235" s="359" t="s">
        <v>176</v>
      </c>
      <c r="E235" s="357" t="s">
        <v>21</v>
      </c>
      <c r="F235" s="357" t="s">
        <v>290</v>
      </c>
      <c r="G235" s="357">
        <v>35</v>
      </c>
      <c r="H235" s="357">
        <v>18</v>
      </c>
      <c r="I235" s="357">
        <v>46</v>
      </c>
      <c r="J235" s="357">
        <v>55</v>
      </c>
      <c r="K235" s="357">
        <v>65</v>
      </c>
      <c r="L235" s="357">
        <v>18</v>
      </c>
      <c r="M235" s="357">
        <v>550</v>
      </c>
      <c r="N235" s="208">
        <f>IF('[1]HNI OPTION CALLS'!E235="BUY",('[1]HNI OPTION CALLS'!L235-'[1]HNI OPTION CALLS'!G235)*('[1]HNI OPTION CALLS'!M235),('[1]HNI OPTION CALLS'!G235-'[1]HNI OPTION CALLS'!L235)*('[1]HNI OPTION CALLS'!M235))</f>
        <v>-9350</v>
      </c>
      <c r="O235" s="209">
        <f>'[1]HNI OPTION CALLS'!N235/('[1]HNI OPTION CALLS'!M235)/'[1]HNI OPTION CALLS'!G235%</f>
        <v>-48.57142857142858</v>
      </c>
    </row>
    <row r="236" spans="1:15" s="114" customFormat="1" ht="15">
      <c r="A236" s="357">
        <v>20</v>
      </c>
      <c r="B236" s="358">
        <v>43679</v>
      </c>
      <c r="C236" s="357">
        <v>550</v>
      </c>
      <c r="D236" s="359" t="s">
        <v>176</v>
      </c>
      <c r="E236" s="357" t="s">
        <v>21</v>
      </c>
      <c r="F236" s="357" t="s">
        <v>342</v>
      </c>
      <c r="G236" s="357">
        <v>21</v>
      </c>
      <c r="H236" s="357">
        <v>12</v>
      </c>
      <c r="I236" s="357">
        <v>26</v>
      </c>
      <c r="J236" s="357">
        <v>31</v>
      </c>
      <c r="K236" s="357">
        <v>36</v>
      </c>
      <c r="L236" s="357">
        <v>31</v>
      </c>
      <c r="M236" s="357">
        <v>1000</v>
      </c>
      <c r="N236" s="208">
        <f>IF('[1]HNI OPTION CALLS'!E236="BUY",('[1]HNI OPTION CALLS'!L236-'[1]HNI OPTION CALLS'!G236)*('[1]HNI OPTION CALLS'!M236),('[1]HNI OPTION CALLS'!G236-'[1]HNI OPTION CALLS'!L236)*('[1]HNI OPTION CALLS'!M236))</f>
        <v>10000</v>
      </c>
      <c r="O236" s="209">
        <f>'[1]HNI OPTION CALLS'!N236/('[1]HNI OPTION CALLS'!M236)/'[1]HNI OPTION CALLS'!G236%</f>
        <v>47.61904761904762</v>
      </c>
    </row>
    <row r="237" spans="1:15" s="114" customFormat="1" ht="15">
      <c r="A237" s="357">
        <v>21</v>
      </c>
      <c r="B237" s="358">
        <v>43678</v>
      </c>
      <c r="C237" s="357">
        <v>2600</v>
      </c>
      <c r="D237" s="359" t="s">
        <v>176</v>
      </c>
      <c r="E237" s="357" t="s">
        <v>21</v>
      </c>
      <c r="F237" s="357" t="s">
        <v>266</v>
      </c>
      <c r="G237" s="357">
        <v>50</v>
      </c>
      <c r="H237" s="357">
        <v>15</v>
      </c>
      <c r="I237" s="357">
        <v>70</v>
      </c>
      <c r="J237" s="357">
        <v>90</v>
      </c>
      <c r="K237" s="357">
        <v>110</v>
      </c>
      <c r="L237" s="357">
        <v>90</v>
      </c>
      <c r="M237" s="357">
        <v>250</v>
      </c>
      <c r="N237" s="208">
        <f>IF('[1]HNI OPTION CALLS'!E237="BUY",('[1]HNI OPTION CALLS'!L237-'[1]HNI OPTION CALLS'!G237)*('[1]HNI OPTION CALLS'!M237),('[1]HNI OPTION CALLS'!G237-'[1]HNI OPTION CALLS'!L237)*('[1]HNI OPTION CALLS'!M237))</f>
        <v>10000</v>
      </c>
      <c r="O237" s="209">
        <f>'[1]HNI OPTION CALLS'!N237/('[1]HNI OPTION CALLS'!M237)/'[1]HNI OPTION CALLS'!G237%</f>
        <v>80</v>
      </c>
    </row>
    <row r="238" spans="1:12" s="114" customFormat="1" ht="15" customHeight="1">
      <c r="A238" s="106" t="s">
        <v>26</v>
      </c>
      <c r="B238" s="107"/>
      <c r="C238" s="108"/>
      <c r="D238" s="109"/>
      <c r="E238" s="110"/>
      <c r="F238" s="110"/>
      <c r="G238" s="111"/>
      <c r="H238" s="110"/>
      <c r="I238" s="110"/>
      <c r="J238" s="110"/>
      <c r="K238" s="110"/>
      <c r="L238" s="113"/>
    </row>
    <row r="239" spans="1:12" s="114" customFormat="1" ht="15" customHeight="1">
      <c r="A239" s="189" t="s">
        <v>325</v>
      </c>
      <c r="B239" s="107"/>
      <c r="C239" s="108"/>
      <c r="D239" s="109"/>
      <c r="E239" s="110"/>
      <c r="F239" s="110"/>
      <c r="G239" s="111"/>
      <c r="H239" s="112"/>
      <c r="I239" s="112"/>
      <c r="J239" s="112"/>
      <c r="K239" s="110"/>
      <c r="L239" s="113"/>
    </row>
    <row r="240" spans="1:11" s="114" customFormat="1" ht="15" customHeight="1" thickBot="1">
      <c r="A240" s="73"/>
      <c r="B240" s="115"/>
      <c r="C240" s="115"/>
      <c r="D240" s="116"/>
      <c r="E240" s="116"/>
      <c r="F240" s="116"/>
      <c r="G240" s="117"/>
      <c r="H240" s="118"/>
      <c r="I240" s="119" t="s">
        <v>27</v>
      </c>
      <c r="J240" s="119"/>
      <c r="K240" s="120"/>
    </row>
    <row r="241" spans="1:11" s="114" customFormat="1" ht="15" customHeight="1">
      <c r="A241" s="122"/>
      <c r="B241" s="115"/>
      <c r="C241" s="115"/>
      <c r="D241" s="360" t="s">
        <v>28</v>
      </c>
      <c r="E241" s="361"/>
      <c r="F241" s="362">
        <v>19</v>
      </c>
      <c r="G241" s="363">
        <v>100</v>
      </c>
      <c r="H241" s="116">
        <v>19</v>
      </c>
      <c r="I241" s="123">
        <f>'[1]HNI OPTION CALLS'!H242/'[1]HNI OPTION CALLS'!H241%</f>
        <v>73.6842105263158</v>
      </c>
      <c r="J241" s="123"/>
      <c r="K241" s="123"/>
    </row>
    <row r="242" spans="1:11" s="114" customFormat="1" ht="15" customHeight="1">
      <c r="A242" s="122"/>
      <c r="B242" s="115"/>
      <c r="C242" s="115"/>
      <c r="D242" s="364" t="s">
        <v>29</v>
      </c>
      <c r="E242" s="365"/>
      <c r="F242" s="366">
        <v>14</v>
      </c>
      <c r="G242" s="367">
        <f>('[1]HNI OPTION CALLS'!F242/'[1]HNI OPTION CALLS'!F241)*100</f>
        <v>73.68421052631578</v>
      </c>
      <c r="H242" s="116">
        <v>14</v>
      </c>
      <c r="I242" s="120"/>
      <c r="J242" s="120"/>
      <c r="K242" s="116"/>
    </row>
    <row r="243" spans="1:10" s="114" customFormat="1" ht="15.75" customHeight="1">
      <c r="A243" s="124"/>
      <c r="B243" s="115"/>
      <c r="C243" s="115"/>
      <c r="D243" s="364" t="s">
        <v>31</v>
      </c>
      <c r="E243" s="365"/>
      <c r="F243" s="366">
        <v>0</v>
      </c>
      <c r="G243" s="367">
        <f>('[1]HNI OPTION CALLS'!F243/'[1]HNI OPTION CALLS'!F241)*100</f>
        <v>0</v>
      </c>
      <c r="H243" s="125"/>
      <c r="I243" s="116"/>
      <c r="J243" s="116"/>
    </row>
    <row r="244" spans="1:12" s="114" customFormat="1" ht="15.75" customHeight="1">
      <c r="A244" s="124"/>
      <c r="B244" s="115"/>
      <c r="C244" s="115"/>
      <c r="D244" s="364" t="s">
        <v>32</v>
      </c>
      <c r="E244" s="365"/>
      <c r="F244" s="366">
        <v>0</v>
      </c>
      <c r="G244" s="367">
        <f>('[1]HNI OPTION CALLS'!F244/'[1]HNI OPTION CALLS'!F241)*100</f>
        <v>0</v>
      </c>
      <c r="H244" s="125"/>
      <c r="I244" s="116"/>
      <c r="J244" s="116"/>
      <c r="K244" s="116"/>
      <c r="L244" s="120"/>
    </row>
    <row r="245" spans="1:12" s="114" customFormat="1" ht="15" customHeight="1">
      <c r="A245" s="124"/>
      <c r="B245" s="115"/>
      <c r="C245" s="115"/>
      <c r="D245" s="364" t="s">
        <v>33</v>
      </c>
      <c r="E245" s="365"/>
      <c r="F245" s="366">
        <v>5</v>
      </c>
      <c r="G245" s="367">
        <f>('[1]HNI OPTION CALLS'!F245/'[1]HNI OPTION CALLS'!F241)*100</f>
        <v>26.31578947368421</v>
      </c>
      <c r="H245" s="125"/>
      <c r="I245" s="116" t="s">
        <v>34</v>
      </c>
      <c r="J245" s="116"/>
      <c r="K245" s="116"/>
      <c r="L245" s="120"/>
    </row>
    <row r="246" spans="1:12" s="114" customFormat="1" ht="15" customHeight="1">
      <c r="A246" s="124"/>
      <c r="B246" s="115"/>
      <c r="C246" s="115"/>
      <c r="D246" s="364" t="s">
        <v>35</v>
      </c>
      <c r="E246" s="365"/>
      <c r="F246" s="366">
        <v>0</v>
      </c>
      <c r="G246" s="367">
        <f>('[1]HNI OPTION CALLS'!F246/'[1]HNI OPTION CALLS'!F241)*100</f>
        <v>0</v>
      </c>
      <c r="H246" s="125"/>
      <c r="I246" s="116"/>
      <c r="J246" s="116"/>
      <c r="K246" s="120"/>
      <c r="L246" s="120"/>
    </row>
    <row r="247" spans="1:12" s="114" customFormat="1" ht="15" customHeight="1" thickBot="1">
      <c r="A247" s="124"/>
      <c r="B247" s="115"/>
      <c r="C247" s="115"/>
      <c r="D247" s="368" t="s">
        <v>36</v>
      </c>
      <c r="E247" s="369"/>
      <c r="F247" s="370">
        <v>0</v>
      </c>
      <c r="G247" s="371">
        <f>('[1]HNI OPTION CALLS'!F247/'[1]HNI OPTION CALLS'!F241)*100</f>
        <v>0</v>
      </c>
      <c r="H247" s="125"/>
      <c r="I247" s="116"/>
      <c r="J247" s="116"/>
      <c r="K247" s="126"/>
      <c r="L247" s="126"/>
    </row>
    <row r="248" spans="1:11" s="114" customFormat="1" ht="15" customHeight="1">
      <c r="A248" s="127" t="s">
        <v>37</v>
      </c>
      <c r="B248" s="115"/>
      <c r="C248" s="115"/>
      <c r="D248" s="122"/>
      <c r="E248" s="122"/>
      <c r="F248" s="116"/>
      <c r="G248" s="116"/>
      <c r="H248" s="128"/>
      <c r="I248" s="129"/>
      <c r="K248" s="129"/>
    </row>
    <row r="249" spans="1:12" s="114" customFormat="1" ht="15" customHeight="1">
      <c r="A249" s="130" t="s">
        <v>38</v>
      </c>
      <c r="B249" s="115"/>
      <c r="C249" s="115"/>
      <c r="D249" s="131"/>
      <c r="E249" s="132"/>
      <c r="F249" s="122"/>
      <c r="G249" s="129"/>
      <c r="H249" s="128"/>
      <c r="I249" s="129"/>
      <c r="J249" s="129"/>
      <c r="K249" s="129"/>
      <c r="L249" s="116"/>
    </row>
    <row r="250" spans="1:14" s="114" customFormat="1" ht="15" customHeight="1" thickBot="1">
      <c r="A250" s="130" t="s">
        <v>41</v>
      </c>
      <c r="B250" s="124"/>
      <c r="C250" s="131"/>
      <c r="D250" s="122"/>
      <c r="E250" s="134"/>
      <c r="F250" s="129"/>
      <c r="G250" s="129"/>
      <c r="H250" s="118"/>
      <c r="I250" s="120"/>
      <c r="J250" s="120"/>
      <c r="K250" s="120"/>
      <c r="L250" s="129"/>
      <c r="N250" s="122"/>
    </row>
    <row r="251" spans="1:15" s="114" customFormat="1" ht="15" customHeight="1">
      <c r="A251" s="340" t="s">
        <v>0</v>
      </c>
      <c r="B251" s="341"/>
      <c r="C251" s="341"/>
      <c r="D251" s="341"/>
      <c r="E251" s="341"/>
      <c r="F251" s="341"/>
      <c r="G251" s="341"/>
      <c r="H251" s="341"/>
      <c r="I251" s="341"/>
      <c r="J251" s="341"/>
      <c r="K251" s="341"/>
      <c r="L251" s="341"/>
      <c r="M251" s="341"/>
      <c r="N251" s="341"/>
      <c r="O251" s="342"/>
    </row>
    <row r="252" spans="1:15" s="114" customFormat="1" ht="15" customHeight="1">
      <c r="A252" s="343"/>
      <c r="B252" s="315"/>
      <c r="C252" s="315"/>
      <c r="D252" s="315"/>
      <c r="E252" s="315"/>
      <c r="F252" s="315"/>
      <c r="G252" s="315"/>
      <c r="H252" s="315"/>
      <c r="I252" s="315"/>
      <c r="J252" s="315"/>
      <c r="K252" s="315"/>
      <c r="L252" s="315"/>
      <c r="M252" s="315"/>
      <c r="N252" s="315"/>
      <c r="O252" s="317"/>
    </row>
    <row r="253" spans="1:15" s="114" customFormat="1" ht="15" customHeight="1">
      <c r="A253" s="343"/>
      <c r="B253" s="315"/>
      <c r="C253" s="315"/>
      <c r="D253" s="315"/>
      <c r="E253" s="315"/>
      <c r="F253" s="315"/>
      <c r="G253" s="315"/>
      <c r="H253" s="315"/>
      <c r="I253" s="315"/>
      <c r="J253" s="315"/>
      <c r="K253" s="315"/>
      <c r="L253" s="315"/>
      <c r="M253" s="315"/>
      <c r="N253" s="315"/>
      <c r="O253" s="317"/>
    </row>
    <row r="254" spans="1:15" s="114" customFormat="1" ht="15" customHeight="1">
      <c r="A254" s="344" t="s">
        <v>135</v>
      </c>
      <c r="B254" s="316"/>
      <c r="C254" s="316"/>
      <c r="D254" s="316"/>
      <c r="E254" s="316"/>
      <c r="F254" s="316"/>
      <c r="G254" s="316"/>
      <c r="H254" s="316"/>
      <c r="I254" s="316"/>
      <c r="J254" s="316"/>
      <c r="K254" s="316"/>
      <c r="L254" s="316"/>
      <c r="M254" s="316"/>
      <c r="N254" s="316"/>
      <c r="O254" s="318"/>
    </row>
    <row r="255" spans="1:15" s="114" customFormat="1" ht="15" customHeight="1">
      <c r="A255" s="344" t="s">
        <v>136</v>
      </c>
      <c r="B255" s="316"/>
      <c r="C255" s="316"/>
      <c r="D255" s="316"/>
      <c r="E255" s="316"/>
      <c r="F255" s="316"/>
      <c r="G255" s="316"/>
      <c r="H255" s="316"/>
      <c r="I255" s="316"/>
      <c r="J255" s="316"/>
      <c r="K255" s="316"/>
      <c r="L255" s="316"/>
      <c r="M255" s="316"/>
      <c r="N255" s="316"/>
      <c r="O255" s="318"/>
    </row>
    <row r="256" spans="1:15" s="114" customFormat="1" ht="15" customHeight="1" thickBot="1">
      <c r="A256" s="345" t="s">
        <v>3</v>
      </c>
      <c r="B256" s="346"/>
      <c r="C256" s="346"/>
      <c r="D256" s="346"/>
      <c r="E256" s="346"/>
      <c r="F256" s="346"/>
      <c r="G256" s="346"/>
      <c r="H256" s="346"/>
      <c r="I256" s="346"/>
      <c r="J256" s="346"/>
      <c r="K256" s="346"/>
      <c r="L256" s="346"/>
      <c r="M256" s="346"/>
      <c r="N256" s="346"/>
      <c r="O256" s="347"/>
    </row>
    <row r="257" spans="1:15" s="114" customFormat="1" ht="15" customHeight="1">
      <c r="A257" s="348" t="s">
        <v>324</v>
      </c>
      <c r="B257" s="349"/>
      <c r="C257" s="349"/>
      <c r="D257" s="349"/>
      <c r="E257" s="349"/>
      <c r="F257" s="349"/>
      <c r="G257" s="349"/>
      <c r="H257" s="349"/>
      <c r="I257" s="349"/>
      <c r="J257" s="349"/>
      <c r="K257" s="349"/>
      <c r="L257" s="349"/>
      <c r="M257" s="349"/>
      <c r="N257" s="349"/>
      <c r="O257" s="350"/>
    </row>
    <row r="258" spans="1:15" s="114" customFormat="1" ht="15" customHeight="1">
      <c r="A258" s="351" t="s">
        <v>5</v>
      </c>
      <c r="B258" s="352"/>
      <c r="C258" s="352"/>
      <c r="D258" s="352"/>
      <c r="E258" s="352"/>
      <c r="F258" s="352"/>
      <c r="G258" s="352"/>
      <c r="H258" s="352"/>
      <c r="I258" s="352"/>
      <c r="J258" s="352"/>
      <c r="K258" s="352"/>
      <c r="L258" s="352"/>
      <c r="M258" s="352"/>
      <c r="N258" s="352"/>
      <c r="O258" s="353"/>
    </row>
    <row r="259" spans="1:15" s="114" customFormat="1" ht="15" customHeight="1">
      <c r="A259" s="354" t="s">
        <v>6</v>
      </c>
      <c r="B259" s="355" t="s">
        <v>7</v>
      </c>
      <c r="C259" s="355" t="s">
        <v>175</v>
      </c>
      <c r="D259" s="355" t="s">
        <v>8</v>
      </c>
      <c r="E259" s="354" t="s">
        <v>160</v>
      </c>
      <c r="F259" s="354" t="s">
        <v>161</v>
      </c>
      <c r="G259" s="355" t="s">
        <v>11</v>
      </c>
      <c r="H259" s="355" t="s">
        <v>12</v>
      </c>
      <c r="I259" s="355" t="s">
        <v>13</v>
      </c>
      <c r="J259" s="355" t="s">
        <v>14</v>
      </c>
      <c r="K259" s="355" t="s">
        <v>15</v>
      </c>
      <c r="L259" s="356" t="s">
        <v>16</v>
      </c>
      <c r="M259" s="355" t="s">
        <v>17</v>
      </c>
      <c r="N259" s="355" t="s">
        <v>18</v>
      </c>
      <c r="O259" s="355" t="s">
        <v>19</v>
      </c>
    </row>
    <row r="260" spans="1:15" s="114" customFormat="1" ht="15" customHeight="1">
      <c r="A260" s="314"/>
      <c r="B260" s="311"/>
      <c r="C260" s="311"/>
      <c r="D260" s="311"/>
      <c r="E260" s="314"/>
      <c r="F260" s="314"/>
      <c r="G260" s="311"/>
      <c r="H260" s="311"/>
      <c r="I260" s="311"/>
      <c r="J260" s="311"/>
      <c r="K260" s="311"/>
      <c r="L260" s="313"/>
      <c r="M260" s="311"/>
      <c r="N260" s="312"/>
      <c r="O260" s="312"/>
    </row>
    <row r="261" spans="1:15" s="114" customFormat="1" ht="15" customHeight="1">
      <c r="A261" s="357">
        <v>1</v>
      </c>
      <c r="B261" s="358">
        <v>43677</v>
      </c>
      <c r="C261" s="357">
        <v>560</v>
      </c>
      <c r="D261" s="359" t="s">
        <v>176</v>
      </c>
      <c r="E261" s="357" t="s">
        <v>21</v>
      </c>
      <c r="F261" s="357" t="s">
        <v>208</v>
      </c>
      <c r="G261" s="357">
        <v>24</v>
      </c>
      <c r="H261" s="357">
        <v>1</v>
      </c>
      <c r="I261" s="357">
        <v>29</v>
      </c>
      <c r="J261" s="357">
        <v>34</v>
      </c>
      <c r="K261" s="357">
        <v>39</v>
      </c>
      <c r="L261" s="357">
        <v>29</v>
      </c>
      <c r="M261" s="357">
        <v>1000</v>
      </c>
      <c r="N261" s="208">
        <f>IF('[1]HNI OPTION CALLS'!E261="BUY",('[1]HNI OPTION CALLS'!L261-'[1]HNI OPTION CALLS'!G261)*('[1]HNI OPTION CALLS'!M261),('[1]HNI OPTION CALLS'!G261-'[1]HNI OPTION CALLS'!L261)*('[1]HNI OPTION CALLS'!M261))</f>
        <v>5000</v>
      </c>
      <c r="O261" s="209">
        <f>'[1]HNI OPTION CALLS'!N261/('[1]HNI OPTION CALLS'!M261)/'[1]HNI OPTION CALLS'!G261%</f>
        <v>20.833333333333336</v>
      </c>
    </row>
    <row r="262" spans="1:15" s="114" customFormat="1" ht="15" customHeight="1">
      <c r="A262" s="357">
        <v>2</v>
      </c>
      <c r="B262" s="358">
        <v>43676</v>
      </c>
      <c r="C262" s="357">
        <v>500</v>
      </c>
      <c r="D262" s="359" t="s">
        <v>182</v>
      </c>
      <c r="E262" s="357" t="s">
        <v>21</v>
      </c>
      <c r="F262" s="357" t="s">
        <v>343</v>
      </c>
      <c r="G262" s="357">
        <v>55</v>
      </c>
      <c r="H262" s="357">
        <v>42</v>
      </c>
      <c r="I262" s="357">
        <v>62</v>
      </c>
      <c r="J262" s="357">
        <v>68</v>
      </c>
      <c r="K262" s="357">
        <v>75</v>
      </c>
      <c r="L262" s="357">
        <v>42</v>
      </c>
      <c r="M262" s="357">
        <v>1100</v>
      </c>
      <c r="N262" s="208">
        <f>IF('[1]HNI OPTION CALLS'!E262="BUY",('[1]HNI OPTION CALLS'!L262-'[1]HNI OPTION CALLS'!G262)*('[1]HNI OPTION CALLS'!M262),('[1]HNI OPTION CALLS'!G262-'[1]HNI OPTION CALLS'!L262)*('[1]HNI OPTION CALLS'!M262))</f>
        <v>-14300</v>
      </c>
      <c r="O262" s="209">
        <f>'[1]HNI OPTION CALLS'!N262/('[1]HNI OPTION CALLS'!M262)/'[1]HNI OPTION CALLS'!G262%</f>
        <v>-23.636363636363633</v>
      </c>
    </row>
    <row r="263" spans="1:15" s="114" customFormat="1" ht="15" customHeight="1">
      <c r="A263" s="357">
        <v>3</v>
      </c>
      <c r="B263" s="358">
        <v>43675</v>
      </c>
      <c r="C263" s="357">
        <v>115</v>
      </c>
      <c r="D263" s="359" t="s">
        <v>176</v>
      </c>
      <c r="E263" s="357" t="s">
        <v>21</v>
      </c>
      <c r="F263" s="357" t="s">
        <v>164</v>
      </c>
      <c r="G263" s="357">
        <v>4.3</v>
      </c>
      <c r="H263" s="357">
        <v>2.3</v>
      </c>
      <c r="I263" s="357">
        <v>5.3</v>
      </c>
      <c r="J263" s="357">
        <v>6.3</v>
      </c>
      <c r="K263" s="357">
        <v>7.3</v>
      </c>
      <c r="L263" s="357">
        <v>2.3</v>
      </c>
      <c r="M263" s="357">
        <v>6200</v>
      </c>
      <c r="N263" s="208">
        <f>IF('[1]HNI OPTION CALLS'!E263="BUY",('[1]HNI OPTION CALLS'!L263-'[1]HNI OPTION CALLS'!G263)*('[1]HNI OPTION CALLS'!M263),('[1]HNI OPTION CALLS'!G263-'[1]HNI OPTION CALLS'!L263)*('[1]HNI OPTION CALLS'!M263))</f>
        <v>-12400</v>
      </c>
      <c r="O263" s="209">
        <f>'[1]HNI OPTION CALLS'!N263/('[1]HNI OPTION CALLS'!M263)/'[1]HNI OPTION CALLS'!G263%</f>
        <v>-46.51162790697675</v>
      </c>
    </row>
    <row r="264" spans="1:15" s="114" customFormat="1" ht="15" customHeight="1">
      <c r="A264" s="357">
        <v>4</v>
      </c>
      <c r="B264" s="358">
        <v>43672</v>
      </c>
      <c r="C264" s="357">
        <v>100</v>
      </c>
      <c r="D264" s="359" t="s">
        <v>176</v>
      </c>
      <c r="E264" s="357" t="s">
        <v>21</v>
      </c>
      <c r="F264" s="357" t="s">
        <v>229</v>
      </c>
      <c r="G264" s="357">
        <v>7</v>
      </c>
      <c r="H264" s="357">
        <v>2</v>
      </c>
      <c r="I264" s="357">
        <v>10</v>
      </c>
      <c r="J264" s="357">
        <v>13</v>
      </c>
      <c r="K264" s="357">
        <v>16</v>
      </c>
      <c r="L264" s="357">
        <v>9</v>
      </c>
      <c r="M264" s="357">
        <v>2200</v>
      </c>
      <c r="N264" s="208">
        <f>IF('[1]HNI OPTION CALLS'!E264="BUY",('[1]HNI OPTION CALLS'!L264-'[1]HNI OPTION CALLS'!G264)*('[1]HNI OPTION CALLS'!M264),('[1]HNI OPTION CALLS'!G264-'[1]HNI OPTION CALLS'!L264)*('[1]HNI OPTION CALLS'!M264))</f>
        <v>4400</v>
      </c>
      <c r="O264" s="209">
        <f>'[1]HNI OPTION CALLS'!N264/('[1]HNI OPTION CALLS'!M264)/'[1]HNI OPTION CALLS'!G264%</f>
        <v>28.57142857142857</v>
      </c>
    </row>
    <row r="265" spans="1:15" s="114" customFormat="1" ht="15" customHeight="1">
      <c r="A265" s="357">
        <v>5</v>
      </c>
      <c r="B265" s="358">
        <v>43672</v>
      </c>
      <c r="C265" s="357">
        <v>400</v>
      </c>
      <c r="D265" s="359" t="s">
        <v>176</v>
      </c>
      <c r="E265" s="357" t="s">
        <v>21</v>
      </c>
      <c r="F265" s="357" t="s">
        <v>217</v>
      </c>
      <c r="G265" s="357">
        <v>26</v>
      </c>
      <c r="H265" s="357">
        <v>19</v>
      </c>
      <c r="I265" s="357">
        <v>30</v>
      </c>
      <c r="J265" s="357">
        <v>34</v>
      </c>
      <c r="K265" s="357">
        <v>38</v>
      </c>
      <c r="L265" s="357">
        <v>19</v>
      </c>
      <c r="M265" s="357">
        <v>1300</v>
      </c>
      <c r="N265" s="208">
        <f>IF('[1]HNI OPTION CALLS'!E265="BUY",('[1]HNI OPTION CALLS'!L265-'[1]HNI OPTION CALLS'!G265)*('[1]HNI OPTION CALLS'!M265),('[1]HNI OPTION CALLS'!G265-'[1]HNI OPTION CALLS'!L265)*('[1]HNI OPTION CALLS'!M265))</f>
        <v>-9100</v>
      </c>
      <c r="O265" s="209">
        <f>'[1]HNI OPTION CALLS'!N265/('[1]HNI OPTION CALLS'!M265)/'[1]HNI OPTION CALLS'!G265%</f>
        <v>-26.923076923076923</v>
      </c>
    </row>
    <row r="266" spans="1:15" s="114" customFormat="1" ht="15" customHeight="1">
      <c r="A266" s="357">
        <v>6</v>
      </c>
      <c r="B266" s="358">
        <v>43671</v>
      </c>
      <c r="C266" s="357">
        <v>50</v>
      </c>
      <c r="D266" s="359" t="s">
        <v>176</v>
      </c>
      <c r="E266" s="357" t="s">
        <v>21</v>
      </c>
      <c r="F266" s="357" t="s">
        <v>123</v>
      </c>
      <c r="G266" s="357">
        <v>5</v>
      </c>
      <c r="H266" s="357">
        <v>1</v>
      </c>
      <c r="I266" s="357">
        <v>7</v>
      </c>
      <c r="J266" s="357">
        <v>9</v>
      </c>
      <c r="K266" s="357">
        <v>11</v>
      </c>
      <c r="L266" s="357">
        <v>7</v>
      </c>
      <c r="M266" s="357">
        <v>3000</v>
      </c>
      <c r="N266" s="208">
        <f>IF('[1]HNI OPTION CALLS'!E266="BUY",('[1]HNI OPTION CALLS'!L266-'[1]HNI OPTION CALLS'!G266)*('[1]HNI OPTION CALLS'!M266),('[1]HNI OPTION CALLS'!G266-'[1]HNI OPTION CALLS'!L266)*('[1]HNI OPTION CALLS'!M266))</f>
        <v>6000</v>
      </c>
      <c r="O266" s="209">
        <f>'[1]HNI OPTION CALLS'!N266/('[1]HNI OPTION CALLS'!M266)/'[1]HNI OPTION CALLS'!G266%</f>
        <v>40</v>
      </c>
    </row>
    <row r="267" spans="1:15" s="114" customFormat="1" ht="15" customHeight="1">
      <c r="A267" s="357">
        <v>7</v>
      </c>
      <c r="B267" s="358">
        <v>43670</v>
      </c>
      <c r="C267" s="357">
        <v>380</v>
      </c>
      <c r="D267" s="359" t="s">
        <v>176</v>
      </c>
      <c r="E267" s="357" t="s">
        <v>21</v>
      </c>
      <c r="F267" s="357" t="s">
        <v>217</v>
      </c>
      <c r="G267" s="357">
        <v>23</v>
      </c>
      <c r="H267" s="357">
        <v>15</v>
      </c>
      <c r="I267" s="357">
        <v>27</v>
      </c>
      <c r="J267" s="357">
        <v>31</v>
      </c>
      <c r="K267" s="357">
        <v>35</v>
      </c>
      <c r="L267" s="357">
        <v>27</v>
      </c>
      <c r="M267" s="357">
        <v>1300</v>
      </c>
      <c r="N267" s="208">
        <f>IF('[1]HNI OPTION CALLS'!E267="BUY",('[1]HNI OPTION CALLS'!L267-'[1]HNI OPTION CALLS'!G267)*('[1]HNI OPTION CALLS'!M267),('[1]HNI OPTION CALLS'!G267-'[1]HNI OPTION CALLS'!L267)*('[1]HNI OPTION CALLS'!M267))</f>
        <v>5200</v>
      </c>
      <c r="O267" s="209">
        <f>'[1]HNI OPTION CALLS'!N267/('[1]HNI OPTION CALLS'!M267)/'[1]HNI OPTION CALLS'!G267%</f>
        <v>17.391304347826086</v>
      </c>
    </row>
    <row r="268" spans="1:15" s="114" customFormat="1" ht="15" customHeight="1">
      <c r="A268" s="357">
        <v>8</v>
      </c>
      <c r="B268" s="358">
        <v>43669</v>
      </c>
      <c r="C268" s="357">
        <v>180</v>
      </c>
      <c r="D268" s="359" t="s">
        <v>182</v>
      </c>
      <c r="E268" s="357" t="s">
        <v>21</v>
      </c>
      <c r="F268" s="357" t="s">
        <v>186</v>
      </c>
      <c r="G268" s="357">
        <v>3.5</v>
      </c>
      <c r="H268" s="357">
        <v>0.5</v>
      </c>
      <c r="I268" s="357">
        <v>5.5</v>
      </c>
      <c r="J268" s="357">
        <v>7.5</v>
      </c>
      <c r="K268" s="357">
        <v>9.5</v>
      </c>
      <c r="L268" s="357">
        <v>0.5</v>
      </c>
      <c r="M268" s="357">
        <v>2800</v>
      </c>
      <c r="N268" s="208">
        <f>IF('[1]HNI OPTION CALLS'!E268="BUY",('[1]HNI OPTION CALLS'!L268-'[1]HNI OPTION CALLS'!G268)*('[1]HNI OPTION CALLS'!M268),('[1]HNI OPTION CALLS'!G268-'[1]HNI OPTION CALLS'!L268)*('[1]HNI OPTION CALLS'!M268))</f>
        <v>-8400</v>
      </c>
      <c r="O268" s="209">
        <f>'[1]HNI OPTION CALLS'!N268/('[1]HNI OPTION CALLS'!M268)/'[1]HNI OPTION CALLS'!G268%</f>
        <v>-85.71428571428571</v>
      </c>
    </row>
    <row r="269" spans="1:15" s="114" customFormat="1" ht="15" customHeight="1">
      <c r="A269" s="357">
        <v>9</v>
      </c>
      <c r="B269" s="358">
        <v>43668</v>
      </c>
      <c r="C269" s="357">
        <v>380</v>
      </c>
      <c r="D269" s="359" t="s">
        <v>182</v>
      </c>
      <c r="E269" s="357" t="s">
        <v>21</v>
      </c>
      <c r="F269" s="357" t="s">
        <v>91</v>
      </c>
      <c r="G269" s="357">
        <v>10</v>
      </c>
      <c r="H269" s="357">
        <v>2</v>
      </c>
      <c r="I269" s="357">
        <v>15</v>
      </c>
      <c r="J269" s="357">
        <v>20</v>
      </c>
      <c r="K269" s="357">
        <v>25</v>
      </c>
      <c r="L269" s="357">
        <v>15</v>
      </c>
      <c r="M269" s="357">
        <v>1100</v>
      </c>
      <c r="N269" s="208">
        <f>IF('[1]HNI OPTION CALLS'!E269="BUY",('[1]HNI OPTION CALLS'!L269-'[1]HNI OPTION CALLS'!G269)*('[1]HNI OPTION CALLS'!M269),('[1]HNI OPTION CALLS'!G269-'[1]HNI OPTION CALLS'!L269)*('[1]HNI OPTION CALLS'!M269))</f>
        <v>5500</v>
      </c>
      <c r="O269" s="209">
        <f>'[1]HNI OPTION CALLS'!N269/('[1]HNI OPTION CALLS'!M269)/'[1]HNI OPTION CALLS'!G269%</f>
        <v>50</v>
      </c>
    </row>
    <row r="270" spans="1:15" s="114" customFormat="1" ht="15">
      <c r="A270" s="357">
        <v>10</v>
      </c>
      <c r="B270" s="358">
        <v>43668</v>
      </c>
      <c r="C270" s="357">
        <v>95</v>
      </c>
      <c r="D270" s="359" t="s">
        <v>182</v>
      </c>
      <c r="E270" s="357" t="s">
        <v>21</v>
      </c>
      <c r="F270" s="357" t="s">
        <v>132</v>
      </c>
      <c r="G270" s="357">
        <v>1.2</v>
      </c>
      <c r="H270" s="357">
        <v>0.2</v>
      </c>
      <c r="I270" s="357">
        <v>2</v>
      </c>
      <c r="J270" s="357">
        <v>2.7</v>
      </c>
      <c r="K270" s="357">
        <v>3.3</v>
      </c>
      <c r="L270" s="357">
        <v>1.9</v>
      </c>
      <c r="M270" s="357">
        <v>7000</v>
      </c>
      <c r="N270" s="208">
        <f>IF('[1]HNI OPTION CALLS'!E270="BUY",('[1]HNI OPTION CALLS'!L270-'[1]HNI OPTION CALLS'!G270)*('[1]HNI OPTION CALLS'!M270),('[1]HNI OPTION CALLS'!G270-'[1]HNI OPTION CALLS'!L270)*('[1]HNI OPTION CALLS'!M270))</f>
        <v>4900</v>
      </c>
      <c r="O270" s="209">
        <f>'[1]HNI OPTION CALLS'!N270/('[1]HNI OPTION CALLS'!M270)/'[1]HNI OPTION CALLS'!G270%</f>
        <v>58.33333333333333</v>
      </c>
    </row>
    <row r="271" spans="1:15" s="114" customFormat="1" ht="15">
      <c r="A271" s="357">
        <v>11</v>
      </c>
      <c r="B271" s="358">
        <v>43664</v>
      </c>
      <c r="C271" s="357">
        <v>460</v>
      </c>
      <c r="D271" s="359" t="s">
        <v>182</v>
      </c>
      <c r="E271" s="357" t="s">
        <v>21</v>
      </c>
      <c r="F271" s="357" t="s">
        <v>80</v>
      </c>
      <c r="G271" s="357">
        <v>9</v>
      </c>
      <c r="H271" s="357">
        <v>1</v>
      </c>
      <c r="I271" s="357">
        <v>14</v>
      </c>
      <c r="J271" s="357">
        <v>19</v>
      </c>
      <c r="K271" s="357">
        <v>24</v>
      </c>
      <c r="L271" s="357">
        <v>14</v>
      </c>
      <c r="M271" s="357">
        <v>1061</v>
      </c>
      <c r="N271" s="208">
        <f>IF('[1]HNI OPTION CALLS'!E271="BUY",('[1]HNI OPTION CALLS'!L271-'[1]HNI OPTION CALLS'!G271)*('[1]HNI OPTION CALLS'!M271),('[1]HNI OPTION CALLS'!G271-'[1]HNI OPTION CALLS'!L271)*('[1]HNI OPTION CALLS'!M271))</f>
        <v>5305</v>
      </c>
      <c r="O271" s="209">
        <f>'[1]HNI OPTION CALLS'!N271/('[1]HNI OPTION CALLS'!M271)/'[1]HNI OPTION CALLS'!G271%</f>
        <v>55.55555555555556</v>
      </c>
    </row>
    <row r="272" spans="1:15" s="114" customFormat="1" ht="15" customHeight="1">
      <c r="A272" s="357">
        <v>12</v>
      </c>
      <c r="B272" s="358">
        <v>43664</v>
      </c>
      <c r="C272" s="357">
        <v>680</v>
      </c>
      <c r="D272" s="359" t="s">
        <v>176</v>
      </c>
      <c r="E272" s="357" t="s">
        <v>21</v>
      </c>
      <c r="F272" s="357" t="s">
        <v>150</v>
      </c>
      <c r="G272" s="357">
        <v>20</v>
      </c>
      <c r="H272" s="357">
        <v>6</v>
      </c>
      <c r="I272" s="357">
        <v>28</v>
      </c>
      <c r="J272" s="357">
        <v>36</v>
      </c>
      <c r="K272" s="357">
        <v>44</v>
      </c>
      <c r="L272" s="357">
        <v>6</v>
      </c>
      <c r="M272" s="357">
        <v>800</v>
      </c>
      <c r="N272" s="208">
        <f>IF('[1]HNI OPTION CALLS'!E272="BUY",('[1]HNI OPTION CALLS'!L272-'[1]HNI OPTION CALLS'!G272)*('[1]HNI OPTION CALLS'!M272),('[1]HNI OPTION CALLS'!G272-'[1]HNI OPTION CALLS'!L272)*('[1]HNI OPTION CALLS'!M272))</f>
        <v>-11200</v>
      </c>
      <c r="O272" s="209">
        <f>'[1]HNI OPTION CALLS'!N272/('[1]HNI OPTION CALLS'!M272)/'[1]HNI OPTION CALLS'!G272%</f>
        <v>-70</v>
      </c>
    </row>
    <row r="273" spans="1:15" s="114" customFormat="1" ht="15" customHeight="1">
      <c r="A273" s="357">
        <v>13</v>
      </c>
      <c r="B273" s="358">
        <v>43663</v>
      </c>
      <c r="C273" s="357">
        <v>370</v>
      </c>
      <c r="D273" s="359" t="s">
        <v>176</v>
      </c>
      <c r="E273" s="357" t="s">
        <v>21</v>
      </c>
      <c r="F273" s="357" t="s">
        <v>92</v>
      </c>
      <c r="G273" s="357">
        <v>4</v>
      </c>
      <c r="H273" s="357">
        <v>0.5</v>
      </c>
      <c r="I273" s="357">
        <v>6</v>
      </c>
      <c r="J273" s="357">
        <v>8</v>
      </c>
      <c r="K273" s="357">
        <v>10</v>
      </c>
      <c r="L273" s="357">
        <v>6</v>
      </c>
      <c r="M273" s="357">
        <v>3000</v>
      </c>
      <c r="N273" s="208">
        <f>IF('[1]HNI OPTION CALLS'!E273="BUY",('[1]HNI OPTION CALLS'!L273-'[1]HNI OPTION CALLS'!G273)*('[1]HNI OPTION CALLS'!M273),('[1]HNI OPTION CALLS'!G273-'[1]HNI OPTION CALLS'!L273)*('[1]HNI OPTION CALLS'!M273))</f>
        <v>6000</v>
      </c>
      <c r="O273" s="209">
        <f>'[1]HNI OPTION CALLS'!N273/('[1]HNI OPTION CALLS'!M273)/'[1]HNI OPTION CALLS'!G273%</f>
        <v>50</v>
      </c>
    </row>
    <row r="274" spans="1:15" s="114" customFormat="1" ht="15" customHeight="1">
      <c r="A274" s="357">
        <v>14</v>
      </c>
      <c r="B274" s="358">
        <v>43663</v>
      </c>
      <c r="C274" s="357">
        <v>660</v>
      </c>
      <c r="D274" s="359" t="s">
        <v>176</v>
      </c>
      <c r="E274" s="357" t="s">
        <v>21</v>
      </c>
      <c r="F274" s="357" t="s">
        <v>155</v>
      </c>
      <c r="G274" s="357">
        <v>17</v>
      </c>
      <c r="H274" s="357">
        <v>5</v>
      </c>
      <c r="I274" s="357">
        <v>24</v>
      </c>
      <c r="J274" s="357">
        <v>30</v>
      </c>
      <c r="K274" s="357">
        <v>37</v>
      </c>
      <c r="L274" s="357">
        <v>5</v>
      </c>
      <c r="M274" s="357">
        <v>900</v>
      </c>
      <c r="N274" s="208">
        <f>IF('[1]HNI OPTION CALLS'!E274="BUY",('[1]HNI OPTION CALLS'!L274-'[1]HNI OPTION CALLS'!G274)*('[1]HNI OPTION CALLS'!M274),('[1]HNI OPTION CALLS'!G274-'[1]HNI OPTION CALLS'!L274)*('[1]HNI OPTION CALLS'!M274))</f>
        <v>-10800</v>
      </c>
      <c r="O274" s="209">
        <f>'[1]HNI OPTION CALLS'!N274/('[1]HNI OPTION CALLS'!M274)/'[1]HNI OPTION CALLS'!G274%</f>
        <v>-70.58823529411764</v>
      </c>
    </row>
    <row r="275" spans="1:15" s="114" customFormat="1" ht="15">
      <c r="A275" s="357">
        <v>15</v>
      </c>
      <c r="B275" s="358">
        <v>43662</v>
      </c>
      <c r="C275" s="357">
        <v>190</v>
      </c>
      <c r="D275" s="359" t="s">
        <v>176</v>
      </c>
      <c r="E275" s="357" t="s">
        <v>21</v>
      </c>
      <c r="F275" s="357" t="s">
        <v>186</v>
      </c>
      <c r="G275" s="357">
        <v>4</v>
      </c>
      <c r="H275" s="357">
        <v>0.5</v>
      </c>
      <c r="I275" s="357">
        <v>6</v>
      </c>
      <c r="J275" s="357">
        <v>8</v>
      </c>
      <c r="K275" s="357">
        <v>10</v>
      </c>
      <c r="L275" s="357">
        <v>0.5</v>
      </c>
      <c r="M275" s="357">
        <v>2800</v>
      </c>
      <c r="N275" s="208">
        <f>IF('[1]HNI OPTION CALLS'!E275="BUY",('[1]HNI OPTION CALLS'!L275-'[1]HNI OPTION CALLS'!G275)*('[1]HNI OPTION CALLS'!M275),('[1]HNI OPTION CALLS'!G275-'[1]HNI OPTION CALLS'!L275)*('[1]HNI OPTION CALLS'!M275))</f>
        <v>-9800</v>
      </c>
      <c r="O275" s="209">
        <f>'[1]HNI OPTION CALLS'!N275/('[1]HNI OPTION CALLS'!M275)/'[1]HNI OPTION CALLS'!G275%</f>
        <v>-87.5</v>
      </c>
    </row>
    <row r="276" spans="1:15" s="114" customFormat="1" ht="15">
      <c r="A276" s="357">
        <v>16</v>
      </c>
      <c r="B276" s="358">
        <v>43658</v>
      </c>
      <c r="C276" s="357">
        <v>365</v>
      </c>
      <c r="D276" s="359" t="s">
        <v>176</v>
      </c>
      <c r="E276" s="357" t="s">
        <v>21</v>
      </c>
      <c r="F276" s="357" t="s">
        <v>92</v>
      </c>
      <c r="G276" s="357">
        <v>7</v>
      </c>
      <c r="H276" s="357">
        <v>3</v>
      </c>
      <c r="I276" s="357">
        <v>9</v>
      </c>
      <c r="J276" s="357">
        <v>11</v>
      </c>
      <c r="K276" s="357">
        <v>13</v>
      </c>
      <c r="L276" s="357">
        <v>3</v>
      </c>
      <c r="M276" s="357">
        <v>3000</v>
      </c>
      <c r="N276" s="208">
        <f>IF('[1]HNI OPTION CALLS'!E276="BUY",('[1]HNI OPTION CALLS'!L276-'[1]HNI OPTION CALLS'!G276)*('[1]HNI OPTION CALLS'!M276),('[1]HNI OPTION CALLS'!G276-'[1]HNI OPTION CALLS'!L276)*('[1]HNI OPTION CALLS'!M276))</f>
        <v>-12000</v>
      </c>
      <c r="O276" s="209">
        <f>'[1]HNI OPTION CALLS'!N276/('[1]HNI OPTION CALLS'!M276)/'[1]HNI OPTION CALLS'!G276%</f>
        <v>-57.14285714285714</v>
      </c>
    </row>
    <row r="277" spans="1:15" s="114" customFormat="1" ht="15">
      <c r="A277" s="357">
        <v>17</v>
      </c>
      <c r="B277" s="358">
        <v>43657</v>
      </c>
      <c r="C277" s="357">
        <v>1560</v>
      </c>
      <c r="D277" s="359" t="s">
        <v>176</v>
      </c>
      <c r="E277" s="357" t="s">
        <v>21</v>
      </c>
      <c r="F277" s="357" t="s">
        <v>236</v>
      </c>
      <c r="G277" s="357">
        <v>40</v>
      </c>
      <c r="H277" s="357">
        <v>15</v>
      </c>
      <c r="I277" s="357">
        <v>55</v>
      </c>
      <c r="J277" s="357">
        <v>70</v>
      </c>
      <c r="K277" s="357">
        <v>85</v>
      </c>
      <c r="L277" s="357">
        <v>15</v>
      </c>
      <c r="M277" s="357">
        <v>375</v>
      </c>
      <c r="N277" s="208">
        <f>IF('[1]HNI OPTION CALLS'!E277="BUY",('[1]HNI OPTION CALLS'!L277-'[1]HNI OPTION CALLS'!G277)*('[1]HNI OPTION CALLS'!M277),('[1]HNI OPTION CALLS'!G277-'[1]HNI OPTION CALLS'!L277)*('[1]HNI OPTION CALLS'!M277))</f>
        <v>-9375</v>
      </c>
      <c r="O277" s="209">
        <f>'[1]HNI OPTION CALLS'!N277/('[1]HNI OPTION CALLS'!M277)/'[1]HNI OPTION CALLS'!G277%</f>
        <v>-62.5</v>
      </c>
    </row>
    <row r="278" spans="1:15" s="114" customFormat="1" ht="15">
      <c r="A278" s="357">
        <v>18</v>
      </c>
      <c r="B278" s="358">
        <v>43656</v>
      </c>
      <c r="C278" s="357">
        <v>450</v>
      </c>
      <c r="D278" s="359" t="s">
        <v>182</v>
      </c>
      <c r="E278" s="357" t="s">
        <v>21</v>
      </c>
      <c r="F278" s="357" t="s">
        <v>80</v>
      </c>
      <c r="G278" s="357">
        <v>12</v>
      </c>
      <c r="H278" s="357">
        <v>3</v>
      </c>
      <c r="I278" s="357">
        <v>17</v>
      </c>
      <c r="J278" s="357">
        <v>22</v>
      </c>
      <c r="K278" s="357">
        <v>27</v>
      </c>
      <c r="L278" s="357">
        <v>3</v>
      </c>
      <c r="M278" s="357">
        <v>1061</v>
      </c>
      <c r="N278" s="208">
        <f>IF('[1]HNI OPTION CALLS'!E278="BUY",('[1]HNI OPTION CALLS'!L278-'[1]HNI OPTION CALLS'!G278)*('[1]HNI OPTION CALLS'!M278),('[1]HNI OPTION CALLS'!G278-'[1]HNI OPTION CALLS'!L278)*('[1]HNI OPTION CALLS'!M278))</f>
        <v>-9549</v>
      </c>
      <c r="O278" s="209">
        <f>'[1]HNI OPTION CALLS'!N278/('[1]HNI OPTION CALLS'!M278)/'[1]HNI OPTION CALLS'!G278%</f>
        <v>-75</v>
      </c>
    </row>
    <row r="279" spans="1:15" s="114" customFormat="1" ht="15">
      <c r="A279" s="357">
        <v>19</v>
      </c>
      <c r="B279" s="358">
        <v>43650</v>
      </c>
      <c r="C279" s="357">
        <v>220</v>
      </c>
      <c r="D279" s="359" t="s">
        <v>176</v>
      </c>
      <c r="E279" s="357" t="s">
        <v>21</v>
      </c>
      <c r="F279" s="357" t="s">
        <v>129</v>
      </c>
      <c r="G279" s="357">
        <v>4.5</v>
      </c>
      <c r="H279" s="357">
        <v>0.8</v>
      </c>
      <c r="I279" s="357">
        <v>6.5</v>
      </c>
      <c r="J279" s="357">
        <v>8.5</v>
      </c>
      <c r="K279" s="357">
        <v>10.5</v>
      </c>
      <c r="L279" s="357">
        <v>0.8</v>
      </c>
      <c r="M279" s="357">
        <v>2500</v>
      </c>
      <c r="N279" s="208">
        <f>IF('[1]HNI OPTION CALLS'!E279="BUY",('[1]HNI OPTION CALLS'!L279-'[1]HNI OPTION CALLS'!G279)*('[1]HNI OPTION CALLS'!M279),('[1]HNI OPTION CALLS'!G279-'[1]HNI OPTION CALLS'!L279)*('[1]HNI OPTION CALLS'!M279))</f>
        <v>-9250</v>
      </c>
      <c r="O279" s="209">
        <f>'[1]HNI OPTION CALLS'!N279/('[1]HNI OPTION CALLS'!M279)/'[1]HNI OPTION CALLS'!G279%</f>
        <v>-82.22222222222223</v>
      </c>
    </row>
    <row r="280" spans="1:15" s="114" customFormat="1" ht="15" customHeight="1">
      <c r="A280" s="357">
        <v>20</v>
      </c>
      <c r="B280" s="358">
        <v>43655</v>
      </c>
      <c r="C280" s="357">
        <v>360</v>
      </c>
      <c r="D280" s="359" t="s">
        <v>176</v>
      </c>
      <c r="E280" s="357" t="s">
        <v>21</v>
      </c>
      <c r="F280" s="357" t="s">
        <v>92</v>
      </c>
      <c r="G280" s="357">
        <v>7.5</v>
      </c>
      <c r="H280" s="357">
        <v>4</v>
      </c>
      <c r="I280" s="357">
        <v>9.5</v>
      </c>
      <c r="J280" s="357">
        <v>11.5</v>
      </c>
      <c r="K280" s="357">
        <v>13.5</v>
      </c>
      <c r="L280" s="357">
        <v>9.5</v>
      </c>
      <c r="M280" s="357">
        <v>3000</v>
      </c>
      <c r="N280" s="208">
        <f>IF('[1]HNI OPTION CALLS'!E280="BUY",('[1]HNI OPTION CALLS'!L280-'[1]HNI OPTION CALLS'!G280)*('[1]HNI OPTION CALLS'!M280),('[1]HNI OPTION CALLS'!G280-'[1]HNI OPTION CALLS'!L280)*('[1]HNI OPTION CALLS'!M280))</f>
        <v>6000</v>
      </c>
      <c r="O280" s="209">
        <f>'[1]HNI OPTION CALLS'!N280/('[1]HNI OPTION CALLS'!M280)/'[1]HNI OPTION CALLS'!G280%</f>
        <v>26.666666666666668</v>
      </c>
    </row>
    <row r="281" spans="1:12" s="114" customFormat="1" ht="15" customHeight="1">
      <c r="A281" s="106" t="s">
        <v>26</v>
      </c>
      <c r="B281" s="107"/>
      <c r="C281" s="108"/>
      <c r="D281" s="109"/>
      <c r="E281" s="110"/>
      <c r="F281" s="110"/>
      <c r="G281" s="111"/>
      <c r="H281" s="110"/>
      <c r="I281" s="110"/>
      <c r="J281" s="110"/>
      <c r="K281" s="110"/>
      <c r="L281" s="113"/>
    </row>
    <row r="282" spans="1:12" s="114" customFormat="1" ht="15.75" customHeight="1">
      <c r="A282" s="189" t="s">
        <v>325</v>
      </c>
      <c r="B282" s="107"/>
      <c r="C282" s="108"/>
      <c r="D282" s="109"/>
      <c r="E282" s="110"/>
      <c r="F282" s="110"/>
      <c r="G282" s="111"/>
      <c r="H282" s="112"/>
      <c r="I282" s="112"/>
      <c r="J282" s="112"/>
      <c r="K282" s="110"/>
      <c r="L282" s="113"/>
    </row>
    <row r="283" spans="1:11" s="114" customFormat="1" ht="15.75" customHeight="1" thickBot="1">
      <c r="A283" s="73"/>
      <c r="B283" s="115"/>
      <c r="C283" s="115"/>
      <c r="D283" s="116"/>
      <c r="E283" s="116"/>
      <c r="F283" s="116"/>
      <c r="G283" s="117"/>
      <c r="H283" s="118"/>
      <c r="I283" s="119" t="s">
        <v>27</v>
      </c>
      <c r="J283" s="119"/>
      <c r="K283" s="120"/>
    </row>
    <row r="284" spans="1:11" s="114" customFormat="1" ht="15" customHeight="1">
      <c r="A284" s="122"/>
      <c r="B284" s="115"/>
      <c r="C284" s="115"/>
      <c r="D284" s="360" t="s">
        <v>28</v>
      </c>
      <c r="E284" s="361"/>
      <c r="F284" s="362">
        <v>20</v>
      </c>
      <c r="G284" s="363">
        <v>100</v>
      </c>
      <c r="H284" s="116">
        <v>20</v>
      </c>
      <c r="I284" s="123">
        <f>'[1]HNI OPTION CALLS'!H285/'[1]HNI OPTION CALLS'!H284%</f>
        <v>45</v>
      </c>
      <c r="J284" s="123"/>
      <c r="K284" s="123"/>
    </row>
    <row r="285" spans="1:11" s="114" customFormat="1" ht="16.5">
      <c r="A285" s="122"/>
      <c r="B285" s="115"/>
      <c r="C285" s="115"/>
      <c r="D285" s="364" t="s">
        <v>29</v>
      </c>
      <c r="E285" s="365"/>
      <c r="F285" s="366">
        <v>9</v>
      </c>
      <c r="G285" s="367">
        <f>('[1]HNI OPTION CALLS'!F285/'[1]HNI OPTION CALLS'!F284)*100</f>
        <v>45</v>
      </c>
      <c r="H285" s="116">
        <v>9</v>
      </c>
      <c r="I285" s="120"/>
      <c r="J285" s="120"/>
      <c r="K285" s="116"/>
    </row>
    <row r="286" spans="1:10" s="114" customFormat="1" ht="16.5">
      <c r="A286" s="124"/>
      <c r="B286" s="115"/>
      <c r="C286" s="115"/>
      <c r="D286" s="364" t="s">
        <v>31</v>
      </c>
      <c r="E286" s="365"/>
      <c r="F286" s="366">
        <v>0</v>
      </c>
      <c r="G286" s="367">
        <f>('[1]HNI OPTION CALLS'!F286/'[1]HNI OPTION CALLS'!F284)*100</f>
        <v>0</v>
      </c>
      <c r="H286" s="125"/>
      <c r="I286" s="116"/>
      <c r="J286" s="116"/>
    </row>
    <row r="287" spans="1:12" s="114" customFormat="1" ht="16.5">
      <c r="A287" s="124"/>
      <c r="B287" s="115"/>
      <c r="C287" s="115"/>
      <c r="D287" s="364" t="s">
        <v>32</v>
      </c>
      <c r="E287" s="365"/>
      <c r="F287" s="366">
        <v>0</v>
      </c>
      <c r="G287" s="367">
        <f>('[1]HNI OPTION CALLS'!F287/'[1]HNI OPTION CALLS'!F284)*100</f>
        <v>0</v>
      </c>
      <c r="H287" s="125"/>
      <c r="I287" s="116"/>
      <c r="J287" s="116"/>
      <c r="K287" s="116"/>
      <c r="L287" s="120"/>
    </row>
    <row r="288" spans="1:12" s="114" customFormat="1" ht="15" customHeight="1">
      <c r="A288" s="124"/>
      <c r="B288" s="115"/>
      <c r="C288" s="115"/>
      <c r="D288" s="364" t="s">
        <v>33</v>
      </c>
      <c r="E288" s="365"/>
      <c r="F288" s="366">
        <v>11</v>
      </c>
      <c r="G288" s="367">
        <f>('[1]HNI OPTION CALLS'!F288/'[1]HNI OPTION CALLS'!F284)*100</f>
        <v>55.00000000000001</v>
      </c>
      <c r="H288" s="125"/>
      <c r="I288" s="116" t="s">
        <v>34</v>
      </c>
      <c r="J288" s="116"/>
      <c r="K288" s="116"/>
      <c r="L288" s="120"/>
    </row>
    <row r="289" spans="1:12" s="114" customFormat="1" ht="15" customHeight="1">
      <c r="A289" s="124"/>
      <c r="B289" s="115"/>
      <c r="C289" s="115"/>
      <c r="D289" s="364" t="s">
        <v>35</v>
      </c>
      <c r="E289" s="365"/>
      <c r="F289" s="366">
        <v>0</v>
      </c>
      <c r="G289" s="367">
        <f>('[1]HNI OPTION CALLS'!F289/'[1]HNI OPTION CALLS'!F284)*100</f>
        <v>0</v>
      </c>
      <c r="H289" s="125"/>
      <c r="I289" s="116"/>
      <c r="J289" s="116"/>
      <c r="K289" s="120"/>
      <c r="L289" s="120"/>
    </row>
    <row r="290" spans="1:12" s="114" customFormat="1" ht="15" customHeight="1" thickBot="1">
      <c r="A290" s="124"/>
      <c r="B290" s="115"/>
      <c r="C290" s="115"/>
      <c r="D290" s="368" t="s">
        <v>36</v>
      </c>
      <c r="E290" s="369"/>
      <c r="F290" s="370">
        <v>0</v>
      </c>
      <c r="G290" s="371">
        <f>('[1]HNI OPTION CALLS'!F290/'[1]HNI OPTION CALLS'!F284)*100</f>
        <v>0</v>
      </c>
      <c r="H290" s="125"/>
      <c r="I290" s="116"/>
      <c r="J290" s="116"/>
      <c r="K290" s="126"/>
      <c r="L290" s="126"/>
    </row>
    <row r="291" spans="1:11" s="114" customFormat="1" ht="15" customHeight="1">
      <c r="A291" s="127" t="s">
        <v>37</v>
      </c>
      <c r="B291" s="115"/>
      <c r="C291" s="115"/>
      <c r="D291" s="122"/>
      <c r="E291" s="122"/>
      <c r="F291" s="116"/>
      <c r="G291" s="116"/>
      <c r="H291" s="128"/>
      <c r="I291" s="129"/>
      <c r="K291" s="129"/>
    </row>
    <row r="292" spans="1:12" s="114" customFormat="1" ht="15" customHeight="1">
      <c r="A292" s="130" t="s">
        <v>38</v>
      </c>
      <c r="B292" s="115"/>
      <c r="C292" s="115"/>
      <c r="D292" s="131"/>
      <c r="E292" s="132"/>
      <c r="F292" s="122"/>
      <c r="G292" s="129"/>
      <c r="H292" s="128"/>
      <c r="I292" s="129"/>
      <c r="J292" s="129"/>
      <c r="K292" s="129"/>
      <c r="L292" s="116"/>
    </row>
    <row r="293" spans="1:14" s="114" customFormat="1" ht="17.25" thickBot="1">
      <c r="A293" s="130" t="s">
        <v>41</v>
      </c>
      <c r="B293" s="124"/>
      <c r="C293" s="131"/>
      <c r="D293" s="122"/>
      <c r="E293" s="134"/>
      <c r="F293" s="129"/>
      <c r="G293" s="129"/>
      <c r="H293" s="118"/>
      <c r="I293" s="120"/>
      <c r="J293" s="120"/>
      <c r="K293" s="120"/>
      <c r="L293" s="129"/>
      <c r="N293" s="122"/>
    </row>
    <row r="294" spans="1:15" s="114" customFormat="1" ht="15">
      <c r="A294" s="340" t="s">
        <v>0</v>
      </c>
      <c r="B294" s="341"/>
      <c r="C294" s="341"/>
      <c r="D294" s="341"/>
      <c r="E294" s="341"/>
      <c r="F294" s="341"/>
      <c r="G294" s="341"/>
      <c r="H294" s="341"/>
      <c r="I294" s="341"/>
      <c r="J294" s="341"/>
      <c r="K294" s="341"/>
      <c r="L294" s="341"/>
      <c r="M294" s="341"/>
      <c r="N294" s="341"/>
      <c r="O294" s="342"/>
    </row>
    <row r="295" spans="1:15" s="114" customFormat="1" ht="15" customHeight="1">
      <c r="A295" s="343"/>
      <c r="B295" s="315"/>
      <c r="C295" s="315"/>
      <c r="D295" s="315"/>
      <c r="E295" s="315"/>
      <c r="F295" s="315"/>
      <c r="G295" s="315"/>
      <c r="H295" s="315"/>
      <c r="I295" s="315"/>
      <c r="J295" s="315"/>
      <c r="K295" s="315"/>
      <c r="L295" s="315"/>
      <c r="M295" s="315"/>
      <c r="N295" s="315"/>
      <c r="O295" s="317"/>
    </row>
    <row r="296" spans="1:15" s="114" customFormat="1" ht="15" customHeight="1">
      <c r="A296" s="343"/>
      <c r="B296" s="315"/>
      <c r="C296" s="315"/>
      <c r="D296" s="315"/>
      <c r="E296" s="315"/>
      <c r="F296" s="315"/>
      <c r="G296" s="315"/>
      <c r="H296" s="315"/>
      <c r="I296" s="315"/>
      <c r="J296" s="315"/>
      <c r="K296" s="315"/>
      <c r="L296" s="315"/>
      <c r="M296" s="315"/>
      <c r="N296" s="315"/>
      <c r="O296" s="317"/>
    </row>
    <row r="297" spans="1:15" s="114" customFormat="1" ht="15" customHeight="1">
      <c r="A297" s="344" t="s">
        <v>135</v>
      </c>
      <c r="B297" s="316"/>
      <c r="C297" s="316"/>
      <c r="D297" s="316"/>
      <c r="E297" s="316"/>
      <c r="F297" s="316"/>
      <c r="G297" s="316"/>
      <c r="H297" s="316"/>
      <c r="I297" s="316"/>
      <c r="J297" s="316"/>
      <c r="K297" s="316"/>
      <c r="L297" s="316"/>
      <c r="M297" s="316"/>
      <c r="N297" s="316"/>
      <c r="O297" s="318"/>
    </row>
    <row r="298" spans="1:15" s="114" customFormat="1" ht="15" customHeight="1">
      <c r="A298" s="344" t="s">
        <v>136</v>
      </c>
      <c r="B298" s="316"/>
      <c r="C298" s="316"/>
      <c r="D298" s="316"/>
      <c r="E298" s="316"/>
      <c r="F298" s="316"/>
      <c r="G298" s="316"/>
      <c r="H298" s="316"/>
      <c r="I298" s="316"/>
      <c r="J298" s="316"/>
      <c r="K298" s="316"/>
      <c r="L298" s="316"/>
      <c r="M298" s="316"/>
      <c r="N298" s="316"/>
      <c r="O298" s="318"/>
    </row>
    <row r="299" spans="1:15" s="114" customFormat="1" ht="15" customHeight="1" thickBot="1">
      <c r="A299" s="345" t="s">
        <v>3</v>
      </c>
      <c r="B299" s="346"/>
      <c r="C299" s="346"/>
      <c r="D299" s="346"/>
      <c r="E299" s="346"/>
      <c r="F299" s="346"/>
      <c r="G299" s="346"/>
      <c r="H299" s="346"/>
      <c r="I299" s="346"/>
      <c r="J299" s="346"/>
      <c r="K299" s="346"/>
      <c r="L299" s="346"/>
      <c r="M299" s="346"/>
      <c r="N299" s="346"/>
      <c r="O299" s="347"/>
    </row>
    <row r="300" spans="1:15" s="114" customFormat="1" ht="15" customHeight="1">
      <c r="A300" s="348" t="s">
        <v>309</v>
      </c>
      <c r="B300" s="349"/>
      <c r="C300" s="349"/>
      <c r="D300" s="349"/>
      <c r="E300" s="349"/>
      <c r="F300" s="349"/>
      <c r="G300" s="349"/>
      <c r="H300" s="349"/>
      <c r="I300" s="349"/>
      <c r="J300" s="349"/>
      <c r="K300" s="349"/>
      <c r="L300" s="349"/>
      <c r="M300" s="349"/>
      <c r="N300" s="349"/>
      <c r="O300" s="350"/>
    </row>
    <row r="301" spans="1:15" s="114" customFormat="1" ht="15" customHeight="1">
      <c r="A301" s="351" t="s">
        <v>5</v>
      </c>
      <c r="B301" s="352"/>
      <c r="C301" s="352"/>
      <c r="D301" s="352"/>
      <c r="E301" s="352"/>
      <c r="F301" s="352"/>
      <c r="G301" s="352"/>
      <c r="H301" s="352"/>
      <c r="I301" s="352"/>
      <c r="J301" s="352"/>
      <c r="K301" s="352"/>
      <c r="L301" s="352"/>
      <c r="M301" s="352"/>
      <c r="N301" s="352"/>
      <c r="O301" s="353"/>
    </row>
    <row r="302" spans="1:15" s="114" customFormat="1" ht="15" customHeight="1">
      <c r="A302" s="354" t="s">
        <v>6</v>
      </c>
      <c r="B302" s="355" t="s">
        <v>7</v>
      </c>
      <c r="C302" s="355" t="s">
        <v>175</v>
      </c>
      <c r="D302" s="355" t="s">
        <v>8</v>
      </c>
      <c r="E302" s="354" t="s">
        <v>160</v>
      </c>
      <c r="F302" s="354" t="s">
        <v>161</v>
      </c>
      <c r="G302" s="355" t="s">
        <v>11</v>
      </c>
      <c r="H302" s="355" t="s">
        <v>12</v>
      </c>
      <c r="I302" s="355" t="s">
        <v>13</v>
      </c>
      <c r="J302" s="355" t="s">
        <v>14</v>
      </c>
      <c r="K302" s="355" t="s">
        <v>15</v>
      </c>
      <c r="L302" s="356" t="s">
        <v>16</v>
      </c>
      <c r="M302" s="355" t="s">
        <v>17</v>
      </c>
      <c r="N302" s="355" t="s">
        <v>18</v>
      </c>
      <c r="O302" s="355" t="s">
        <v>19</v>
      </c>
    </row>
    <row r="303" spans="1:15" s="114" customFormat="1" ht="15" customHeight="1">
      <c r="A303" s="314"/>
      <c r="B303" s="311"/>
      <c r="C303" s="311"/>
      <c r="D303" s="311"/>
      <c r="E303" s="314"/>
      <c r="F303" s="314"/>
      <c r="G303" s="311"/>
      <c r="H303" s="311"/>
      <c r="I303" s="311"/>
      <c r="J303" s="311"/>
      <c r="K303" s="311"/>
      <c r="L303" s="313"/>
      <c r="M303" s="311"/>
      <c r="N303" s="312"/>
      <c r="O303" s="312"/>
    </row>
    <row r="304" spans="1:15" s="114" customFormat="1" ht="15" customHeight="1">
      <c r="A304" s="357">
        <v>1</v>
      </c>
      <c r="B304" s="358">
        <v>43644</v>
      </c>
      <c r="C304" s="357">
        <v>1640</v>
      </c>
      <c r="D304" s="359" t="s">
        <v>176</v>
      </c>
      <c r="E304" s="357" t="s">
        <v>21</v>
      </c>
      <c r="F304" s="357" t="s">
        <v>146</v>
      </c>
      <c r="G304" s="357">
        <v>50</v>
      </c>
      <c r="H304" s="357">
        <v>25</v>
      </c>
      <c r="I304" s="357">
        <v>65</v>
      </c>
      <c r="J304" s="357">
        <v>80</v>
      </c>
      <c r="K304" s="357">
        <v>95</v>
      </c>
      <c r="L304" s="357">
        <v>65</v>
      </c>
      <c r="M304" s="357">
        <v>400</v>
      </c>
      <c r="N304" s="208">
        <f>IF('[1]HNI OPTION CALLS'!E304="BUY",('[1]HNI OPTION CALLS'!L304-'[1]HNI OPTION CALLS'!G304)*('[1]HNI OPTION CALLS'!M304),('[1]HNI OPTION CALLS'!G304-'[1]HNI OPTION CALLS'!L304)*('[1]HNI OPTION CALLS'!M304))</f>
        <v>6000</v>
      </c>
      <c r="O304" s="209">
        <f>'[1]HNI OPTION CALLS'!N304/('[1]HNI OPTION CALLS'!M304)/'[1]HNI OPTION CALLS'!G304%</f>
        <v>30</v>
      </c>
    </row>
    <row r="305" spans="1:15" s="114" customFormat="1" ht="15" customHeight="1">
      <c r="A305" s="357">
        <v>2</v>
      </c>
      <c r="B305" s="358">
        <v>43643</v>
      </c>
      <c r="C305" s="357">
        <v>6700</v>
      </c>
      <c r="D305" s="359" t="s">
        <v>176</v>
      </c>
      <c r="E305" s="357" t="s">
        <v>21</v>
      </c>
      <c r="F305" s="357" t="s">
        <v>67</v>
      </c>
      <c r="G305" s="357">
        <v>150</v>
      </c>
      <c r="H305" s="357">
        <v>25</v>
      </c>
      <c r="I305" s="357">
        <v>230</v>
      </c>
      <c r="J305" s="357">
        <v>300</v>
      </c>
      <c r="K305" s="357">
        <v>380</v>
      </c>
      <c r="L305" s="357">
        <v>230</v>
      </c>
      <c r="M305" s="357">
        <v>75</v>
      </c>
      <c r="N305" s="208">
        <f>IF('[1]HNI OPTION CALLS'!E305="BUY",('[1]HNI OPTION CALLS'!L305-'[1]HNI OPTION CALLS'!G305)*('[1]HNI OPTION CALLS'!M305),('[1]HNI OPTION CALLS'!G305-'[1]HNI OPTION CALLS'!L305)*('[1]HNI OPTION CALLS'!M305))</f>
        <v>6000</v>
      </c>
      <c r="O305" s="209">
        <f>'[1]HNI OPTION CALLS'!N305/('[1]HNI OPTION CALLS'!M305)/'[1]HNI OPTION CALLS'!G305%</f>
        <v>53.333333333333336</v>
      </c>
    </row>
    <row r="306" spans="1:15" s="114" customFormat="1" ht="15" customHeight="1">
      <c r="A306" s="357">
        <v>3</v>
      </c>
      <c r="B306" s="358">
        <v>43642</v>
      </c>
      <c r="C306" s="357">
        <v>150</v>
      </c>
      <c r="D306" s="359" t="s">
        <v>176</v>
      </c>
      <c r="E306" s="357" t="s">
        <v>21</v>
      </c>
      <c r="F306" s="357" t="s">
        <v>219</v>
      </c>
      <c r="G306" s="357">
        <v>6</v>
      </c>
      <c r="H306" s="357">
        <v>2.8</v>
      </c>
      <c r="I306" s="357">
        <v>8</v>
      </c>
      <c r="J306" s="357">
        <v>10</v>
      </c>
      <c r="K306" s="357">
        <v>12</v>
      </c>
      <c r="L306" s="357">
        <v>8</v>
      </c>
      <c r="M306" s="357">
        <v>3200</v>
      </c>
      <c r="N306" s="208">
        <f>IF('[1]HNI OPTION CALLS'!E306="BUY",('[1]HNI OPTION CALLS'!L306-'[1]HNI OPTION CALLS'!G306)*('[1]HNI OPTION CALLS'!M306),('[1]HNI OPTION CALLS'!G306-'[1]HNI OPTION CALLS'!L306)*('[1]HNI OPTION CALLS'!M306))</f>
        <v>6400</v>
      </c>
      <c r="O306" s="209">
        <f>'[1]HNI OPTION CALLS'!N306/('[1]HNI OPTION CALLS'!M306)/'[1]HNI OPTION CALLS'!G306%</f>
        <v>33.333333333333336</v>
      </c>
    </row>
    <row r="307" spans="1:15" s="114" customFormat="1" ht="15" customHeight="1">
      <c r="A307" s="357">
        <v>4</v>
      </c>
      <c r="B307" s="358">
        <v>43642</v>
      </c>
      <c r="C307" s="357">
        <v>180</v>
      </c>
      <c r="D307" s="359" t="s">
        <v>176</v>
      </c>
      <c r="E307" s="357" t="s">
        <v>21</v>
      </c>
      <c r="F307" s="357" t="s">
        <v>186</v>
      </c>
      <c r="G307" s="357">
        <v>8.4</v>
      </c>
      <c r="H307" s="357">
        <v>4.8</v>
      </c>
      <c r="I307" s="357">
        <v>10.5</v>
      </c>
      <c r="J307" s="357">
        <v>12</v>
      </c>
      <c r="K307" s="357">
        <v>13.5</v>
      </c>
      <c r="L307" s="357">
        <v>10.5</v>
      </c>
      <c r="M307" s="357">
        <v>2600</v>
      </c>
      <c r="N307" s="208">
        <f>IF('[1]HNI OPTION CALLS'!E307="BUY",('[1]HNI OPTION CALLS'!L307-'[1]HNI OPTION CALLS'!G307)*('[1]HNI OPTION CALLS'!M307),('[1]HNI OPTION CALLS'!G307-'[1]HNI OPTION CALLS'!L307)*('[1]HNI OPTION CALLS'!M307))</f>
        <v>5459.999999999999</v>
      </c>
      <c r="O307" s="209">
        <f>'[1]HNI OPTION CALLS'!N307/('[1]HNI OPTION CALLS'!M307)/'[1]HNI OPTION CALLS'!G307%</f>
        <v>24.999999999999993</v>
      </c>
    </row>
    <row r="308" spans="1:15" s="114" customFormat="1" ht="15" customHeight="1">
      <c r="A308" s="357">
        <v>5</v>
      </c>
      <c r="B308" s="358">
        <v>43641</v>
      </c>
      <c r="C308" s="357">
        <v>280</v>
      </c>
      <c r="D308" s="359" t="s">
        <v>176</v>
      </c>
      <c r="E308" s="357" t="s">
        <v>21</v>
      </c>
      <c r="F308" s="357" t="s">
        <v>280</v>
      </c>
      <c r="G308" s="357">
        <v>7.3</v>
      </c>
      <c r="H308" s="357">
        <v>3.5</v>
      </c>
      <c r="I308" s="357">
        <v>9.5</v>
      </c>
      <c r="J308" s="357">
        <v>12</v>
      </c>
      <c r="K308" s="357">
        <v>14.5</v>
      </c>
      <c r="L308" s="357">
        <v>5</v>
      </c>
      <c r="M308" s="357">
        <v>2400</v>
      </c>
      <c r="N308" s="208">
        <f>IF('[1]HNI OPTION CALLS'!E308="BUY",('[1]HNI OPTION CALLS'!L308-'[1]HNI OPTION CALLS'!G308)*('[1]HNI OPTION CALLS'!M308),('[1]HNI OPTION CALLS'!G308-'[1]HNI OPTION CALLS'!L308)*('[1]HNI OPTION CALLS'!M308))</f>
        <v>-5520</v>
      </c>
      <c r="O308" s="209">
        <f>'[1]HNI OPTION CALLS'!N308/('[1]HNI OPTION CALLS'!M308)/'[1]HNI OPTION CALLS'!G308%</f>
        <v>-31.506849315068493</v>
      </c>
    </row>
    <row r="309" spans="1:15" s="114" customFormat="1" ht="15" customHeight="1">
      <c r="A309" s="357">
        <v>6</v>
      </c>
      <c r="B309" s="358">
        <v>43637</v>
      </c>
      <c r="C309" s="357">
        <v>380</v>
      </c>
      <c r="D309" s="359" t="s">
        <v>176</v>
      </c>
      <c r="E309" s="357" t="s">
        <v>21</v>
      </c>
      <c r="F309" s="357" t="s">
        <v>177</v>
      </c>
      <c r="G309" s="357">
        <v>9</v>
      </c>
      <c r="H309" s="357">
        <v>5</v>
      </c>
      <c r="I309" s="357">
        <v>11.5</v>
      </c>
      <c r="J309" s="357">
        <v>14</v>
      </c>
      <c r="K309" s="357">
        <v>16.5</v>
      </c>
      <c r="L309" s="357">
        <v>7</v>
      </c>
      <c r="M309" s="357">
        <v>1800</v>
      </c>
      <c r="N309" s="208">
        <f>IF('[1]HNI OPTION CALLS'!E309="BUY",('[1]HNI OPTION CALLS'!L309-'[1]HNI OPTION CALLS'!G309)*('[1]HNI OPTION CALLS'!M309),('[1]HNI OPTION CALLS'!G309-'[1]HNI OPTION CALLS'!L309)*('[1]HNI OPTION CALLS'!M309))</f>
        <v>-3600</v>
      </c>
      <c r="O309" s="209">
        <f>'[1]HNI OPTION CALLS'!N309/('[1]HNI OPTION CALLS'!M309)/'[1]HNI OPTION CALLS'!G309%</f>
        <v>-22.22222222222222</v>
      </c>
    </row>
    <row r="310" spans="1:15" s="114" customFormat="1" ht="15" customHeight="1">
      <c r="A310" s="357">
        <v>7</v>
      </c>
      <c r="B310" s="358">
        <v>43636</v>
      </c>
      <c r="C310" s="357">
        <v>500</v>
      </c>
      <c r="D310" s="359" t="s">
        <v>176</v>
      </c>
      <c r="E310" s="357" t="s">
        <v>21</v>
      </c>
      <c r="F310" s="357" t="s">
        <v>80</v>
      </c>
      <c r="G310" s="357">
        <v>9.5</v>
      </c>
      <c r="H310" s="357">
        <v>2</v>
      </c>
      <c r="I310" s="357">
        <v>15</v>
      </c>
      <c r="J310" s="357">
        <v>20</v>
      </c>
      <c r="K310" s="357">
        <v>25</v>
      </c>
      <c r="L310" s="357">
        <v>2</v>
      </c>
      <c r="M310" s="357">
        <v>1061</v>
      </c>
      <c r="N310" s="208">
        <f>IF('[1]HNI OPTION CALLS'!E310="BUY",('[1]HNI OPTION CALLS'!L310-'[1]HNI OPTION CALLS'!G310)*('[1]HNI OPTION CALLS'!M310),('[1]HNI OPTION CALLS'!G310-'[1]HNI OPTION CALLS'!L310)*('[1]HNI OPTION CALLS'!M310))</f>
        <v>-7957.5</v>
      </c>
      <c r="O310" s="209">
        <f>'[1]HNI OPTION CALLS'!N310/('[1]HNI OPTION CALLS'!M310)/'[1]HNI OPTION CALLS'!G310%</f>
        <v>-78.94736842105263</v>
      </c>
    </row>
    <row r="311" spans="1:15" s="114" customFormat="1" ht="15" customHeight="1">
      <c r="A311" s="357">
        <v>8</v>
      </c>
      <c r="B311" s="358">
        <v>43634</v>
      </c>
      <c r="C311" s="357">
        <v>270</v>
      </c>
      <c r="D311" s="359" t="s">
        <v>176</v>
      </c>
      <c r="E311" s="357" t="s">
        <v>21</v>
      </c>
      <c r="F311" s="357" t="s">
        <v>133</v>
      </c>
      <c r="G311" s="357">
        <v>5</v>
      </c>
      <c r="H311" s="357">
        <v>1</v>
      </c>
      <c r="I311" s="357">
        <v>7.5</v>
      </c>
      <c r="J311" s="357">
        <v>10</v>
      </c>
      <c r="K311" s="357">
        <v>12.5</v>
      </c>
      <c r="L311" s="357">
        <v>7.5</v>
      </c>
      <c r="M311" s="357">
        <v>2000</v>
      </c>
      <c r="N311" s="208">
        <f>IF('[1]HNI OPTION CALLS'!E311="BUY",('[1]HNI OPTION CALLS'!L311-'[1]HNI OPTION CALLS'!G311)*('[1]HNI OPTION CALLS'!M311),('[1]HNI OPTION CALLS'!G311-'[1]HNI OPTION CALLS'!L311)*('[1]HNI OPTION CALLS'!M311))</f>
        <v>5000</v>
      </c>
      <c r="O311" s="209">
        <f>'[1]HNI OPTION CALLS'!N311/('[1]HNI OPTION CALLS'!M311)/'[1]HNI OPTION CALLS'!G311%</f>
        <v>50</v>
      </c>
    </row>
    <row r="312" spans="1:15" s="114" customFormat="1" ht="15" customHeight="1">
      <c r="A312" s="357">
        <v>9</v>
      </c>
      <c r="B312" s="358">
        <v>43629</v>
      </c>
      <c r="C312" s="357">
        <v>120</v>
      </c>
      <c r="D312" s="359" t="s">
        <v>182</v>
      </c>
      <c r="E312" s="357" t="s">
        <v>21</v>
      </c>
      <c r="F312" s="357" t="s">
        <v>318</v>
      </c>
      <c r="G312" s="357">
        <v>4</v>
      </c>
      <c r="H312" s="357">
        <v>1.8</v>
      </c>
      <c r="I312" s="357">
        <v>5.3</v>
      </c>
      <c r="J312" s="357">
        <v>6.6</v>
      </c>
      <c r="K312" s="357">
        <v>7.9</v>
      </c>
      <c r="L312" s="357">
        <v>5.3</v>
      </c>
      <c r="M312" s="357">
        <v>4500</v>
      </c>
      <c r="N312" s="208">
        <f>IF('[1]HNI OPTION CALLS'!E312="BUY",('[1]HNI OPTION CALLS'!L312-'[1]HNI OPTION CALLS'!G312)*('[1]HNI OPTION CALLS'!M312),('[1]HNI OPTION CALLS'!G312-'[1]HNI OPTION CALLS'!L312)*('[1]HNI OPTION CALLS'!M312))</f>
        <v>5849.999999999999</v>
      </c>
      <c r="O312" s="209">
        <f>'[1]HNI OPTION CALLS'!N312/('[1]HNI OPTION CALLS'!M312)/'[1]HNI OPTION CALLS'!G312%</f>
        <v>32.49999999999999</v>
      </c>
    </row>
    <row r="313" spans="1:15" s="114" customFormat="1" ht="15">
      <c r="A313" s="357">
        <v>10</v>
      </c>
      <c r="B313" s="358">
        <v>43628</v>
      </c>
      <c r="C313" s="357">
        <v>170</v>
      </c>
      <c r="D313" s="359" t="s">
        <v>176</v>
      </c>
      <c r="E313" s="357" t="s">
        <v>21</v>
      </c>
      <c r="F313" s="357" t="s">
        <v>55</v>
      </c>
      <c r="G313" s="357">
        <v>7</v>
      </c>
      <c r="H313" s="357">
        <v>2.5</v>
      </c>
      <c r="I313" s="357">
        <v>9.5</v>
      </c>
      <c r="J313" s="357">
        <v>12</v>
      </c>
      <c r="K313" s="357">
        <v>14.5</v>
      </c>
      <c r="L313" s="357">
        <v>2.5</v>
      </c>
      <c r="M313" s="357">
        <v>2300</v>
      </c>
      <c r="N313" s="208">
        <f>IF('[1]HNI OPTION CALLS'!E313="BUY",('[1]HNI OPTION CALLS'!L313-'[1]HNI OPTION CALLS'!G313)*('[1]HNI OPTION CALLS'!M313),('[1]HNI OPTION CALLS'!G313-'[1]HNI OPTION CALLS'!L313)*('[1]HNI OPTION CALLS'!M313))</f>
        <v>-10350</v>
      </c>
      <c r="O313" s="209">
        <f>'[1]HNI OPTION CALLS'!N313/('[1]HNI OPTION CALLS'!M313)/'[1]HNI OPTION CALLS'!G313%</f>
        <v>-64.28571428571428</v>
      </c>
    </row>
    <row r="314" spans="1:15" s="114" customFormat="1" ht="15" customHeight="1">
      <c r="A314" s="357">
        <v>11</v>
      </c>
      <c r="B314" s="358">
        <v>43627</v>
      </c>
      <c r="C314" s="357">
        <v>350</v>
      </c>
      <c r="D314" s="359" t="s">
        <v>176</v>
      </c>
      <c r="E314" s="357" t="s">
        <v>21</v>
      </c>
      <c r="F314" s="357" t="s">
        <v>92</v>
      </c>
      <c r="G314" s="357">
        <v>7</v>
      </c>
      <c r="H314" s="357">
        <v>3.5</v>
      </c>
      <c r="I314" s="357">
        <v>9</v>
      </c>
      <c r="J314" s="357">
        <v>11</v>
      </c>
      <c r="K314" s="357">
        <v>13</v>
      </c>
      <c r="L314" s="357">
        <v>3.5</v>
      </c>
      <c r="M314" s="357">
        <v>3000</v>
      </c>
      <c r="N314" s="208">
        <f>IF('[1]HNI OPTION CALLS'!E314="BUY",('[1]HNI OPTION CALLS'!L314-'[1]HNI OPTION CALLS'!G314)*('[1]HNI OPTION CALLS'!M314),('[1]HNI OPTION CALLS'!G314-'[1]HNI OPTION CALLS'!L314)*('[1]HNI OPTION CALLS'!M314))</f>
        <v>-10500</v>
      </c>
      <c r="O314" s="209">
        <f>'[1]HNI OPTION CALLS'!N314/('[1]HNI OPTION CALLS'!M314)/'[1]HNI OPTION CALLS'!G314%</f>
        <v>-49.99999999999999</v>
      </c>
    </row>
    <row r="315" spans="1:15" s="114" customFormat="1" ht="15" customHeight="1">
      <c r="A315" s="357">
        <v>12</v>
      </c>
      <c r="B315" s="358">
        <v>43626</v>
      </c>
      <c r="C315" s="357">
        <v>1420</v>
      </c>
      <c r="D315" s="359" t="s">
        <v>176</v>
      </c>
      <c r="E315" s="357" t="s">
        <v>21</v>
      </c>
      <c r="F315" s="357" t="s">
        <v>201</v>
      </c>
      <c r="G315" s="357">
        <v>24</v>
      </c>
      <c r="H315" s="357">
        <v>7</v>
      </c>
      <c r="I315" s="357">
        <v>34</v>
      </c>
      <c r="J315" s="357">
        <v>44</v>
      </c>
      <c r="K315" s="357">
        <v>54</v>
      </c>
      <c r="L315" s="357">
        <v>33</v>
      </c>
      <c r="M315" s="357">
        <v>550</v>
      </c>
      <c r="N315" s="208">
        <f>IF('[1]HNI OPTION CALLS'!E315="BUY",('[1]HNI OPTION CALLS'!L315-'[1]HNI OPTION CALLS'!G315)*('[1]HNI OPTION CALLS'!M315),('[1]HNI OPTION CALLS'!G315-'[1]HNI OPTION CALLS'!L315)*('[1]HNI OPTION CALLS'!M315))</f>
        <v>4950</v>
      </c>
      <c r="O315" s="209">
        <f>'[1]HNI OPTION CALLS'!N315/('[1]HNI OPTION CALLS'!M315)/'[1]HNI OPTION CALLS'!G315%</f>
        <v>37.5</v>
      </c>
    </row>
    <row r="316" spans="1:15" s="114" customFormat="1" ht="15" customHeight="1">
      <c r="A316" s="357">
        <v>13</v>
      </c>
      <c r="B316" s="358">
        <v>43622</v>
      </c>
      <c r="C316" s="357">
        <v>60</v>
      </c>
      <c r="D316" s="359" t="s">
        <v>182</v>
      </c>
      <c r="E316" s="357" t="s">
        <v>21</v>
      </c>
      <c r="F316" s="357" t="s">
        <v>98</v>
      </c>
      <c r="G316" s="357">
        <v>9.5</v>
      </c>
      <c r="H316" s="357">
        <v>7.5</v>
      </c>
      <c r="I316" s="357">
        <v>10.5</v>
      </c>
      <c r="J316" s="357">
        <v>11.5</v>
      </c>
      <c r="K316" s="357">
        <v>12.5</v>
      </c>
      <c r="L316" s="357">
        <v>11.5</v>
      </c>
      <c r="M316" s="357">
        <v>6500</v>
      </c>
      <c r="N316" s="208">
        <f>IF('[1]HNI OPTION CALLS'!E316="BUY",('[1]HNI OPTION CALLS'!L316-'[1]HNI OPTION CALLS'!G316)*('[1]HNI OPTION CALLS'!M316),('[1]HNI OPTION CALLS'!G316-'[1]HNI OPTION CALLS'!L316)*('[1]HNI OPTION CALLS'!M316))</f>
        <v>13000</v>
      </c>
      <c r="O316" s="209">
        <f>'[1]HNI OPTION CALLS'!N316/('[1]HNI OPTION CALLS'!M316)/'[1]HNI OPTION CALLS'!G316%</f>
        <v>21.05263157894737</v>
      </c>
    </row>
    <row r="317" spans="1:15" s="114" customFormat="1" ht="15">
      <c r="A317" s="357">
        <v>14</v>
      </c>
      <c r="B317" s="358">
        <v>43620</v>
      </c>
      <c r="C317" s="357">
        <v>260</v>
      </c>
      <c r="D317" s="359" t="s">
        <v>176</v>
      </c>
      <c r="E317" s="357" t="s">
        <v>21</v>
      </c>
      <c r="F317" s="357" t="s">
        <v>131</v>
      </c>
      <c r="G317" s="357">
        <v>7</v>
      </c>
      <c r="H317" s="357">
        <v>3</v>
      </c>
      <c r="I317" s="357">
        <v>9.5</v>
      </c>
      <c r="J317" s="357">
        <v>12</v>
      </c>
      <c r="K317" s="357">
        <v>14.5</v>
      </c>
      <c r="L317" s="357">
        <v>9.5</v>
      </c>
      <c r="M317" s="357">
        <v>2250</v>
      </c>
      <c r="N317" s="208">
        <f>IF('[1]HNI OPTION CALLS'!E317="BUY",('[1]HNI OPTION CALLS'!L317-'[1]HNI OPTION CALLS'!G317)*('[1]HNI OPTION CALLS'!M317),('[1]HNI OPTION CALLS'!G317-'[1]HNI OPTION CALLS'!L317)*('[1]HNI OPTION CALLS'!M317))</f>
        <v>5625</v>
      </c>
      <c r="O317" s="209">
        <f>'[1]HNI OPTION CALLS'!N317/('[1]HNI OPTION CALLS'!M317)/'[1]HNI OPTION CALLS'!G317%</f>
        <v>35.71428571428571</v>
      </c>
    </row>
    <row r="318" spans="1:15" s="114" customFormat="1" ht="15">
      <c r="A318" s="357">
        <v>15</v>
      </c>
      <c r="B318" s="358">
        <v>43619</v>
      </c>
      <c r="C318" s="357">
        <v>1360</v>
      </c>
      <c r="D318" s="359" t="s">
        <v>176</v>
      </c>
      <c r="E318" s="357" t="s">
        <v>21</v>
      </c>
      <c r="F318" s="357" t="s">
        <v>310</v>
      </c>
      <c r="G318" s="357">
        <v>40</v>
      </c>
      <c r="H318" s="357">
        <v>23</v>
      </c>
      <c r="I318" s="357">
        <v>50</v>
      </c>
      <c r="J318" s="357">
        <v>60</v>
      </c>
      <c r="K318" s="357">
        <v>70</v>
      </c>
      <c r="L318" s="357">
        <v>50</v>
      </c>
      <c r="M318" s="357">
        <v>500</v>
      </c>
      <c r="N318" s="208">
        <f>IF('[1]HNI OPTION CALLS'!E318="BUY",('[1]HNI OPTION CALLS'!L318-'[1]HNI OPTION CALLS'!G318)*('[1]HNI OPTION CALLS'!M318),('[1]HNI OPTION CALLS'!G318-'[1]HNI OPTION CALLS'!L318)*('[1]HNI OPTION CALLS'!M318))</f>
        <v>5000</v>
      </c>
      <c r="O318" s="209">
        <f>'[1]HNI OPTION CALLS'!N318/('[1]HNI OPTION CALLS'!M318)/'[1]HNI OPTION CALLS'!G318%</f>
        <v>25</v>
      </c>
    </row>
    <row r="319" spans="1:12" s="114" customFormat="1" ht="16.5">
      <c r="A319" s="106" t="s">
        <v>26</v>
      </c>
      <c r="B319" s="107"/>
      <c r="C319" s="108"/>
      <c r="D319" s="109"/>
      <c r="E319" s="110"/>
      <c r="F319" s="110"/>
      <c r="G319" s="111"/>
      <c r="H319" s="110"/>
      <c r="I319" s="110"/>
      <c r="J319" s="110"/>
      <c r="K319" s="110"/>
      <c r="L319" s="113"/>
    </row>
    <row r="320" spans="1:12" s="114" customFormat="1" ht="16.5">
      <c r="A320" s="106" t="s">
        <v>25</v>
      </c>
      <c r="B320" s="107"/>
      <c r="C320" s="108"/>
      <c r="D320" s="109"/>
      <c r="E320" s="110"/>
      <c r="F320" s="110"/>
      <c r="G320" s="111"/>
      <c r="H320" s="112"/>
      <c r="I320" s="112"/>
      <c r="J320" s="112"/>
      <c r="K320" s="110"/>
      <c r="L320" s="113"/>
    </row>
    <row r="321" spans="1:11" s="114" customFormat="1" ht="17.25" thickBot="1">
      <c r="A321" s="73"/>
      <c r="B321" s="115"/>
      <c r="C321" s="115"/>
      <c r="D321" s="116"/>
      <c r="E321" s="116"/>
      <c r="F321" s="116"/>
      <c r="G321" s="117"/>
      <c r="H321" s="118"/>
      <c r="I321" s="119" t="s">
        <v>27</v>
      </c>
      <c r="J321" s="119"/>
      <c r="K321" s="120"/>
    </row>
    <row r="322" spans="1:11" s="114" customFormat="1" ht="16.5">
      <c r="A322" s="122"/>
      <c r="B322" s="115"/>
      <c r="C322" s="115"/>
      <c r="D322" s="360" t="s">
        <v>28</v>
      </c>
      <c r="E322" s="361"/>
      <c r="F322" s="362">
        <v>15</v>
      </c>
      <c r="G322" s="363">
        <v>100</v>
      </c>
      <c r="H322" s="116">
        <v>15</v>
      </c>
      <c r="I322" s="123">
        <f>'[1]HNI OPTION CALLS'!H323/'[1]HNI OPTION CALLS'!H322%</f>
        <v>80</v>
      </c>
      <c r="J322" s="123"/>
      <c r="K322" s="123"/>
    </row>
    <row r="323" spans="1:11" s="114" customFormat="1" ht="15" customHeight="1">
      <c r="A323" s="122"/>
      <c r="B323" s="115"/>
      <c r="C323" s="115"/>
      <c r="D323" s="364" t="s">
        <v>29</v>
      </c>
      <c r="E323" s="365"/>
      <c r="F323" s="366">
        <v>12</v>
      </c>
      <c r="G323" s="367">
        <f>('[1]HNI OPTION CALLS'!F323/'[1]HNI OPTION CALLS'!F322)*100</f>
        <v>80</v>
      </c>
      <c r="H323" s="116">
        <v>12</v>
      </c>
      <c r="I323" s="120"/>
      <c r="J323" s="120"/>
      <c r="K323" s="116"/>
    </row>
    <row r="324" spans="1:11" s="114" customFormat="1" ht="15" customHeight="1">
      <c r="A324" s="124"/>
      <c r="B324" s="115"/>
      <c r="C324" s="115"/>
      <c r="D324" s="364" t="s">
        <v>31</v>
      </c>
      <c r="E324" s="365"/>
      <c r="F324" s="366">
        <v>0</v>
      </c>
      <c r="G324" s="367">
        <f>('[1]HNI OPTION CALLS'!F324/'[1]HNI OPTION CALLS'!F322)*100</f>
        <v>0</v>
      </c>
      <c r="H324" s="125"/>
      <c r="I324" s="116"/>
      <c r="J324" s="116"/>
      <c r="K324" s="116"/>
    </row>
    <row r="325" spans="1:12" s="114" customFormat="1" ht="15.75" customHeight="1">
      <c r="A325" s="124"/>
      <c r="B325" s="115"/>
      <c r="C325" s="115"/>
      <c r="D325" s="364" t="s">
        <v>32</v>
      </c>
      <c r="E325" s="365"/>
      <c r="F325" s="366">
        <v>0</v>
      </c>
      <c r="G325" s="367">
        <f>('[1]HNI OPTION CALLS'!F325/'[1]HNI OPTION CALLS'!F322)*100</f>
        <v>0</v>
      </c>
      <c r="H325" s="125"/>
      <c r="I325" s="116"/>
      <c r="J325" s="116"/>
      <c r="K325" s="116"/>
      <c r="L325" s="120"/>
    </row>
    <row r="326" spans="1:13" s="114" customFormat="1" ht="15.75" customHeight="1">
      <c r="A326" s="124"/>
      <c r="B326" s="115"/>
      <c r="C326" s="115"/>
      <c r="D326" s="364" t="s">
        <v>33</v>
      </c>
      <c r="E326" s="365"/>
      <c r="F326" s="366">
        <v>5</v>
      </c>
      <c r="G326" s="367">
        <f>('[1]HNI OPTION CALLS'!F326/'[1]HNI OPTION CALLS'!F322)*100</f>
        <v>33.33333333333333</v>
      </c>
      <c r="H326" s="125"/>
      <c r="I326" s="116" t="s">
        <v>34</v>
      </c>
      <c r="J326" s="116"/>
      <c r="K326" s="120"/>
      <c r="L326" s="120"/>
      <c r="M326" s="121"/>
    </row>
    <row r="327" spans="1:12" s="114" customFormat="1" ht="15" customHeight="1">
      <c r="A327" s="124"/>
      <c r="B327" s="115"/>
      <c r="C327" s="115"/>
      <c r="D327" s="364" t="s">
        <v>35</v>
      </c>
      <c r="E327" s="365"/>
      <c r="F327" s="366">
        <v>0</v>
      </c>
      <c r="G327" s="367">
        <f>('[1]HNI OPTION CALLS'!F327/'[1]HNI OPTION CALLS'!F322)*100</f>
        <v>0</v>
      </c>
      <c r="H327" s="125"/>
      <c r="I327" s="116"/>
      <c r="J327" s="116"/>
      <c r="K327" s="120"/>
      <c r="L327" s="120"/>
    </row>
    <row r="328" spans="1:12" s="114" customFormat="1" ht="15" customHeight="1" thickBot="1">
      <c r="A328" s="124"/>
      <c r="B328" s="115"/>
      <c r="C328" s="115"/>
      <c r="D328" s="368" t="s">
        <v>36</v>
      </c>
      <c r="E328" s="369"/>
      <c r="F328" s="370">
        <v>0</v>
      </c>
      <c r="G328" s="371">
        <f>('[1]HNI OPTION CALLS'!F328/'[1]HNI OPTION CALLS'!F322)*100</f>
        <v>0</v>
      </c>
      <c r="H328" s="125"/>
      <c r="I328" s="116"/>
      <c r="J328" s="116"/>
      <c r="K328" s="126"/>
      <c r="L328" s="126"/>
    </row>
    <row r="329" spans="1:11" s="114" customFormat="1" ht="15" customHeight="1">
      <c r="A329" s="127" t="s">
        <v>37</v>
      </c>
      <c r="B329" s="115"/>
      <c r="C329" s="115"/>
      <c r="D329" s="122"/>
      <c r="E329" s="122"/>
      <c r="F329" s="116"/>
      <c r="G329" s="116"/>
      <c r="H329" s="128"/>
      <c r="I329" s="129"/>
      <c r="K329" s="129"/>
    </row>
    <row r="330" spans="1:12" s="114" customFormat="1" ht="15" customHeight="1">
      <c r="A330" s="130" t="s">
        <v>38</v>
      </c>
      <c r="B330" s="115"/>
      <c r="C330" s="115"/>
      <c r="D330" s="131"/>
      <c r="E330" s="132"/>
      <c r="F330" s="122"/>
      <c r="G330" s="129"/>
      <c r="H330" s="128"/>
      <c r="I330" s="129"/>
      <c r="J330" s="129"/>
      <c r="K330" s="129"/>
      <c r="L330" s="116"/>
    </row>
    <row r="331" spans="1:12" s="114" customFormat="1" ht="15" customHeight="1">
      <c r="A331" s="130" t="s">
        <v>39</v>
      </c>
      <c r="B331" s="115"/>
      <c r="C331" s="115"/>
      <c r="D331" s="122"/>
      <c r="E331" s="132"/>
      <c r="F331" s="122"/>
      <c r="G331" s="129"/>
      <c r="H331" s="128"/>
      <c r="I331" s="120"/>
      <c r="J331" s="120"/>
      <c r="K331" s="120"/>
      <c r="L331" s="116"/>
    </row>
    <row r="332" spans="1:12" s="114" customFormat="1" ht="15" customHeight="1">
      <c r="A332" s="130" t="s">
        <v>40</v>
      </c>
      <c r="B332" s="131"/>
      <c r="C332" s="115"/>
      <c r="D332" s="122"/>
      <c r="E332" s="132"/>
      <c r="F332" s="122"/>
      <c r="G332" s="129"/>
      <c r="H332" s="118"/>
      <c r="I332" s="120"/>
      <c r="J332" s="120"/>
      <c r="K332" s="120"/>
      <c r="L332" s="116"/>
    </row>
    <row r="333" spans="1:14" s="114" customFormat="1" ht="15" customHeight="1" thickBot="1">
      <c r="A333" s="130" t="s">
        <v>41</v>
      </c>
      <c r="B333" s="124"/>
      <c r="C333" s="131"/>
      <c r="D333" s="122"/>
      <c r="E333" s="134"/>
      <c r="F333" s="129"/>
      <c r="G333" s="129"/>
      <c r="H333" s="118"/>
      <c r="I333" s="120"/>
      <c r="J333" s="120"/>
      <c r="K333" s="120"/>
      <c r="L333" s="129"/>
      <c r="N333" s="122"/>
    </row>
    <row r="334" spans="1:15" s="114" customFormat="1" ht="15" customHeight="1">
      <c r="A334" s="340" t="s">
        <v>0</v>
      </c>
      <c r="B334" s="341"/>
      <c r="C334" s="341"/>
      <c r="D334" s="341"/>
      <c r="E334" s="341"/>
      <c r="F334" s="341"/>
      <c r="G334" s="341"/>
      <c r="H334" s="341"/>
      <c r="I334" s="341"/>
      <c r="J334" s="341"/>
      <c r="K334" s="341"/>
      <c r="L334" s="341"/>
      <c r="M334" s="341"/>
      <c r="N334" s="341"/>
      <c r="O334" s="342"/>
    </row>
    <row r="335" spans="1:15" s="114" customFormat="1" ht="15" customHeight="1">
      <c r="A335" s="343"/>
      <c r="B335" s="315"/>
      <c r="C335" s="315"/>
      <c r="D335" s="315"/>
      <c r="E335" s="315"/>
      <c r="F335" s="315"/>
      <c r="G335" s="315"/>
      <c r="H335" s="315"/>
      <c r="I335" s="315"/>
      <c r="J335" s="315"/>
      <c r="K335" s="315"/>
      <c r="L335" s="315"/>
      <c r="M335" s="315"/>
      <c r="N335" s="315"/>
      <c r="O335" s="317"/>
    </row>
    <row r="336" spans="1:15" s="114" customFormat="1" ht="15" customHeight="1">
      <c r="A336" s="343"/>
      <c r="B336" s="315"/>
      <c r="C336" s="315"/>
      <c r="D336" s="315"/>
      <c r="E336" s="315"/>
      <c r="F336" s="315"/>
      <c r="G336" s="315"/>
      <c r="H336" s="315"/>
      <c r="I336" s="315"/>
      <c r="J336" s="315"/>
      <c r="K336" s="315"/>
      <c r="L336" s="315"/>
      <c r="M336" s="315"/>
      <c r="N336" s="315"/>
      <c r="O336" s="317"/>
    </row>
    <row r="337" spans="1:15" s="114" customFormat="1" ht="15">
      <c r="A337" s="344" t="s">
        <v>135</v>
      </c>
      <c r="B337" s="316"/>
      <c r="C337" s="316"/>
      <c r="D337" s="316"/>
      <c r="E337" s="316"/>
      <c r="F337" s="316"/>
      <c r="G337" s="316"/>
      <c r="H337" s="316"/>
      <c r="I337" s="316"/>
      <c r="J337" s="316"/>
      <c r="K337" s="316"/>
      <c r="L337" s="316"/>
      <c r="M337" s="316"/>
      <c r="N337" s="316"/>
      <c r="O337" s="318"/>
    </row>
    <row r="338" spans="1:15" s="114" customFormat="1" ht="15" customHeight="1">
      <c r="A338" s="344" t="s">
        <v>136</v>
      </c>
      <c r="B338" s="316"/>
      <c r="C338" s="316"/>
      <c r="D338" s="316"/>
      <c r="E338" s="316"/>
      <c r="F338" s="316"/>
      <c r="G338" s="316"/>
      <c r="H338" s="316"/>
      <c r="I338" s="316"/>
      <c r="J338" s="316"/>
      <c r="K338" s="316"/>
      <c r="L338" s="316"/>
      <c r="M338" s="316"/>
      <c r="N338" s="316"/>
      <c r="O338" s="318"/>
    </row>
    <row r="339" spans="1:15" s="114" customFormat="1" ht="15" customHeight="1" thickBot="1">
      <c r="A339" s="345" t="s">
        <v>3</v>
      </c>
      <c r="B339" s="346"/>
      <c r="C339" s="346"/>
      <c r="D339" s="346"/>
      <c r="E339" s="346"/>
      <c r="F339" s="346"/>
      <c r="G339" s="346"/>
      <c r="H339" s="346"/>
      <c r="I339" s="346"/>
      <c r="J339" s="346"/>
      <c r="K339" s="346"/>
      <c r="L339" s="346"/>
      <c r="M339" s="346"/>
      <c r="N339" s="346"/>
      <c r="O339" s="347"/>
    </row>
    <row r="340" spans="1:15" s="114" customFormat="1" ht="15" customHeight="1">
      <c r="A340" s="348" t="s">
        <v>292</v>
      </c>
      <c r="B340" s="349"/>
      <c r="C340" s="349"/>
      <c r="D340" s="349"/>
      <c r="E340" s="349"/>
      <c r="F340" s="349"/>
      <c r="G340" s="349"/>
      <c r="H340" s="349"/>
      <c r="I340" s="349"/>
      <c r="J340" s="349"/>
      <c r="K340" s="349"/>
      <c r="L340" s="349"/>
      <c r="M340" s="349"/>
      <c r="N340" s="349"/>
      <c r="O340" s="350"/>
    </row>
    <row r="341" spans="1:15" s="114" customFormat="1" ht="15" customHeight="1">
      <c r="A341" s="351" t="s">
        <v>5</v>
      </c>
      <c r="B341" s="352"/>
      <c r="C341" s="352"/>
      <c r="D341" s="352"/>
      <c r="E341" s="352"/>
      <c r="F341" s="352"/>
      <c r="G341" s="352"/>
      <c r="H341" s="352"/>
      <c r="I341" s="352"/>
      <c r="J341" s="352"/>
      <c r="K341" s="352"/>
      <c r="L341" s="352"/>
      <c r="M341" s="352"/>
      <c r="N341" s="352"/>
      <c r="O341" s="353"/>
    </row>
    <row r="342" spans="1:15" s="114" customFormat="1" ht="15" customHeight="1">
      <c r="A342" s="354" t="s">
        <v>6</v>
      </c>
      <c r="B342" s="355" t="s">
        <v>7</v>
      </c>
      <c r="C342" s="355" t="s">
        <v>175</v>
      </c>
      <c r="D342" s="355" t="s">
        <v>8</v>
      </c>
      <c r="E342" s="354" t="s">
        <v>160</v>
      </c>
      <c r="F342" s="354" t="s">
        <v>161</v>
      </c>
      <c r="G342" s="355" t="s">
        <v>11</v>
      </c>
      <c r="H342" s="355" t="s">
        <v>12</v>
      </c>
      <c r="I342" s="355" t="s">
        <v>13</v>
      </c>
      <c r="J342" s="355" t="s">
        <v>14</v>
      </c>
      <c r="K342" s="355" t="s">
        <v>15</v>
      </c>
      <c r="L342" s="356" t="s">
        <v>16</v>
      </c>
      <c r="M342" s="355" t="s">
        <v>17</v>
      </c>
      <c r="N342" s="355" t="s">
        <v>18</v>
      </c>
      <c r="O342" s="355" t="s">
        <v>19</v>
      </c>
    </row>
    <row r="343" spans="1:15" s="114" customFormat="1" ht="15" customHeight="1">
      <c r="A343" s="314"/>
      <c r="B343" s="311"/>
      <c r="C343" s="311"/>
      <c r="D343" s="311"/>
      <c r="E343" s="314"/>
      <c r="F343" s="314"/>
      <c r="G343" s="311"/>
      <c r="H343" s="311"/>
      <c r="I343" s="311"/>
      <c r="J343" s="311"/>
      <c r="K343" s="311"/>
      <c r="L343" s="313"/>
      <c r="M343" s="311"/>
      <c r="N343" s="312"/>
      <c r="O343" s="312"/>
    </row>
    <row r="344" spans="1:15" s="114" customFormat="1" ht="15" customHeight="1">
      <c r="A344" s="357">
        <v>1</v>
      </c>
      <c r="B344" s="358">
        <v>43616</v>
      </c>
      <c r="C344" s="357">
        <v>820</v>
      </c>
      <c r="D344" s="359" t="s">
        <v>176</v>
      </c>
      <c r="E344" s="357" t="s">
        <v>21</v>
      </c>
      <c r="F344" s="357" t="s">
        <v>150</v>
      </c>
      <c r="G344" s="357">
        <v>36</v>
      </c>
      <c r="H344" s="357">
        <v>19</v>
      </c>
      <c r="I344" s="357">
        <v>46</v>
      </c>
      <c r="J344" s="357">
        <v>56</v>
      </c>
      <c r="K344" s="357">
        <v>66</v>
      </c>
      <c r="L344" s="357">
        <v>19</v>
      </c>
      <c r="M344" s="357">
        <v>500</v>
      </c>
      <c r="N344" s="208">
        <f>IF('[1]HNI OPTION CALLS'!E344="BUY",('[1]HNI OPTION CALLS'!L344-'[1]HNI OPTION CALLS'!G344)*('[1]HNI OPTION CALLS'!M344),('[1]HNI OPTION CALLS'!G344-'[1]HNI OPTION CALLS'!L344)*('[1]HNI OPTION CALLS'!M344))</f>
        <v>-8500</v>
      </c>
      <c r="O344" s="209">
        <f>'[1]HNI OPTION CALLS'!N344/('[1]HNI OPTION CALLS'!M344)/'[1]HNI OPTION CALLS'!G344%</f>
        <v>-47.22222222222222</v>
      </c>
    </row>
    <row r="345" spans="1:15" s="114" customFormat="1" ht="15">
      <c r="A345" s="357">
        <v>2</v>
      </c>
      <c r="B345" s="358">
        <v>43615</v>
      </c>
      <c r="C345" s="357">
        <v>720</v>
      </c>
      <c r="D345" s="359" t="s">
        <v>176</v>
      </c>
      <c r="E345" s="357" t="s">
        <v>21</v>
      </c>
      <c r="F345" s="357" t="s">
        <v>212</v>
      </c>
      <c r="G345" s="357">
        <v>34</v>
      </c>
      <c r="H345" s="357">
        <v>26</v>
      </c>
      <c r="I345" s="357">
        <v>38</v>
      </c>
      <c r="J345" s="357">
        <v>42</v>
      </c>
      <c r="K345" s="357">
        <v>46</v>
      </c>
      <c r="L345" s="357">
        <v>38</v>
      </c>
      <c r="M345" s="357">
        <v>1400</v>
      </c>
      <c r="N345" s="208">
        <f>IF('[1]HNI OPTION CALLS'!E345="BUY",('[1]HNI OPTION CALLS'!L345-'[1]HNI OPTION CALLS'!G345)*('[1]HNI OPTION CALLS'!M345),('[1]HNI OPTION CALLS'!G345-'[1]HNI OPTION CALLS'!L345)*('[1]HNI OPTION CALLS'!M345))</f>
        <v>5600</v>
      </c>
      <c r="O345" s="209">
        <f>'[1]HNI OPTION CALLS'!N345/('[1]HNI OPTION CALLS'!M345)/'[1]HNI OPTION CALLS'!G345%</f>
        <v>11.76470588235294</v>
      </c>
    </row>
    <row r="346" spans="1:15" s="114" customFormat="1" ht="15" customHeight="1">
      <c r="A346" s="357">
        <v>3</v>
      </c>
      <c r="B346" s="358">
        <v>43614</v>
      </c>
      <c r="C346" s="357">
        <v>110</v>
      </c>
      <c r="D346" s="359" t="s">
        <v>176</v>
      </c>
      <c r="E346" s="357" t="s">
        <v>21</v>
      </c>
      <c r="F346" s="357" t="s">
        <v>132</v>
      </c>
      <c r="G346" s="357">
        <v>4.2</v>
      </c>
      <c r="H346" s="357">
        <v>2.9</v>
      </c>
      <c r="I346" s="357">
        <v>5</v>
      </c>
      <c r="J346" s="357">
        <v>5.8</v>
      </c>
      <c r="K346" s="357">
        <v>6.6</v>
      </c>
      <c r="L346" s="357">
        <v>5</v>
      </c>
      <c r="M346" s="357">
        <v>7000</v>
      </c>
      <c r="N346" s="208">
        <f>IF('[1]HNI OPTION CALLS'!E346="BUY",('[1]HNI OPTION CALLS'!L346-'[1]HNI OPTION CALLS'!G346)*('[1]HNI OPTION CALLS'!M346),('[1]HNI OPTION CALLS'!G346-'[1]HNI OPTION CALLS'!L346)*('[1]HNI OPTION CALLS'!M346))</f>
        <v>5599.999999999999</v>
      </c>
      <c r="O346" s="209">
        <f>'[1]HNI OPTION CALLS'!N346/('[1]HNI OPTION CALLS'!M346)/'[1]HNI OPTION CALLS'!G346%</f>
        <v>19.047619047619044</v>
      </c>
    </row>
    <row r="347" spans="1:15" s="114" customFormat="1" ht="15" customHeight="1">
      <c r="A347" s="357">
        <v>4</v>
      </c>
      <c r="B347" s="358">
        <v>43612</v>
      </c>
      <c r="C347" s="357">
        <v>1020</v>
      </c>
      <c r="D347" s="359" t="s">
        <v>176</v>
      </c>
      <c r="E347" s="357" t="s">
        <v>21</v>
      </c>
      <c r="F347" s="357" t="s">
        <v>45</v>
      </c>
      <c r="G347" s="357">
        <v>18</v>
      </c>
      <c r="H347" s="357">
        <v>5</v>
      </c>
      <c r="I347" s="357">
        <v>26</v>
      </c>
      <c r="J347" s="357">
        <v>34</v>
      </c>
      <c r="K347" s="357">
        <v>42</v>
      </c>
      <c r="L347" s="357">
        <v>5</v>
      </c>
      <c r="M347" s="357">
        <v>700</v>
      </c>
      <c r="N347" s="208">
        <f>IF('[1]HNI OPTION CALLS'!E347="BUY",('[1]HNI OPTION CALLS'!L347-'[1]HNI OPTION CALLS'!G347)*('[1]HNI OPTION CALLS'!M347),('[1]HNI OPTION CALLS'!G347-'[1]HNI OPTION CALLS'!L347)*('[1]HNI OPTION CALLS'!M347))</f>
        <v>-9100</v>
      </c>
      <c r="O347" s="209">
        <f>'[1]HNI OPTION CALLS'!N347/('[1]HNI OPTION CALLS'!M347)/'[1]HNI OPTION CALLS'!G347%</f>
        <v>-72.22222222222223</v>
      </c>
    </row>
    <row r="348" spans="1:15" s="114" customFormat="1" ht="15" customHeight="1">
      <c r="A348" s="357">
        <v>5</v>
      </c>
      <c r="B348" s="358">
        <v>43609</v>
      </c>
      <c r="C348" s="357">
        <v>370</v>
      </c>
      <c r="D348" s="359" t="s">
        <v>176</v>
      </c>
      <c r="E348" s="357" t="s">
        <v>21</v>
      </c>
      <c r="F348" s="357" t="s">
        <v>217</v>
      </c>
      <c r="G348" s="357">
        <v>12</v>
      </c>
      <c r="H348" s="357">
        <v>5</v>
      </c>
      <c r="I348" s="357">
        <v>16</v>
      </c>
      <c r="J348" s="357">
        <v>20</v>
      </c>
      <c r="K348" s="357">
        <v>24</v>
      </c>
      <c r="L348" s="357">
        <v>16</v>
      </c>
      <c r="M348" s="357">
        <v>1300</v>
      </c>
      <c r="N348" s="208">
        <f>IF('[1]HNI OPTION CALLS'!E348="BUY",('[1]HNI OPTION CALLS'!L348-'[1]HNI OPTION CALLS'!G348)*('[1]HNI OPTION CALLS'!M348),('[1]HNI OPTION CALLS'!G348-'[1]HNI OPTION CALLS'!L348)*('[1]HNI OPTION CALLS'!M348))</f>
        <v>5200</v>
      </c>
      <c r="O348" s="209">
        <f>'[1]HNI OPTION CALLS'!N348/('[1]HNI OPTION CALLS'!M348)/'[1]HNI OPTION CALLS'!G348%</f>
        <v>33.333333333333336</v>
      </c>
    </row>
    <row r="349" spans="1:15" s="114" customFormat="1" ht="15" customHeight="1">
      <c r="A349" s="357">
        <v>6</v>
      </c>
      <c r="B349" s="358">
        <v>43608</v>
      </c>
      <c r="C349" s="357">
        <v>370</v>
      </c>
      <c r="D349" s="359" t="s">
        <v>176</v>
      </c>
      <c r="E349" s="357" t="s">
        <v>21</v>
      </c>
      <c r="F349" s="357" t="s">
        <v>92</v>
      </c>
      <c r="G349" s="357">
        <v>5.5</v>
      </c>
      <c r="H349" s="357">
        <v>2</v>
      </c>
      <c r="I349" s="357">
        <v>7.5</v>
      </c>
      <c r="J349" s="357">
        <v>9.5</v>
      </c>
      <c r="K349" s="357">
        <v>11.5</v>
      </c>
      <c r="L349" s="357">
        <v>2</v>
      </c>
      <c r="M349" s="357">
        <v>3000</v>
      </c>
      <c r="N349" s="208">
        <f>IF('[1]HNI OPTION CALLS'!E349="BUY",('[1]HNI OPTION CALLS'!L349-'[1]HNI OPTION CALLS'!G349)*('[1]HNI OPTION CALLS'!M349),('[1]HNI OPTION CALLS'!G349-'[1]HNI OPTION CALLS'!L349)*('[1]HNI OPTION CALLS'!M349))</f>
        <v>-10500</v>
      </c>
      <c r="O349" s="209">
        <f>'[1]HNI OPTION CALLS'!N349/('[1]HNI OPTION CALLS'!M349)/'[1]HNI OPTION CALLS'!G349%</f>
        <v>-63.63636363636363</v>
      </c>
    </row>
    <row r="350" spans="1:15" s="114" customFormat="1" ht="15" customHeight="1">
      <c r="A350" s="357">
        <v>7</v>
      </c>
      <c r="B350" s="358">
        <v>43607</v>
      </c>
      <c r="C350" s="357">
        <v>1500</v>
      </c>
      <c r="D350" s="359" t="s">
        <v>176</v>
      </c>
      <c r="E350" s="357" t="s">
        <v>21</v>
      </c>
      <c r="F350" s="357" t="s">
        <v>85</v>
      </c>
      <c r="G350" s="357">
        <v>35</v>
      </c>
      <c r="H350" s="357">
        <v>5</v>
      </c>
      <c r="I350" s="357">
        <v>55</v>
      </c>
      <c r="J350" s="357">
        <v>75</v>
      </c>
      <c r="K350" s="357">
        <v>95</v>
      </c>
      <c r="L350" s="357">
        <v>55</v>
      </c>
      <c r="M350" s="357">
        <v>375</v>
      </c>
      <c r="N350" s="208">
        <f>IF('[1]HNI OPTION CALLS'!E350="BUY",('[1]HNI OPTION CALLS'!L350-'[1]HNI OPTION CALLS'!G350)*('[1]HNI OPTION CALLS'!M350),('[1]HNI OPTION CALLS'!G350-'[1]HNI OPTION CALLS'!L350)*('[1]HNI OPTION CALLS'!M350))</f>
        <v>7500</v>
      </c>
      <c r="O350" s="209">
        <f>'[1]HNI OPTION CALLS'!N350/('[1]HNI OPTION CALLS'!M350)/'[1]HNI OPTION CALLS'!G350%</f>
        <v>57.142857142857146</v>
      </c>
    </row>
    <row r="351" spans="1:15" s="114" customFormat="1" ht="15" customHeight="1">
      <c r="A351" s="357">
        <v>8</v>
      </c>
      <c r="B351" s="358">
        <v>43606</v>
      </c>
      <c r="C351" s="357">
        <v>110</v>
      </c>
      <c r="D351" s="359" t="s">
        <v>176</v>
      </c>
      <c r="E351" s="357" t="s">
        <v>21</v>
      </c>
      <c r="F351" s="357" t="s">
        <v>134</v>
      </c>
      <c r="G351" s="357">
        <v>5</v>
      </c>
      <c r="H351" s="357">
        <v>3.5</v>
      </c>
      <c r="I351" s="357">
        <v>5.8</v>
      </c>
      <c r="J351" s="357">
        <v>6.6</v>
      </c>
      <c r="K351" s="357">
        <v>7.4</v>
      </c>
      <c r="L351" s="357">
        <v>5.8</v>
      </c>
      <c r="M351" s="357">
        <v>8000</v>
      </c>
      <c r="N351" s="208">
        <f>IF('[1]HNI OPTION CALLS'!E351="BUY",('[1]HNI OPTION CALLS'!L351-'[1]HNI OPTION CALLS'!G351)*('[1]HNI OPTION CALLS'!M351),('[1]HNI OPTION CALLS'!G351-'[1]HNI OPTION CALLS'!L351)*('[1]HNI OPTION CALLS'!M351))</f>
        <v>6399.999999999998</v>
      </c>
      <c r="O351" s="209">
        <f>'[1]HNI OPTION CALLS'!N351/('[1]HNI OPTION CALLS'!M351)/'[1]HNI OPTION CALLS'!G351%</f>
        <v>15.999999999999996</v>
      </c>
    </row>
    <row r="352" spans="1:15" s="114" customFormat="1" ht="15">
      <c r="A352" s="357">
        <v>9</v>
      </c>
      <c r="B352" s="358">
        <v>43605</v>
      </c>
      <c r="C352" s="357">
        <v>120</v>
      </c>
      <c r="D352" s="359" t="s">
        <v>176</v>
      </c>
      <c r="E352" s="357" t="s">
        <v>21</v>
      </c>
      <c r="F352" s="357" t="s">
        <v>164</v>
      </c>
      <c r="G352" s="357">
        <v>4</v>
      </c>
      <c r="H352" s="357">
        <v>2.5</v>
      </c>
      <c r="I352" s="357">
        <v>4.8</v>
      </c>
      <c r="J352" s="357">
        <v>5.6</v>
      </c>
      <c r="K352" s="357">
        <v>6.4</v>
      </c>
      <c r="L352" s="357">
        <v>2.5</v>
      </c>
      <c r="M352" s="357">
        <v>6200</v>
      </c>
      <c r="N352" s="208">
        <f>IF('[1]HNI OPTION CALLS'!E352="BUY",('[1]HNI OPTION CALLS'!L352-'[1]HNI OPTION CALLS'!G352)*('[1]HNI OPTION CALLS'!M352),('[1]HNI OPTION CALLS'!G352-'[1]HNI OPTION CALLS'!L352)*('[1]HNI OPTION CALLS'!M352))</f>
        <v>-9300</v>
      </c>
      <c r="O352" s="209">
        <f>'[1]HNI OPTION CALLS'!N352/('[1]HNI OPTION CALLS'!M352)/'[1]HNI OPTION CALLS'!G352%</f>
        <v>-37.5</v>
      </c>
    </row>
    <row r="353" spans="1:15" s="114" customFormat="1" ht="15">
      <c r="A353" s="357">
        <v>10</v>
      </c>
      <c r="B353" s="358">
        <v>43602</v>
      </c>
      <c r="C353" s="357">
        <v>640</v>
      </c>
      <c r="D353" s="359" t="s">
        <v>176</v>
      </c>
      <c r="E353" s="357" t="s">
        <v>21</v>
      </c>
      <c r="F353" s="357" t="s">
        <v>212</v>
      </c>
      <c r="G353" s="357">
        <v>22</v>
      </c>
      <c r="H353" s="357">
        <v>14</v>
      </c>
      <c r="I353" s="357">
        <v>26</v>
      </c>
      <c r="J353" s="357">
        <v>30</v>
      </c>
      <c r="K353" s="357">
        <v>34</v>
      </c>
      <c r="L353" s="357">
        <v>30</v>
      </c>
      <c r="M353" s="357">
        <v>1400</v>
      </c>
      <c r="N353" s="208">
        <f>IF('[1]HNI OPTION CALLS'!E353="BUY",('[1]HNI OPTION CALLS'!L353-'[1]HNI OPTION CALLS'!G353)*('[1]HNI OPTION CALLS'!M353),('[1]HNI OPTION CALLS'!G353-'[1]HNI OPTION CALLS'!L353)*('[1]HNI OPTION CALLS'!M353))</f>
        <v>11200</v>
      </c>
      <c r="O353" s="209">
        <f>'[1]HNI OPTION CALLS'!N353/('[1]HNI OPTION CALLS'!M353)/'[1]HNI OPTION CALLS'!G353%</f>
        <v>36.36363636363637</v>
      </c>
    </row>
    <row r="354" spans="1:15" s="114" customFormat="1" ht="15" customHeight="1">
      <c r="A354" s="357">
        <v>11</v>
      </c>
      <c r="B354" s="358">
        <v>43601</v>
      </c>
      <c r="C354" s="357">
        <v>110</v>
      </c>
      <c r="D354" s="359" t="s">
        <v>176</v>
      </c>
      <c r="E354" s="357" t="s">
        <v>21</v>
      </c>
      <c r="F354" s="357" t="s">
        <v>164</v>
      </c>
      <c r="G354" s="357">
        <v>4.8</v>
      </c>
      <c r="H354" s="357">
        <v>3.4</v>
      </c>
      <c r="I354" s="357">
        <v>5.6</v>
      </c>
      <c r="J354" s="357">
        <v>6.4</v>
      </c>
      <c r="K354" s="357">
        <v>7.2</v>
      </c>
      <c r="L354" s="357">
        <v>7.2</v>
      </c>
      <c r="M354" s="357">
        <v>6200</v>
      </c>
      <c r="N354" s="208">
        <f>IF('[1]HNI OPTION CALLS'!E354="BUY",('[1]HNI OPTION CALLS'!L354-'[1]HNI OPTION CALLS'!G354)*('[1]HNI OPTION CALLS'!M354),('[1]HNI OPTION CALLS'!G354-'[1]HNI OPTION CALLS'!L354)*('[1]HNI OPTION CALLS'!M354))</f>
        <v>14880.000000000002</v>
      </c>
      <c r="O354" s="209">
        <f>'[1]HNI OPTION CALLS'!N354/('[1]HNI OPTION CALLS'!M354)/'[1]HNI OPTION CALLS'!G354%</f>
        <v>50.00000000000001</v>
      </c>
    </row>
    <row r="355" spans="1:15" s="114" customFormat="1" ht="15" customHeight="1">
      <c r="A355" s="357">
        <v>12</v>
      </c>
      <c r="B355" s="358">
        <v>43601</v>
      </c>
      <c r="C355" s="357">
        <v>380</v>
      </c>
      <c r="D355" s="359" t="s">
        <v>182</v>
      </c>
      <c r="E355" s="357" t="s">
        <v>21</v>
      </c>
      <c r="F355" s="357" t="s">
        <v>43</v>
      </c>
      <c r="G355" s="357">
        <v>25</v>
      </c>
      <c r="H355" s="357">
        <v>16</v>
      </c>
      <c r="I355" s="357">
        <v>30</v>
      </c>
      <c r="J355" s="357">
        <v>35</v>
      </c>
      <c r="K355" s="357">
        <v>40</v>
      </c>
      <c r="L355" s="357">
        <v>16</v>
      </c>
      <c r="M355" s="357">
        <v>1100</v>
      </c>
      <c r="N355" s="208">
        <f>IF('[1]HNI OPTION CALLS'!E355="BUY",('[1]HNI OPTION CALLS'!L355-'[1]HNI OPTION CALLS'!G355)*('[1]HNI OPTION CALLS'!M355),('[1]HNI OPTION CALLS'!G355-'[1]HNI OPTION CALLS'!L355)*('[1]HNI OPTION CALLS'!M355))</f>
        <v>-9900</v>
      </c>
      <c r="O355" s="209">
        <f>'[1]HNI OPTION CALLS'!N355/('[1]HNI OPTION CALLS'!M355)/'[1]HNI OPTION CALLS'!G355%</f>
        <v>-36</v>
      </c>
    </row>
    <row r="356" spans="1:15" s="114" customFormat="1" ht="15" customHeight="1">
      <c r="A356" s="357">
        <v>13</v>
      </c>
      <c r="B356" s="358">
        <v>43600</v>
      </c>
      <c r="C356" s="357">
        <v>1640</v>
      </c>
      <c r="D356" s="359" t="s">
        <v>176</v>
      </c>
      <c r="E356" s="357" t="s">
        <v>21</v>
      </c>
      <c r="F356" s="357" t="s">
        <v>243</v>
      </c>
      <c r="G356" s="357">
        <v>55</v>
      </c>
      <c r="H356" s="357">
        <v>38</v>
      </c>
      <c r="I356" s="357">
        <v>65</v>
      </c>
      <c r="J356" s="357">
        <v>75</v>
      </c>
      <c r="K356" s="357">
        <v>85</v>
      </c>
      <c r="L356" s="357">
        <v>65</v>
      </c>
      <c r="M356" s="357">
        <v>600</v>
      </c>
      <c r="N356" s="208">
        <f>IF('[1]HNI OPTION CALLS'!E356="BUY",('[1]HNI OPTION CALLS'!L356-'[1]HNI OPTION CALLS'!G356)*('[1]HNI OPTION CALLS'!M356),('[1]HNI OPTION CALLS'!G356-'[1]HNI OPTION CALLS'!L356)*('[1]HNI OPTION CALLS'!M356))</f>
        <v>6000</v>
      </c>
      <c r="O356" s="209">
        <f>'[1]HNI OPTION CALLS'!N356/('[1]HNI OPTION CALLS'!M356)/'[1]HNI OPTION CALLS'!G356%</f>
        <v>18.18181818181818</v>
      </c>
    </row>
    <row r="357" spans="1:15" s="114" customFormat="1" ht="15" customHeight="1">
      <c r="A357" s="357">
        <v>14</v>
      </c>
      <c r="B357" s="358">
        <v>43599</v>
      </c>
      <c r="C357" s="357">
        <v>450</v>
      </c>
      <c r="D357" s="359" t="s">
        <v>182</v>
      </c>
      <c r="E357" s="357" t="s">
        <v>21</v>
      </c>
      <c r="F357" s="357" t="s">
        <v>80</v>
      </c>
      <c r="G357" s="357">
        <v>15</v>
      </c>
      <c r="H357" s="357">
        <v>7</v>
      </c>
      <c r="I357" s="357">
        <v>20</v>
      </c>
      <c r="J357" s="357">
        <v>25</v>
      </c>
      <c r="K357" s="357">
        <v>30</v>
      </c>
      <c r="L357" s="357">
        <v>12</v>
      </c>
      <c r="M357" s="357">
        <v>1061</v>
      </c>
      <c r="N357" s="208">
        <f>IF('[1]HNI OPTION CALLS'!E357="BUY",('[1]HNI OPTION CALLS'!L357-'[1]HNI OPTION CALLS'!G357)*('[1]HNI OPTION CALLS'!M357),('[1]HNI OPTION CALLS'!G357-'[1]HNI OPTION CALLS'!L357)*('[1]HNI OPTION CALLS'!M357))</f>
        <v>-3183</v>
      </c>
      <c r="O357" s="209">
        <f>'[1]HNI OPTION CALLS'!N357/('[1]HNI OPTION CALLS'!M357)/'[1]HNI OPTION CALLS'!G357%</f>
        <v>-20</v>
      </c>
    </row>
    <row r="358" spans="1:15" s="114" customFormat="1" ht="15" customHeight="1">
      <c r="A358" s="357">
        <v>15</v>
      </c>
      <c r="B358" s="358">
        <v>43598</v>
      </c>
      <c r="C358" s="357">
        <v>105</v>
      </c>
      <c r="D358" s="359" t="s">
        <v>182</v>
      </c>
      <c r="E358" s="357" t="s">
        <v>21</v>
      </c>
      <c r="F358" s="357" t="s">
        <v>111</v>
      </c>
      <c r="G358" s="357">
        <v>5</v>
      </c>
      <c r="H358" s="357">
        <v>1.5</v>
      </c>
      <c r="I358" s="357">
        <v>7</v>
      </c>
      <c r="J358" s="357">
        <v>9</v>
      </c>
      <c r="K358" s="357">
        <v>11</v>
      </c>
      <c r="L358" s="357">
        <v>7</v>
      </c>
      <c r="M358" s="357">
        <v>3200</v>
      </c>
      <c r="N358" s="208">
        <f>IF('[1]HNI OPTION CALLS'!E358="BUY",('[1]HNI OPTION CALLS'!L358-'[1]HNI OPTION CALLS'!G358)*('[1]HNI OPTION CALLS'!M358),('[1]HNI OPTION CALLS'!G358-'[1]HNI OPTION CALLS'!L358)*('[1]HNI OPTION CALLS'!M358))</f>
        <v>6400</v>
      </c>
      <c r="O358" s="209">
        <f>'[1]HNI OPTION CALLS'!N358/('[1]HNI OPTION CALLS'!M358)/'[1]HNI OPTION CALLS'!G358%</f>
        <v>40</v>
      </c>
    </row>
    <row r="359" spans="1:15" s="114" customFormat="1" ht="15" customHeight="1">
      <c r="A359" s="357">
        <v>16</v>
      </c>
      <c r="B359" s="358">
        <v>43594</v>
      </c>
      <c r="C359" s="357">
        <v>185</v>
      </c>
      <c r="D359" s="359" t="s">
        <v>176</v>
      </c>
      <c r="E359" s="357" t="s">
        <v>21</v>
      </c>
      <c r="F359" s="357" t="s">
        <v>293</v>
      </c>
      <c r="G359" s="357">
        <v>10</v>
      </c>
      <c r="H359" s="357">
        <v>6</v>
      </c>
      <c r="I359" s="357">
        <v>12</v>
      </c>
      <c r="J359" s="357">
        <v>14</v>
      </c>
      <c r="K359" s="357">
        <v>16</v>
      </c>
      <c r="L359" s="357">
        <v>12</v>
      </c>
      <c r="M359" s="357">
        <v>3000</v>
      </c>
      <c r="N359" s="208">
        <f>IF('[1]HNI OPTION CALLS'!E359="BUY",('[1]HNI OPTION CALLS'!L359-'[1]HNI OPTION CALLS'!G359)*('[1]HNI OPTION CALLS'!M359),('[1]HNI OPTION CALLS'!G359-'[1]HNI OPTION CALLS'!L359)*('[1]HNI OPTION CALLS'!M359))</f>
        <v>6000</v>
      </c>
      <c r="O359" s="209">
        <f>'[1]HNI OPTION CALLS'!N359/('[1]HNI OPTION CALLS'!M359)/'[1]HNI OPTION CALLS'!G359%</f>
        <v>20</v>
      </c>
    </row>
    <row r="360" spans="1:15" s="114" customFormat="1" ht="15">
      <c r="A360" s="357">
        <v>17</v>
      </c>
      <c r="B360" s="358">
        <v>43592</v>
      </c>
      <c r="C360" s="357">
        <v>200</v>
      </c>
      <c r="D360" s="359" t="s">
        <v>176</v>
      </c>
      <c r="E360" s="357" t="s">
        <v>21</v>
      </c>
      <c r="F360" s="357" t="s">
        <v>184</v>
      </c>
      <c r="G360" s="357">
        <v>11.5</v>
      </c>
      <c r="H360" s="357">
        <v>8</v>
      </c>
      <c r="I360" s="357">
        <v>13.5</v>
      </c>
      <c r="J360" s="357">
        <v>15.5</v>
      </c>
      <c r="K360" s="357">
        <v>17.5</v>
      </c>
      <c r="L360" s="357">
        <v>13</v>
      </c>
      <c r="M360" s="357">
        <v>3500</v>
      </c>
      <c r="N360" s="208">
        <f>IF('[1]HNI OPTION CALLS'!E360="BUY",('[1]HNI OPTION CALLS'!L360-'[1]HNI OPTION CALLS'!G360)*('[1]HNI OPTION CALLS'!M360),('[1]HNI OPTION CALLS'!G360-'[1]HNI OPTION CALLS'!L360)*('[1]HNI OPTION CALLS'!M360))</f>
        <v>5250</v>
      </c>
      <c r="O360" s="209">
        <f>'[1]HNI OPTION CALLS'!N360/('[1]HNI OPTION CALLS'!M360)/'[1]HNI OPTION CALLS'!G360%</f>
        <v>13.043478260869565</v>
      </c>
    </row>
    <row r="361" spans="1:15" s="114" customFormat="1" ht="15">
      <c r="A361" s="357">
        <v>18</v>
      </c>
      <c r="B361" s="358">
        <v>43591</v>
      </c>
      <c r="C361" s="357">
        <v>220</v>
      </c>
      <c r="D361" s="359" t="s">
        <v>176</v>
      </c>
      <c r="E361" s="357" t="s">
        <v>21</v>
      </c>
      <c r="F361" s="357" t="s">
        <v>294</v>
      </c>
      <c r="G361" s="357">
        <v>8.7</v>
      </c>
      <c r="H361" s="357">
        <v>7.2</v>
      </c>
      <c r="I361" s="357">
        <v>10</v>
      </c>
      <c r="J361" s="357">
        <v>11.3</v>
      </c>
      <c r="K361" s="357">
        <v>12.6</v>
      </c>
      <c r="L361" s="357">
        <v>7.2</v>
      </c>
      <c r="M361" s="357">
        <v>4500</v>
      </c>
      <c r="N361" s="208">
        <f>IF('[1]HNI OPTION CALLS'!E361="BUY",('[1]HNI OPTION CALLS'!L361-'[1]HNI OPTION CALLS'!G361)*('[1]HNI OPTION CALLS'!M361),('[1]HNI OPTION CALLS'!G361-'[1]HNI OPTION CALLS'!L361)*('[1]HNI OPTION CALLS'!M361))</f>
        <v>-6749.999999999996</v>
      </c>
      <c r="O361" s="209">
        <f>'[1]HNI OPTION CALLS'!N361/('[1]HNI OPTION CALLS'!M361)/'[1]HNI OPTION CALLS'!G361%</f>
        <v>-17.24137931034482</v>
      </c>
    </row>
    <row r="362" spans="1:15" s="114" customFormat="1" ht="15" customHeight="1">
      <c r="A362" s="357">
        <v>19</v>
      </c>
      <c r="B362" s="358">
        <v>43588</v>
      </c>
      <c r="C362" s="357">
        <v>135</v>
      </c>
      <c r="D362" s="359" t="s">
        <v>176</v>
      </c>
      <c r="E362" s="357" t="s">
        <v>21</v>
      </c>
      <c r="F362" s="357" t="s">
        <v>295</v>
      </c>
      <c r="G362" s="357">
        <v>5</v>
      </c>
      <c r="H362" s="357">
        <v>2</v>
      </c>
      <c r="I362" s="357">
        <v>6.5</v>
      </c>
      <c r="J362" s="357">
        <v>8</v>
      </c>
      <c r="K362" s="357">
        <v>9.5</v>
      </c>
      <c r="L362" s="357">
        <v>2</v>
      </c>
      <c r="M362" s="357">
        <v>4800</v>
      </c>
      <c r="N362" s="208">
        <f>IF('[1]HNI OPTION CALLS'!E362="BUY",('[1]HNI OPTION CALLS'!L362-'[1]HNI OPTION CALLS'!G362)*('[1]HNI OPTION CALLS'!M362),('[1]HNI OPTION CALLS'!G362-'[1]HNI OPTION CALLS'!L362)*('[1]HNI OPTION CALLS'!M362))</f>
        <v>-14400</v>
      </c>
      <c r="O362" s="209">
        <f>'[1]HNI OPTION CALLS'!N362/('[1]HNI OPTION CALLS'!M362)/'[1]HNI OPTION CALLS'!G362%</f>
        <v>-60</v>
      </c>
    </row>
    <row r="363" spans="1:12" s="114" customFormat="1" ht="15" customHeight="1">
      <c r="A363" s="106" t="s">
        <v>26</v>
      </c>
      <c r="B363" s="107"/>
      <c r="C363" s="108"/>
      <c r="D363" s="109"/>
      <c r="E363" s="110"/>
      <c r="F363" s="110"/>
      <c r="G363" s="111"/>
      <c r="H363" s="110"/>
      <c r="I363" s="110"/>
      <c r="J363" s="110"/>
      <c r="K363" s="110"/>
      <c r="L363" s="113"/>
    </row>
    <row r="364" spans="1:12" s="114" customFormat="1" ht="15" customHeight="1">
      <c r="A364" s="106" t="s">
        <v>25</v>
      </c>
      <c r="B364" s="107"/>
      <c r="C364" s="108"/>
      <c r="D364" s="109"/>
      <c r="E364" s="110"/>
      <c r="F364" s="110"/>
      <c r="G364" s="111"/>
      <c r="H364" s="112"/>
      <c r="I364" s="112"/>
      <c r="J364" s="112"/>
      <c r="K364" s="110"/>
      <c r="L364" s="113"/>
    </row>
    <row r="365" spans="1:11" s="114" customFormat="1" ht="15" customHeight="1" thickBot="1">
      <c r="A365" s="73"/>
      <c r="B365" s="115"/>
      <c r="C365" s="115"/>
      <c r="D365" s="116"/>
      <c r="E365" s="116"/>
      <c r="F365" s="116"/>
      <c r="G365" s="117"/>
      <c r="H365" s="118"/>
      <c r="I365" s="119" t="s">
        <v>27</v>
      </c>
      <c r="J365" s="119"/>
      <c r="K365" s="120"/>
    </row>
    <row r="366" spans="1:12" s="114" customFormat="1" ht="15" customHeight="1">
      <c r="A366" s="122"/>
      <c r="B366" s="115"/>
      <c r="C366" s="115"/>
      <c r="D366" s="360" t="s">
        <v>28</v>
      </c>
      <c r="E366" s="361"/>
      <c r="F366" s="362">
        <v>18</v>
      </c>
      <c r="G366" s="363">
        <v>100</v>
      </c>
      <c r="H366" s="116">
        <v>18</v>
      </c>
      <c r="I366" s="123">
        <f>'[1]HNI OPTION CALLS'!H367/'[1]HNI OPTION CALLS'!H366%</f>
        <v>61.111111111111114</v>
      </c>
      <c r="J366" s="123"/>
      <c r="K366" s="123"/>
      <c r="L366" s="120"/>
    </row>
    <row r="367" spans="1:13" s="114" customFormat="1" ht="16.5">
      <c r="A367" s="122"/>
      <c r="B367" s="115"/>
      <c r="C367" s="115"/>
      <c r="D367" s="364" t="s">
        <v>29</v>
      </c>
      <c r="E367" s="365"/>
      <c r="F367" s="366">
        <v>11</v>
      </c>
      <c r="G367" s="367">
        <f>('[1]HNI OPTION CALLS'!F367/'[1]HNI OPTION CALLS'!F366)*100</f>
        <v>61.111111111111114</v>
      </c>
      <c r="H367" s="116">
        <v>11</v>
      </c>
      <c r="I367" s="120"/>
      <c r="J367" s="120"/>
      <c r="K367" s="116"/>
      <c r="M367" s="121"/>
    </row>
    <row r="368" spans="1:12" s="114" customFormat="1" ht="16.5">
      <c r="A368" s="124"/>
      <c r="B368" s="115"/>
      <c r="C368" s="115"/>
      <c r="D368" s="364" t="s">
        <v>31</v>
      </c>
      <c r="E368" s="365"/>
      <c r="F368" s="366">
        <v>0</v>
      </c>
      <c r="G368" s="367">
        <f>('[1]HNI OPTION CALLS'!F368/'[1]HNI OPTION CALLS'!F366)*100</f>
        <v>0</v>
      </c>
      <c r="H368" s="125"/>
      <c r="I368" s="116"/>
      <c r="J368" s="116"/>
      <c r="K368" s="116"/>
      <c r="L368" s="126"/>
    </row>
    <row r="369" spans="1:12" s="114" customFormat="1" ht="15" customHeight="1">
      <c r="A369" s="124"/>
      <c r="B369" s="115"/>
      <c r="C369" s="115"/>
      <c r="D369" s="364" t="s">
        <v>32</v>
      </c>
      <c r="E369" s="365"/>
      <c r="F369" s="366">
        <v>0</v>
      </c>
      <c r="G369" s="367">
        <f>('[1]HNI OPTION CALLS'!F369/'[1]HNI OPTION CALLS'!F366)*100</f>
        <v>0</v>
      </c>
      <c r="H369" s="125"/>
      <c r="I369" s="116"/>
      <c r="J369" s="116"/>
      <c r="K369" s="116"/>
      <c r="L369" s="120"/>
    </row>
    <row r="370" spans="1:12" s="114" customFormat="1" ht="15" customHeight="1">
      <c r="A370" s="124"/>
      <c r="B370" s="115"/>
      <c r="C370" s="115"/>
      <c r="D370" s="364" t="s">
        <v>33</v>
      </c>
      <c r="E370" s="365"/>
      <c r="F370" s="366">
        <v>7</v>
      </c>
      <c r="G370" s="367">
        <f>('[1]HNI OPTION CALLS'!F370/'[1]HNI OPTION CALLS'!F366)*100</f>
        <v>38.88888888888889</v>
      </c>
      <c r="H370" s="125"/>
      <c r="I370" s="116" t="s">
        <v>34</v>
      </c>
      <c r="J370" s="116"/>
      <c r="K370" s="120"/>
      <c r="L370" s="120"/>
    </row>
    <row r="371" spans="1:12" s="114" customFormat="1" ht="15" customHeight="1">
      <c r="A371" s="124"/>
      <c r="B371" s="115"/>
      <c r="C371" s="115"/>
      <c r="D371" s="364" t="s">
        <v>35</v>
      </c>
      <c r="E371" s="365"/>
      <c r="F371" s="366">
        <v>0</v>
      </c>
      <c r="G371" s="367">
        <f>('[1]HNI OPTION CALLS'!F371/'[1]HNI OPTION CALLS'!F366)*100</f>
        <v>0</v>
      </c>
      <c r="H371" s="125"/>
      <c r="I371" s="116"/>
      <c r="J371" s="116"/>
      <c r="K371" s="120"/>
      <c r="L371" s="120"/>
    </row>
    <row r="372" spans="1:12" s="114" customFormat="1" ht="15" customHeight="1" thickBot="1">
      <c r="A372" s="124"/>
      <c r="B372" s="115"/>
      <c r="C372" s="115"/>
      <c r="D372" s="368" t="s">
        <v>36</v>
      </c>
      <c r="E372" s="369"/>
      <c r="F372" s="370">
        <v>0</v>
      </c>
      <c r="G372" s="371">
        <f>('[1]HNI OPTION CALLS'!F372/'[1]HNI OPTION CALLS'!F366)*100</f>
        <v>0</v>
      </c>
      <c r="H372" s="125"/>
      <c r="I372" s="116"/>
      <c r="J372" s="116"/>
      <c r="K372" s="126"/>
      <c r="L372" s="126"/>
    </row>
    <row r="373" spans="1:11" s="114" customFormat="1" ht="15" customHeight="1">
      <c r="A373" s="127" t="s">
        <v>37</v>
      </c>
      <c r="B373" s="115"/>
      <c r="C373" s="115"/>
      <c r="D373" s="122"/>
      <c r="E373" s="122"/>
      <c r="F373" s="116"/>
      <c r="G373" s="116"/>
      <c r="H373" s="128"/>
      <c r="I373" s="129"/>
      <c r="K373" s="129"/>
    </row>
    <row r="374" spans="1:12" s="114" customFormat="1" ht="15" customHeight="1">
      <c r="A374" s="130" t="s">
        <v>38</v>
      </c>
      <c r="B374" s="115"/>
      <c r="C374" s="115"/>
      <c r="D374" s="131"/>
      <c r="E374" s="132"/>
      <c r="F374" s="122"/>
      <c r="G374" s="129"/>
      <c r="H374" s="128"/>
      <c r="I374" s="129"/>
      <c r="J374" s="129"/>
      <c r="K374" s="129"/>
      <c r="L374" s="116"/>
    </row>
    <row r="375" spans="1:12" s="114" customFormat="1" ht="15" customHeight="1">
      <c r="A375" s="130" t="s">
        <v>39</v>
      </c>
      <c r="B375" s="115"/>
      <c r="C375" s="115"/>
      <c r="D375" s="122"/>
      <c r="E375" s="132"/>
      <c r="F375" s="122"/>
      <c r="G375" s="129"/>
      <c r="H375" s="128"/>
      <c r="I375" s="120"/>
      <c r="J375" s="120"/>
      <c r="K375" s="120"/>
      <c r="L375" s="116"/>
    </row>
    <row r="376" spans="1:12" s="114" customFormat="1" ht="15" customHeight="1">
      <c r="A376" s="130" t="s">
        <v>40</v>
      </c>
      <c r="B376" s="131"/>
      <c r="C376" s="115"/>
      <c r="D376" s="122"/>
      <c r="E376" s="132"/>
      <c r="F376" s="122"/>
      <c r="G376" s="129"/>
      <c r="H376" s="118"/>
      <c r="I376" s="120"/>
      <c r="J376" s="120"/>
      <c r="K376" s="120"/>
      <c r="L376" s="116"/>
    </row>
    <row r="377" spans="1:14" s="114" customFormat="1" ht="15" customHeight="1" thickBot="1">
      <c r="A377" s="130" t="s">
        <v>41</v>
      </c>
      <c r="B377" s="124"/>
      <c r="C377" s="131"/>
      <c r="D377" s="122"/>
      <c r="E377" s="134"/>
      <c r="F377" s="129"/>
      <c r="G377" s="129"/>
      <c r="H377" s="118"/>
      <c r="I377" s="120"/>
      <c r="J377" s="120"/>
      <c r="K377" s="120"/>
      <c r="L377" s="129"/>
      <c r="N377" s="122"/>
    </row>
    <row r="378" spans="1:15" s="114" customFormat="1" ht="15" customHeight="1">
      <c r="A378" s="340" t="s">
        <v>0</v>
      </c>
      <c r="B378" s="341"/>
      <c r="C378" s="341"/>
      <c r="D378" s="341"/>
      <c r="E378" s="341"/>
      <c r="F378" s="341"/>
      <c r="G378" s="341"/>
      <c r="H378" s="341"/>
      <c r="I378" s="341"/>
      <c r="J378" s="341"/>
      <c r="K378" s="341"/>
      <c r="L378" s="341"/>
      <c r="M378" s="341"/>
      <c r="N378" s="341"/>
      <c r="O378" s="342"/>
    </row>
    <row r="379" spans="1:15" s="114" customFormat="1" ht="15" customHeight="1">
      <c r="A379" s="343"/>
      <c r="B379" s="315"/>
      <c r="C379" s="315"/>
      <c r="D379" s="315"/>
      <c r="E379" s="315"/>
      <c r="F379" s="315"/>
      <c r="G379" s="315"/>
      <c r="H379" s="315"/>
      <c r="I379" s="315"/>
      <c r="J379" s="315"/>
      <c r="K379" s="315"/>
      <c r="L379" s="315"/>
      <c r="M379" s="315"/>
      <c r="N379" s="315"/>
      <c r="O379" s="317"/>
    </row>
    <row r="380" spans="1:15" s="114" customFormat="1" ht="15" customHeight="1">
      <c r="A380" s="343"/>
      <c r="B380" s="315"/>
      <c r="C380" s="315"/>
      <c r="D380" s="315"/>
      <c r="E380" s="315"/>
      <c r="F380" s="315"/>
      <c r="G380" s="315"/>
      <c r="H380" s="315"/>
      <c r="I380" s="315"/>
      <c r="J380" s="315"/>
      <c r="K380" s="315"/>
      <c r="L380" s="315"/>
      <c r="M380" s="315"/>
      <c r="N380" s="315"/>
      <c r="O380" s="317"/>
    </row>
    <row r="381" spans="1:15" s="114" customFormat="1" ht="15" customHeight="1">
      <c r="A381" s="344" t="s">
        <v>135</v>
      </c>
      <c r="B381" s="316"/>
      <c r="C381" s="316"/>
      <c r="D381" s="316"/>
      <c r="E381" s="316"/>
      <c r="F381" s="316"/>
      <c r="G381" s="316"/>
      <c r="H381" s="316"/>
      <c r="I381" s="316"/>
      <c r="J381" s="316"/>
      <c r="K381" s="316"/>
      <c r="L381" s="316"/>
      <c r="M381" s="316"/>
      <c r="N381" s="316"/>
      <c r="O381" s="318"/>
    </row>
    <row r="382" spans="1:15" s="114" customFormat="1" ht="15" customHeight="1">
      <c r="A382" s="344" t="s">
        <v>136</v>
      </c>
      <c r="B382" s="316"/>
      <c r="C382" s="316"/>
      <c r="D382" s="316"/>
      <c r="E382" s="316"/>
      <c r="F382" s="316"/>
      <c r="G382" s="316"/>
      <c r="H382" s="316"/>
      <c r="I382" s="316"/>
      <c r="J382" s="316"/>
      <c r="K382" s="316"/>
      <c r="L382" s="316"/>
      <c r="M382" s="316"/>
      <c r="N382" s="316"/>
      <c r="O382" s="318"/>
    </row>
    <row r="383" spans="1:15" s="114" customFormat="1" ht="15" customHeight="1" thickBot="1">
      <c r="A383" s="345" t="s">
        <v>3</v>
      </c>
      <c r="B383" s="346"/>
      <c r="C383" s="346"/>
      <c r="D383" s="346"/>
      <c r="E383" s="346"/>
      <c r="F383" s="346"/>
      <c r="G383" s="346"/>
      <c r="H383" s="346"/>
      <c r="I383" s="346"/>
      <c r="J383" s="346"/>
      <c r="K383" s="346"/>
      <c r="L383" s="346"/>
      <c r="M383" s="346"/>
      <c r="N383" s="346"/>
      <c r="O383" s="347"/>
    </row>
    <row r="384" spans="1:15" s="114" customFormat="1" ht="15" customHeight="1">
      <c r="A384" s="348" t="s">
        <v>276</v>
      </c>
      <c r="B384" s="349"/>
      <c r="C384" s="349"/>
      <c r="D384" s="349"/>
      <c r="E384" s="349"/>
      <c r="F384" s="349"/>
      <c r="G384" s="349"/>
      <c r="H384" s="349"/>
      <c r="I384" s="349"/>
      <c r="J384" s="349"/>
      <c r="K384" s="349"/>
      <c r="L384" s="349"/>
      <c r="M384" s="349"/>
      <c r="N384" s="349"/>
      <c r="O384" s="350"/>
    </row>
    <row r="385" spans="1:15" s="114" customFormat="1" ht="15" customHeight="1">
      <c r="A385" s="351" t="s">
        <v>5</v>
      </c>
      <c r="B385" s="352"/>
      <c r="C385" s="352"/>
      <c r="D385" s="352"/>
      <c r="E385" s="352"/>
      <c r="F385" s="352"/>
      <c r="G385" s="352"/>
      <c r="H385" s="352"/>
      <c r="I385" s="352"/>
      <c r="J385" s="352"/>
      <c r="K385" s="352"/>
      <c r="L385" s="352"/>
      <c r="M385" s="352"/>
      <c r="N385" s="352"/>
      <c r="O385" s="353"/>
    </row>
    <row r="386" spans="1:15" s="114" customFormat="1" ht="15" customHeight="1">
      <c r="A386" s="354" t="s">
        <v>6</v>
      </c>
      <c r="B386" s="355" t="s">
        <v>7</v>
      </c>
      <c r="C386" s="355" t="s">
        <v>175</v>
      </c>
      <c r="D386" s="355" t="s">
        <v>8</v>
      </c>
      <c r="E386" s="354" t="s">
        <v>160</v>
      </c>
      <c r="F386" s="354" t="s">
        <v>161</v>
      </c>
      <c r="G386" s="355" t="s">
        <v>11</v>
      </c>
      <c r="H386" s="355" t="s">
        <v>12</v>
      </c>
      <c r="I386" s="355" t="s">
        <v>13</v>
      </c>
      <c r="J386" s="355" t="s">
        <v>14</v>
      </c>
      <c r="K386" s="355" t="s">
        <v>15</v>
      </c>
      <c r="L386" s="356" t="s">
        <v>16</v>
      </c>
      <c r="M386" s="355" t="s">
        <v>17</v>
      </c>
      <c r="N386" s="355" t="s">
        <v>18</v>
      </c>
      <c r="O386" s="355" t="s">
        <v>19</v>
      </c>
    </row>
    <row r="387" spans="1:15" s="114" customFormat="1" ht="15" customHeight="1">
      <c r="A387" s="314"/>
      <c r="B387" s="311"/>
      <c r="C387" s="311"/>
      <c r="D387" s="311"/>
      <c r="E387" s="314"/>
      <c r="F387" s="314"/>
      <c r="G387" s="311"/>
      <c r="H387" s="311"/>
      <c r="I387" s="311"/>
      <c r="J387" s="311"/>
      <c r="K387" s="311"/>
      <c r="L387" s="313"/>
      <c r="M387" s="311"/>
      <c r="N387" s="312"/>
      <c r="O387" s="312"/>
    </row>
    <row r="388" spans="1:15" s="114" customFormat="1" ht="15" customHeight="1">
      <c r="A388" s="357">
        <v>1</v>
      </c>
      <c r="B388" s="358">
        <v>43585</v>
      </c>
      <c r="C388" s="357">
        <v>305</v>
      </c>
      <c r="D388" s="359" t="s">
        <v>176</v>
      </c>
      <c r="E388" s="357" t="s">
        <v>21</v>
      </c>
      <c r="F388" s="357" t="s">
        <v>105</v>
      </c>
      <c r="G388" s="357">
        <v>13</v>
      </c>
      <c r="H388" s="357">
        <v>7.5</v>
      </c>
      <c r="I388" s="357">
        <v>16.5</v>
      </c>
      <c r="J388" s="357">
        <v>20</v>
      </c>
      <c r="K388" s="357">
        <v>23.5</v>
      </c>
      <c r="L388" s="357">
        <v>16.5</v>
      </c>
      <c r="M388" s="357">
        <v>1500</v>
      </c>
      <c r="N388" s="208">
        <f>IF('[1]HNI OPTION CALLS'!E388="BUY",('[1]HNI OPTION CALLS'!L388-'[1]HNI OPTION CALLS'!G388)*('[1]HNI OPTION CALLS'!M388),('[1]HNI OPTION CALLS'!G388-'[1]HNI OPTION CALLS'!L388)*('[1]HNI OPTION CALLS'!M388))</f>
        <v>5250</v>
      </c>
      <c r="O388" s="209">
        <f>'[1]HNI OPTION CALLS'!N388/('[1]HNI OPTION CALLS'!M388)/'[1]HNI OPTION CALLS'!G388%</f>
        <v>26.923076923076923</v>
      </c>
    </row>
    <row r="389" spans="1:15" s="114" customFormat="1" ht="15" customHeight="1">
      <c r="A389" s="357">
        <v>2</v>
      </c>
      <c r="B389" s="358">
        <v>43581</v>
      </c>
      <c r="C389" s="357">
        <v>40</v>
      </c>
      <c r="D389" s="359" t="s">
        <v>176</v>
      </c>
      <c r="E389" s="357" t="s">
        <v>21</v>
      </c>
      <c r="F389" s="357" t="s">
        <v>262</v>
      </c>
      <c r="G389" s="357">
        <v>3.4</v>
      </c>
      <c r="H389" s="357">
        <v>2.5</v>
      </c>
      <c r="I389" s="357">
        <v>3.9</v>
      </c>
      <c r="J389" s="357">
        <v>4.4</v>
      </c>
      <c r="K389" s="357">
        <v>4.9</v>
      </c>
      <c r="L389" s="357">
        <v>3.9</v>
      </c>
      <c r="M389" s="357">
        <v>12000</v>
      </c>
      <c r="N389" s="208">
        <f>IF('[1]HNI OPTION CALLS'!E389="BUY",('[1]HNI OPTION CALLS'!L389-'[1]HNI OPTION CALLS'!G389)*('[1]HNI OPTION CALLS'!M389),('[1]HNI OPTION CALLS'!G389-'[1]HNI OPTION CALLS'!L389)*('[1]HNI OPTION CALLS'!M389))</f>
        <v>6000</v>
      </c>
      <c r="O389" s="209">
        <f>'[1]HNI OPTION CALLS'!N389/('[1]HNI OPTION CALLS'!M389)/'[1]HNI OPTION CALLS'!G389%</f>
        <v>14.705882352941176</v>
      </c>
    </row>
    <row r="390" spans="1:15" s="114" customFormat="1" ht="15" customHeight="1">
      <c r="A390" s="357">
        <v>3</v>
      </c>
      <c r="B390" s="358">
        <v>43580</v>
      </c>
      <c r="C390" s="357">
        <v>1420</v>
      </c>
      <c r="D390" s="359" t="s">
        <v>176</v>
      </c>
      <c r="E390" s="357" t="s">
        <v>21</v>
      </c>
      <c r="F390" s="357" t="s">
        <v>290</v>
      </c>
      <c r="G390" s="357">
        <v>48</v>
      </c>
      <c r="H390" s="357">
        <v>30</v>
      </c>
      <c r="I390" s="357">
        <v>60</v>
      </c>
      <c r="J390" s="357">
        <v>70</v>
      </c>
      <c r="K390" s="357">
        <v>80</v>
      </c>
      <c r="L390" s="357">
        <v>28</v>
      </c>
      <c r="M390" s="357">
        <v>500</v>
      </c>
      <c r="N390" s="208">
        <f>IF('[1]HNI OPTION CALLS'!E390="BUY",('[1]HNI OPTION CALLS'!L390-'[1]HNI OPTION CALLS'!G390)*('[1]HNI OPTION CALLS'!M390),('[1]HNI OPTION CALLS'!G390-'[1]HNI OPTION CALLS'!L390)*('[1]HNI OPTION CALLS'!M390))</f>
        <v>-10000</v>
      </c>
      <c r="O390" s="209">
        <f>'[1]HNI OPTION CALLS'!N390/('[1]HNI OPTION CALLS'!M390)/'[1]HNI OPTION CALLS'!G390%</f>
        <v>-41.66666666666667</v>
      </c>
    </row>
    <row r="391" spans="1:15" s="114" customFormat="1" ht="15" customHeight="1">
      <c r="A391" s="357">
        <v>4</v>
      </c>
      <c r="B391" s="358">
        <v>43579</v>
      </c>
      <c r="C391" s="357">
        <v>260</v>
      </c>
      <c r="D391" s="359" t="s">
        <v>176</v>
      </c>
      <c r="E391" s="357" t="s">
        <v>21</v>
      </c>
      <c r="F391" s="357" t="s">
        <v>216</v>
      </c>
      <c r="G391" s="357">
        <v>15</v>
      </c>
      <c r="H391" s="357">
        <v>10</v>
      </c>
      <c r="I391" s="357">
        <v>17.5</v>
      </c>
      <c r="J391" s="357">
        <v>20</v>
      </c>
      <c r="K391" s="357">
        <v>22.5</v>
      </c>
      <c r="L391" s="357">
        <v>17.5</v>
      </c>
      <c r="M391" s="357">
        <v>2100</v>
      </c>
      <c r="N391" s="208">
        <f>IF('[1]HNI OPTION CALLS'!E391="BUY",('[1]HNI OPTION CALLS'!L391-'[1]HNI OPTION CALLS'!G391)*('[1]HNI OPTION CALLS'!M391),('[1]HNI OPTION CALLS'!G391-'[1]HNI OPTION CALLS'!L391)*('[1]HNI OPTION CALLS'!M391))</f>
        <v>5250</v>
      </c>
      <c r="O391" s="209">
        <f>'[1]HNI OPTION CALLS'!N391/('[1]HNI OPTION CALLS'!M391)/'[1]HNI OPTION CALLS'!G391%</f>
        <v>16.666666666666668</v>
      </c>
    </row>
    <row r="392" spans="1:15" s="114" customFormat="1" ht="15" customHeight="1">
      <c r="A392" s="357">
        <v>5</v>
      </c>
      <c r="B392" s="358">
        <v>43578</v>
      </c>
      <c r="C392" s="357">
        <v>1380</v>
      </c>
      <c r="D392" s="359" t="s">
        <v>176</v>
      </c>
      <c r="E392" s="357" t="s">
        <v>21</v>
      </c>
      <c r="F392" s="357" t="s">
        <v>290</v>
      </c>
      <c r="G392" s="357">
        <v>9</v>
      </c>
      <c r="H392" s="357">
        <v>1</v>
      </c>
      <c r="I392" s="357">
        <v>19</v>
      </c>
      <c r="J392" s="357">
        <v>29</v>
      </c>
      <c r="K392" s="357">
        <v>39</v>
      </c>
      <c r="L392" s="357">
        <v>19</v>
      </c>
      <c r="M392" s="357">
        <v>500</v>
      </c>
      <c r="N392" s="208">
        <f>IF('[1]HNI OPTION CALLS'!E392="BUY",('[1]HNI OPTION CALLS'!L392-'[1]HNI OPTION CALLS'!G392)*('[1]HNI OPTION CALLS'!M392),('[1]HNI OPTION CALLS'!G392-'[1]HNI OPTION CALLS'!L392)*('[1]HNI OPTION CALLS'!M392))</f>
        <v>5000</v>
      </c>
      <c r="O392" s="209">
        <f>'[1]HNI OPTION CALLS'!N392/('[1]HNI OPTION CALLS'!M392)/'[1]HNI OPTION CALLS'!G392%</f>
        <v>111.11111111111111</v>
      </c>
    </row>
    <row r="393" spans="1:15" s="114" customFormat="1" ht="15" customHeight="1">
      <c r="A393" s="357">
        <v>6</v>
      </c>
      <c r="B393" s="358">
        <v>43577</v>
      </c>
      <c r="C393" s="357">
        <v>750</v>
      </c>
      <c r="D393" s="359" t="s">
        <v>182</v>
      </c>
      <c r="E393" s="357" t="s">
        <v>21</v>
      </c>
      <c r="F393" s="357" t="s">
        <v>150</v>
      </c>
      <c r="G393" s="357">
        <v>20</v>
      </c>
      <c r="H393" s="357">
        <v>4</v>
      </c>
      <c r="I393" s="357">
        <v>30</v>
      </c>
      <c r="J393" s="357">
        <v>40</v>
      </c>
      <c r="K393" s="357">
        <v>50</v>
      </c>
      <c r="L393" s="357">
        <v>35</v>
      </c>
      <c r="M393" s="357">
        <v>500</v>
      </c>
      <c r="N393" s="208">
        <f>IF('[1]HNI OPTION CALLS'!E393="BUY",('[1]HNI OPTION CALLS'!L393-'[1]HNI OPTION CALLS'!G393)*('[1]HNI OPTION CALLS'!M393),('[1]HNI OPTION CALLS'!G393-'[1]HNI OPTION CALLS'!L393)*('[1]HNI OPTION CALLS'!M393))</f>
        <v>7500</v>
      </c>
      <c r="O393" s="209">
        <f>'[1]HNI OPTION CALLS'!N393/('[1]HNI OPTION CALLS'!M393)/'[1]HNI OPTION CALLS'!G393%</f>
        <v>75</v>
      </c>
    </row>
    <row r="394" spans="1:15" s="114" customFormat="1" ht="15" customHeight="1">
      <c r="A394" s="357">
        <v>7</v>
      </c>
      <c r="B394" s="358">
        <v>43573</v>
      </c>
      <c r="C394" s="357">
        <v>115</v>
      </c>
      <c r="D394" s="359" t="s">
        <v>176</v>
      </c>
      <c r="E394" s="357" t="s">
        <v>21</v>
      </c>
      <c r="F394" s="357" t="s">
        <v>278</v>
      </c>
      <c r="G394" s="357">
        <v>3.5</v>
      </c>
      <c r="H394" s="357">
        <v>0.5</v>
      </c>
      <c r="I394" s="357">
        <v>5</v>
      </c>
      <c r="J394" s="357">
        <v>6.5</v>
      </c>
      <c r="K394" s="357">
        <v>8</v>
      </c>
      <c r="L394" s="357">
        <v>0.5</v>
      </c>
      <c r="M394" s="357">
        <v>3850</v>
      </c>
      <c r="N394" s="208">
        <f>IF('[1]HNI OPTION CALLS'!E394="BUY",('[1]HNI OPTION CALLS'!L394-'[1]HNI OPTION CALLS'!G394)*('[1]HNI OPTION CALLS'!M394),('[1]HNI OPTION CALLS'!G394-'[1]HNI OPTION CALLS'!L394)*('[1]HNI OPTION CALLS'!M394))</f>
        <v>-11550</v>
      </c>
      <c r="O394" s="209">
        <f>'[1]HNI OPTION CALLS'!N394/('[1]HNI OPTION CALLS'!M394)/'[1]HNI OPTION CALLS'!G394%</f>
        <v>-85.71428571428571</v>
      </c>
    </row>
    <row r="395" spans="1:15" s="114" customFormat="1" ht="15" customHeight="1">
      <c r="A395" s="357">
        <v>8</v>
      </c>
      <c r="B395" s="358">
        <v>43571</v>
      </c>
      <c r="C395" s="357">
        <v>180</v>
      </c>
      <c r="D395" s="359" t="s">
        <v>176</v>
      </c>
      <c r="E395" s="357" t="s">
        <v>21</v>
      </c>
      <c r="F395" s="357" t="s">
        <v>57</v>
      </c>
      <c r="G395" s="357">
        <v>8</v>
      </c>
      <c r="H395" s="357">
        <v>1</v>
      </c>
      <c r="I395" s="357">
        <v>12</v>
      </c>
      <c r="J395" s="357">
        <v>16</v>
      </c>
      <c r="K395" s="357">
        <v>20</v>
      </c>
      <c r="L395" s="357">
        <v>1</v>
      </c>
      <c r="M395" s="357">
        <v>1500</v>
      </c>
      <c r="N395" s="208">
        <f>IF('[1]HNI OPTION CALLS'!E395="BUY",('[1]HNI OPTION CALLS'!L395-'[1]HNI OPTION CALLS'!G395)*('[1]HNI OPTION CALLS'!M395),('[1]HNI OPTION CALLS'!G395-'[1]HNI OPTION CALLS'!L395)*('[1]HNI OPTION CALLS'!M395))</f>
        <v>-10500</v>
      </c>
      <c r="O395" s="209">
        <f>'[1]HNI OPTION CALLS'!N395/('[1]HNI OPTION CALLS'!M395)/'[1]HNI OPTION CALLS'!G395%</f>
        <v>-87.5</v>
      </c>
    </row>
    <row r="396" spans="1:15" s="114" customFormat="1" ht="15" customHeight="1">
      <c r="A396" s="357">
        <v>9</v>
      </c>
      <c r="B396" s="358">
        <v>43570</v>
      </c>
      <c r="C396" s="357">
        <v>220</v>
      </c>
      <c r="D396" s="359" t="s">
        <v>176</v>
      </c>
      <c r="E396" s="357" t="s">
        <v>21</v>
      </c>
      <c r="F396" s="357" t="s">
        <v>131</v>
      </c>
      <c r="G396" s="357">
        <v>5</v>
      </c>
      <c r="H396" s="357">
        <v>0.5</v>
      </c>
      <c r="I396" s="357">
        <v>7.5</v>
      </c>
      <c r="J396" s="357">
        <v>10</v>
      </c>
      <c r="K396" s="357">
        <v>12.5</v>
      </c>
      <c r="L396" s="357">
        <v>0.5</v>
      </c>
      <c r="M396" s="357">
        <v>2250</v>
      </c>
      <c r="N396" s="208">
        <f>IF('[1]HNI OPTION CALLS'!E396="BUY",('[1]HNI OPTION CALLS'!L396-'[1]HNI OPTION CALLS'!G396)*('[1]HNI OPTION CALLS'!M396),('[1]HNI OPTION CALLS'!G396-'[1]HNI OPTION CALLS'!L396)*('[1]HNI OPTION CALLS'!M396))</f>
        <v>-10125</v>
      </c>
      <c r="O396" s="209">
        <f>'[1]HNI OPTION CALLS'!N396/('[1]HNI OPTION CALLS'!M396)/'[1]HNI OPTION CALLS'!G396%</f>
        <v>-90</v>
      </c>
    </row>
    <row r="397" spans="1:15" s="114" customFormat="1" ht="15" customHeight="1">
      <c r="A397" s="357">
        <v>10</v>
      </c>
      <c r="B397" s="358">
        <v>43567</v>
      </c>
      <c r="C397" s="357">
        <v>7300</v>
      </c>
      <c r="D397" s="359" t="s">
        <v>176</v>
      </c>
      <c r="E397" s="357" t="s">
        <v>21</v>
      </c>
      <c r="F397" s="357" t="s">
        <v>67</v>
      </c>
      <c r="G397" s="357">
        <v>120</v>
      </c>
      <c r="H397" s="357">
        <v>20</v>
      </c>
      <c r="I397" s="357">
        <v>200</v>
      </c>
      <c r="J397" s="357">
        <v>270</v>
      </c>
      <c r="K397" s="357">
        <v>340</v>
      </c>
      <c r="L397" s="357">
        <v>200</v>
      </c>
      <c r="M397" s="357">
        <v>75</v>
      </c>
      <c r="N397" s="208">
        <f>IF('[1]HNI OPTION CALLS'!E397="BUY",('[1]HNI OPTION CALLS'!L397-'[1]HNI OPTION CALLS'!G397)*('[1]HNI OPTION CALLS'!M397),('[1]HNI OPTION CALLS'!G397-'[1]HNI OPTION CALLS'!L397)*('[1]HNI OPTION CALLS'!M397))</f>
        <v>6000</v>
      </c>
      <c r="O397" s="209">
        <f>'[1]HNI OPTION CALLS'!N397/('[1]HNI OPTION CALLS'!M397)/'[1]HNI OPTION CALLS'!G397%</f>
        <v>66.66666666666667</v>
      </c>
    </row>
    <row r="398" spans="1:15" s="114" customFormat="1" ht="15" customHeight="1">
      <c r="A398" s="357">
        <v>11</v>
      </c>
      <c r="B398" s="358">
        <v>43566</v>
      </c>
      <c r="C398" s="357">
        <v>75</v>
      </c>
      <c r="D398" s="359" t="s">
        <v>176</v>
      </c>
      <c r="E398" s="357" t="s">
        <v>21</v>
      </c>
      <c r="F398" s="357" t="s">
        <v>109</v>
      </c>
      <c r="G398" s="357">
        <v>1.8</v>
      </c>
      <c r="H398" s="357">
        <v>0.5</v>
      </c>
      <c r="I398" s="357">
        <v>2.6</v>
      </c>
      <c r="J398" s="357">
        <v>3.4</v>
      </c>
      <c r="K398" s="357">
        <v>4.2</v>
      </c>
      <c r="L398" s="357">
        <v>4.2</v>
      </c>
      <c r="M398" s="357">
        <v>7500</v>
      </c>
      <c r="N398" s="208">
        <f>IF('[1]HNI OPTION CALLS'!E398="BUY",('[1]HNI OPTION CALLS'!L398-'[1]HNI OPTION CALLS'!G398)*('[1]HNI OPTION CALLS'!M398),('[1]HNI OPTION CALLS'!G398-'[1]HNI OPTION CALLS'!L398)*('[1]HNI OPTION CALLS'!M398))</f>
        <v>18000.000000000004</v>
      </c>
      <c r="O398" s="209">
        <f>'[1]HNI OPTION CALLS'!N398/('[1]HNI OPTION CALLS'!M398)/'[1]HNI OPTION CALLS'!G398%</f>
        <v>133.33333333333334</v>
      </c>
    </row>
    <row r="399" spans="1:15" s="114" customFormat="1" ht="15">
      <c r="A399" s="357">
        <v>12</v>
      </c>
      <c r="B399" s="358">
        <v>43565</v>
      </c>
      <c r="C399" s="357">
        <v>215</v>
      </c>
      <c r="D399" s="359" t="s">
        <v>176</v>
      </c>
      <c r="E399" s="357" t="s">
        <v>21</v>
      </c>
      <c r="F399" s="357" t="s">
        <v>84</v>
      </c>
      <c r="G399" s="357">
        <v>8</v>
      </c>
      <c r="H399" s="357">
        <v>4</v>
      </c>
      <c r="I399" s="357">
        <v>10.5</v>
      </c>
      <c r="J399" s="357">
        <v>13</v>
      </c>
      <c r="K399" s="357">
        <v>15.5</v>
      </c>
      <c r="L399" s="357">
        <v>13</v>
      </c>
      <c r="M399" s="357">
        <v>2000</v>
      </c>
      <c r="N399" s="208">
        <f>IF('[1]HNI OPTION CALLS'!E399="BUY",('[1]HNI OPTION CALLS'!L399-'[1]HNI OPTION CALLS'!G399)*('[1]HNI OPTION CALLS'!M399),('[1]HNI OPTION CALLS'!G399-'[1]HNI OPTION CALLS'!L399)*('[1]HNI OPTION CALLS'!M399))</f>
        <v>10000</v>
      </c>
      <c r="O399" s="209">
        <f>'[1]HNI OPTION CALLS'!N399/('[1]HNI OPTION CALLS'!M399)/'[1]HNI OPTION CALLS'!G399%</f>
        <v>62.5</v>
      </c>
    </row>
    <row r="400" spans="1:15" s="114" customFormat="1" ht="15">
      <c r="A400" s="357">
        <v>13</v>
      </c>
      <c r="B400" s="358">
        <v>43564</v>
      </c>
      <c r="C400" s="357">
        <v>810</v>
      </c>
      <c r="D400" s="359" t="s">
        <v>176</v>
      </c>
      <c r="E400" s="357" t="s">
        <v>21</v>
      </c>
      <c r="F400" s="357" t="s">
        <v>49</v>
      </c>
      <c r="G400" s="357">
        <v>19</v>
      </c>
      <c r="H400" s="357">
        <v>8</v>
      </c>
      <c r="I400" s="357">
        <v>25</v>
      </c>
      <c r="J400" s="357">
        <v>31</v>
      </c>
      <c r="K400" s="357">
        <v>37</v>
      </c>
      <c r="L400" s="357">
        <v>25</v>
      </c>
      <c r="M400" s="357">
        <v>700</v>
      </c>
      <c r="N400" s="208">
        <f>IF('[1]HNI OPTION CALLS'!E400="BUY",('[1]HNI OPTION CALLS'!L400-'[1]HNI OPTION CALLS'!G400)*('[1]HNI OPTION CALLS'!M400),('[1]HNI OPTION CALLS'!G400-'[1]HNI OPTION CALLS'!L400)*('[1]HNI OPTION CALLS'!M400))</f>
        <v>4200</v>
      </c>
      <c r="O400" s="209">
        <f>'[1]HNI OPTION CALLS'!N400/('[1]HNI OPTION CALLS'!M400)/'[1]HNI OPTION CALLS'!G400%</f>
        <v>31.57894736842105</v>
      </c>
    </row>
    <row r="401" spans="1:15" s="114" customFormat="1" ht="15">
      <c r="A401" s="357">
        <v>14</v>
      </c>
      <c r="B401" s="358">
        <v>43563</v>
      </c>
      <c r="C401" s="357">
        <v>480</v>
      </c>
      <c r="D401" s="359" t="s">
        <v>176</v>
      </c>
      <c r="E401" s="357" t="s">
        <v>21</v>
      </c>
      <c r="F401" s="357" t="s">
        <v>231</v>
      </c>
      <c r="G401" s="357">
        <v>22.5</v>
      </c>
      <c r="H401" s="357">
        <v>15</v>
      </c>
      <c r="I401" s="357">
        <v>26</v>
      </c>
      <c r="J401" s="357">
        <v>30</v>
      </c>
      <c r="K401" s="357">
        <v>34</v>
      </c>
      <c r="L401" s="357">
        <v>15</v>
      </c>
      <c r="M401" s="357">
        <v>1500</v>
      </c>
      <c r="N401" s="208">
        <f>IF('[1]HNI OPTION CALLS'!E401="BUY",('[1]HNI OPTION CALLS'!L401-'[1]HNI OPTION CALLS'!G401)*('[1]HNI OPTION CALLS'!M401),('[1]HNI OPTION CALLS'!G401-'[1]HNI OPTION CALLS'!L401)*('[1]HNI OPTION CALLS'!M401))</f>
        <v>-11250</v>
      </c>
      <c r="O401" s="209">
        <f>'[1]HNI OPTION CALLS'!N401/('[1]HNI OPTION CALLS'!M401)/'[1]HNI OPTION CALLS'!G401%</f>
        <v>-33.333333333333336</v>
      </c>
    </row>
    <row r="402" spans="1:15" s="114" customFormat="1" ht="15">
      <c r="A402" s="357">
        <v>15</v>
      </c>
      <c r="B402" s="358">
        <v>43560</v>
      </c>
      <c r="C402" s="357">
        <v>940</v>
      </c>
      <c r="D402" s="359" t="s">
        <v>176</v>
      </c>
      <c r="E402" s="357" t="s">
        <v>21</v>
      </c>
      <c r="F402" s="357" t="s">
        <v>150</v>
      </c>
      <c r="G402" s="357">
        <v>50</v>
      </c>
      <c r="H402" s="357">
        <v>32</v>
      </c>
      <c r="I402" s="357">
        <v>60</v>
      </c>
      <c r="J402" s="357">
        <v>70</v>
      </c>
      <c r="K402" s="357">
        <v>80</v>
      </c>
      <c r="L402" s="357">
        <v>32</v>
      </c>
      <c r="M402" s="357">
        <v>500</v>
      </c>
      <c r="N402" s="208">
        <f>IF('[1]HNI OPTION CALLS'!E402="BUY",('[1]HNI OPTION CALLS'!L402-'[1]HNI OPTION CALLS'!G402)*('[1]HNI OPTION CALLS'!M402),('[1]HNI OPTION CALLS'!G402-'[1]HNI OPTION CALLS'!L402)*('[1]HNI OPTION CALLS'!M402))</f>
        <v>-9000</v>
      </c>
      <c r="O402" s="209">
        <f>'[1]HNI OPTION CALLS'!N402/('[1]HNI OPTION CALLS'!M402)/'[1]HNI OPTION CALLS'!G402%</f>
        <v>-36</v>
      </c>
    </row>
    <row r="403" spans="1:15" s="114" customFormat="1" ht="15" customHeight="1">
      <c r="A403" s="357">
        <v>16</v>
      </c>
      <c r="B403" s="358">
        <v>43559</v>
      </c>
      <c r="C403" s="357">
        <v>2050</v>
      </c>
      <c r="D403" s="359" t="s">
        <v>176</v>
      </c>
      <c r="E403" s="357" t="s">
        <v>21</v>
      </c>
      <c r="F403" s="357" t="s">
        <v>277</v>
      </c>
      <c r="G403" s="357">
        <v>50</v>
      </c>
      <c r="H403" s="357">
        <v>35</v>
      </c>
      <c r="I403" s="357">
        <v>58</v>
      </c>
      <c r="J403" s="357">
        <v>66</v>
      </c>
      <c r="K403" s="357">
        <v>74</v>
      </c>
      <c r="L403" s="357">
        <v>35</v>
      </c>
      <c r="M403" s="357">
        <v>500</v>
      </c>
      <c r="N403" s="208">
        <f>IF('[1]HNI OPTION CALLS'!E403="BUY",('[1]HNI OPTION CALLS'!L403-'[1]HNI OPTION CALLS'!G403)*('[1]HNI OPTION CALLS'!M403),('[1]HNI OPTION CALLS'!G403-'[1]HNI OPTION CALLS'!L403)*('[1]HNI OPTION CALLS'!M403))</f>
        <v>-7500</v>
      </c>
      <c r="O403" s="209">
        <f>'[1]HNI OPTION CALLS'!N403/('[1]HNI OPTION CALLS'!M403)/'[1]HNI OPTION CALLS'!G403%</f>
        <v>-30</v>
      </c>
    </row>
    <row r="404" spans="1:15" s="114" customFormat="1" ht="15" customHeight="1">
      <c r="A404" s="357">
        <v>17</v>
      </c>
      <c r="B404" s="358">
        <v>43557</v>
      </c>
      <c r="C404" s="357">
        <v>200</v>
      </c>
      <c r="D404" s="359" t="s">
        <v>176</v>
      </c>
      <c r="E404" s="357" t="s">
        <v>21</v>
      </c>
      <c r="F404" s="357" t="s">
        <v>84</v>
      </c>
      <c r="G404" s="357">
        <v>6.4</v>
      </c>
      <c r="H404" s="357">
        <v>9</v>
      </c>
      <c r="I404" s="357">
        <v>11.5</v>
      </c>
      <c r="J404" s="357">
        <v>14</v>
      </c>
      <c r="K404" s="357">
        <v>14</v>
      </c>
      <c r="L404" s="357">
        <v>14</v>
      </c>
      <c r="M404" s="357">
        <v>2000</v>
      </c>
      <c r="N404" s="208">
        <f>IF('[1]HNI OPTION CALLS'!E404="BUY",('[1]HNI OPTION CALLS'!L404-'[1]HNI OPTION CALLS'!G404)*('[1]HNI OPTION CALLS'!M404),('[1]HNI OPTION CALLS'!G404-'[1]HNI OPTION CALLS'!L404)*('[1]HNI OPTION CALLS'!M404))</f>
        <v>15200</v>
      </c>
      <c r="O404" s="209">
        <f>'[1]HNI OPTION CALLS'!N404/('[1]HNI OPTION CALLS'!M404)/'[1]HNI OPTION CALLS'!G404%</f>
        <v>118.74999999999999</v>
      </c>
    </row>
    <row r="405" spans="1:12" s="114" customFormat="1" ht="15" customHeight="1">
      <c r="A405" s="106" t="s">
        <v>25</v>
      </c>
      <c r="B405" s="107"/>
      <c r="C405" s="108"/>
      <c r="D405" s="109"/>
      <c r="E405" s="110"/>
      <c r="F405" s="110"/>
      <c r="G405" s="111"/>
      <c r="H405" s="112"/>
      <c r="I405" s="112"/>
      <c r="J405" s="112"/>
      <c r="K405" s="110"/>
      <c r="L405" s="113"/>
    </row>
    <row r="406" spans="1:12" s="114" customFormat="1" ht="16.5">
      <c r="A406" s="106" t="s">
        <v>26</v>
      </c>
      <c r="B406" s="107"/>
      <c r="C406" s="108"/>
      <c r="D406" s="109"/>
      <c r="E406" s="110"/>
      <c r="F406" s="110"/>
      <c r="G406" s="111"/>
      <c r="H406" s="110"/>
      <c r="I406" s="110"/>
      <c r="J406" s="110"/>
      <c r="K406" s="110"/>
      <c r="L406" s="113"/>
    </row>
    <row r="407" spans="1:11" s="114" customFormat="1" ht="16.5">
      <c r="A407" s="106" t="s">
        <v>26</v>
      </c>
      <c r="B407" s="107"/>
      <c r="C407" s="108"/>
      <c r="D407" s="109"/>
      <c r="E407" s="110"/>
      <c r="F407" s="110"/>
      <c r="G407" s="111"/>
      <c r="H407" s="110"/>
      <c r="I407" s="110"/>
      <c r="J407" s="110"/>
      <c r="K407" s="110"/>
    </row>
    <row r="408" spans="1:13" s="114" customFormat="1" ht="17.25" thickBot="1">
      <c r="A408" s="73"/>
      <c r="B408" s="115"/>
      <c r="C408" s="115"/>
      <c r="D408" s="116"/>
      <c r="E408" s="116"/>
      <c r="F408" s="116"/>
      <c r="G408" s="117"/>
      <c r="H408" s="118"/>
      <c r="I408" s="119" t="s">
        <v>27</v>
      </c>
      <c r="J408" s="119"/>
      <c r="K408" s="120"/>
      <c r="M408" s="121"/>
    </row>
    <row r="409" spans="1:12" s="114" customFormat="1" ht="15" customHeight="1">
      <c r="A409" s="122"/>
      <c r="B409" s="115"/>
      <c r="C409" s="115"/>
      <c r="D409" s="360" t="s">
        <v>28</v>
      </c>
      <c r="E409" s="361"/>
      <c r="F409" s="362">
        <v>17</v>
      </c>
      <c r="G409" s="363">
        <v>100</v>
      </c>
      <c r="H409" s="116">
        <v>17</v>
      </c>
      <c r="I409" s="123">
        <f>'[1]HNI OPTION CALLS'!H410/'[1]HNI OPTION CALLS'!H409%</f>
        <v>58.8235294117647</v>
      </c>
      <c r="J409" s="123"/>
      <c r="K409" s="123"/>
      <c r="L409" s="120"/>
    </row>
    <row r="410" spans="1:11" s="114" customFormat="1" ht="15" customHeight="1">
      <c r="A410" s="122"/>
      <c r="B410" s="115"/>
      <c r="C410" s="115"/>
      <c r="D410" s="364" t="s">
        <v>29</v>
      </c>
      <c r="E410" s="365"/>
      <c r="F410" s="366">
        <v>10</v>
      </c>
      <c r="G410" s="367">
        <f>('[1]HNI OPTION CALLS'!F410/'[1]HNI OPTION CALLS'!F409)*100</f>
        <v>58.82352941176471</v>
      </c>
      <c r="H410" s="116">
        <v>10</v>
      </c>
      <c r="I410" s="120"/>
      <c r="J410" s="120"/>
      <c r="K410" s="116"/>
    </row>
    <row r="411" spans="1:12" s="114" customFormat="1" ht="15" customHeight="1">
      <c r="A411" s="124"/>
      <c r="B411" s="115"/>
      <c r="C411" s="115"/>
      <c r="D411" s="364" t="s">
        <v>31</v>
      </c>
      <c r="E411" s="365"/>
      <c r="F411" s="366">
        <v>0</v>
      </c>
      <c r="G411" s="367">
        <f>('[1]HNI OPTION CALLS'!F411/'[1]HNI OPTION CALLS'!F409)*100</f>
        <v>0</v>
      </c>
      <c r="H411" s="125"/>
      <c r="I411" s="116"/>
      <c r="J411" s="116"/>
      <c r="K411" s="116"/>
      <c r="L411" s="126"/>
    </row>
    <row r="412" spans="1:12" s="114" customFormat="1" ht="15" customHeight="1">
      <c r="A412" s="124"/>
      <c r="B412" s="115"/>
      <c r="C412" s="115"/>
      <c r="D412" s="364" t="s">
        <v>32</v>
      </c>
      <c r="E412" s="365"/>
      <c r="F412" s="366">
        <v>0</v>
      </c>
      <c r="G412" s="367">
        <f>('[1]HNI OPTION CALLS'!F412/'[1]HNI OPTION CALLS'!F409)*100</f>
        <v>0</v>
      </c>
      <c r="H412" s="125"/>
      <c r="I412" s="116"/>
      <c r="J412" s="116"/>
      <c r="K412" s="116"/>
      <c r="L412" s="120"/>
    </row>
    <row r="413" spans="1:12" s="114" customFormat="1" ht="15" customHeight="1">
      <c r="A413" s="124"/>
      <c r="B413" s="115"/>
      <c r="C413" s="115"/>
      <c r="D413" s="364" t="s">
        <v>33</v>
      </c>
      <c r="E413" s="365"/>
      <c r="F413" s="366">
        <v>0</v>
      </c>
      <c r="G413" s="367">
        <f>('[1]HNI OPTION CALLS'!F413/'[1]HNI OPTION CALLS'!F409)*100</f>
        <v>0</v>
      </c>
      <c r="H413" s="125"/>
      <c r="I413" s="116" t="s">
        <v>34</v>
      </c>
      <c r="J413" s="116"/>
      <c r="K413" s="120"/>
      <c r="L413" s="120"/>
    </row>
    <row r="414" spans="1:12" s="114" customFormat="1" ht="15" customHeight="1">
      <c r="A414" s="124"/>
      <c r="B414" s="115"/>
      <c r="C414" s="115"/>
      <c r="D414" s="364" t="s">
        <v>35</v>
      </c>
      <c r="E414" s="365"/>
      <c r="F414" s="366">
        <v>7</v>
      </c>
      <c r="G414" s="367">
        <f>('[1]HNI OPTION CALLS'!F414/'[1]HNI OPTION CALLS'!F409)*100</f>
        <v>41.17647058823529</v>
      </c>
      <c r="H414" s="125"/>
      <c r="I414" s="116"/>
      <c r="J414" s="116"/>
      <c r="K414" s="120"/>
      <c r="L414" s="120"/>
    </row>
    <row r="415" spans="1:17" s="114" customFormat="1" ht="17.25" thickBot="1">
      <c r="A415" s="124"/>
      <c r="B415" s="115"/>
      <c r="C415" s="115"/>
      <c r="D415" s="368" t="s">
        <v>36</v>
      </c>
      <c r="E415" s="369"/>
      <c r="F415" s="370">
        <v>0</v>
      </c>
      <c r="G415" s="371">
        <f>('[1]HNI OPTION CALLS'!F415/'[1]HNI OPTION CALLS'!F409)*100</f>
        <v>0</v>
      </c>
      <c r="H415" s="125"/>
      <c r="I415" s="116"/>
      <c r="J415" s="116"/>
      <c r="K415" s="126"/>
      <c r="L415" s="126"/>
      <c r="Q415" t="s">
        <v>30</v>
      </c>
    </row>
    <row r="416" spans="1:11" s="114" customFormat="1" ht="16.5">
      <c r="A416" s="127" t="s">
        <v>37</v>
      </c>
      <c r="B416" s="115"/>
      <c r="C416" s="115"/>
      <c r="D416" s="122"/>
      <c r="E416" s="122"/>
      <c r="F416" s="116"/>
      <c r="G416" s="116"/>
      <c r="H416" s="128"/>
      <c r="I416" s="129"/>
      <c r="K416" s="129"/>
    </row>
    <row r="417" spans="1:12" s="114" customFormat="1" ht="15" customHeight="1">
      <c r="A417" s="130" t="s">
        <v>38</v>
      </c>
      <c r="B417" s="115"/>
      <c r="C417" s="115"/>
      <c r="D417" s="131"/>
      <c r="E417" s="132"/>
      <c r="F417" s="122"/>
      <c r="G417" s="129"/>
      <c r="H417" s="128"/>
      <c r="I417" s="129"/>
      <c r="J417" s="129"/>
      <c r="K417" s="129"/>
      <c r="L417" s="116"/>
    </row>
    <row r="418" spans="1:12" s="114" customFormat="1" ht="15" customHeight="1">
      <c r="A418" s="130" t="s">
        <v>39</v>
      </c>
      <c r="B418" s="115"/>
      <c r="C418" s="115"/>
      <c r="D418" s="122"/>
      <c r="E418" s="132"/>
      <c r="F418" s="122"/>
      <c r="G418" s="129"/>
      <c r="H418" s="128"/>
      <c r="I418" s="120"/>
      <c r="J418" s="120"/>
      <c r="K418" s="120"/>
      <c r="L418" s="116"/>
    </row>
    <row r="419" spans="1:12" s="114" customFormat="1" ht="15" customHeight="1">
      <c r="A419" s="130" t="s">
        <v>40</v>
      </c>
      <c r="B419" s="131"/>
      <c r="C419" s="115"/>
      <c r="D419" s="122"/>
      <c r="E419" s="132"/>
      <c r="F419" s="122"/>
      <c r="G419" s="129"/>
      <c r="H419" s="118"/>
      <c r="I419" s="120"/>
      <c r="J419" s="120"/>
      <c r="K419" s="120"/>
      <c r="L419" s="116"/>
    </row>
    <row r="420" spans="1:14" s="114" customFormat="1" ht="15" customHeight="1" thickBot="1">
      <c r="A420" s="130" t="s">
        <v>41</v>
      </c>
      <c r="B420" s="124"/>
      <c r="C420" s="131"/>
      <c r="D420" s="122"/>
      <c r="E420" s="134"/>
      <c r="F420" s="129"/>
      <c r="G420" s="129"/>
      <c r="H420" s="118"/>
      <c r="I420" s="120"/>
      <c r="J420" s="120"/>
      <c r="K420" s="120"/>
      <c r="L420" s="129"/>
      <c r="N420" s="122"/>
    </row>
    <row r="421" spans="1:15" s="114" customFormat="1" ht="15" customHeight="1">
      <c r="A421" s="340" t="s">
        <v>0</v>
      </c>
      <c r="B421" s="341"/>
      <c r="C421" s="341"/>
      <c r="D421" s="341"/>
      <c r="E421" s="341"/>
      <c r="F421" s="341"/>
      <c r="G421" s="341"/>
      <c r="H421" s="341"/>
      <c r="I421" s="341"/>
      <c r="J421" s="341"/>
      <c r="K421" s="341"/>
      <c r="L421" s="341"/>
      <c r="M421" s="341"/>
      <c r="N421" s="341"/>
      <c r="O421" s="342"/>
    </row>
    <row r="422" spans="1:15" s="114" customFormat="1" ht="15">
      <c r="A422" s="343"/>
      <c r="B422" s="315"/>
      <c r="C422" s="315"/>
      <c r="D422" s="315"/>
      <c r="E422" s="315"/>
      <c r="F422" s="315"/>
      <c r="G422" s="315"/>
      <c r="H422" s="315"/>
      <c r="I422" s="315"/>
      <c r="J422" s="315"/>
      <c r="K422" s="315"/>
      <c r="L422" s="315"/>
      <c r="M422" s="315"/>
      <c r="N422" s="315"/>
      <c r="O422" s="317"/>
    </row>
    <row r="423" spans="1:15" s="114" customFormat="1" ht="15" customHeight="1">
      <c r="A423" s="343"/>
      <c r="B423" s="315"/>
      <c r="C423" s="315"/>
      <c r="D423" s="315"/>
      <c r="E423" s="315"/>
      <c r="F423" s="315"/>
      <c r="G423" s="315"/>
      <c r="H423" s="315"/>
      <c r="I423" s="315"/>
      <c r="J423" s="315"/>
      <c r="K423" s="315"/>
      <c r="L423" s="315"/>
      <c r="M423" s="315"/>
      <c r="N423" s="315"/>
      <c r="O423" s="317"/>
    </row>
    <row r="424" spans="1:15" s="114" customFormat="1" ht="15" customHeight="1">
      <c r="A424" s="344" t="s">
        <v>135</v>
      </c>
      <c r="B424" s="316"/>
      <c r="C424" s="316"/>
      <c r="D424" s="316"/>
      <c r="E424" s="316"/>
      <c r="F424" s="316"/>
      <c r="G424" s="316"/>
      <c r="H424" s="316"/>
      <c r="I424" s="316"/>
      <c r="J424" s="316"/>
      <c r="K424" s="316"/>
      <c r="L424" s="316"/>
      <c r="M424" s="316"/>
      <c r="N424" s="316"/>
      <c r="O424" s="318"/>
    </row>
    <row r="425" spans="1:15" s="114" customFormat="1" ht="15" customHeight="1">
      <c r="A425" s="344" t="s">
        <v>136</v>
      </c>
      <c r="B425" s="316"/>
      <c r="C425" s="316"/>
      <c r="D425" s="316"/>
      <c r="E425" s="316"/>
      <c r="F425" s="316"/>
      <c r="G425" s="316"/>
      <c r="H425" s="316"/>
      <c r="I425" s="316"/>
      <c r="J425" s="316"/>
      <c r="K425" s="316"/>
      <c r="L425" s="316"/>
      <c r="M425" s="316"/>
      <c r="N425" s="316"/>
      <c r="O425" s="318"/>
    </row>
    <row r="426" spans="1:15" s="114" customFormat="1" ht="15" customHeight="1" thickBot="1">
      <c r="A426" s="345" t="s">
        <v>3</v>
      </c>
      <c r="B426" s="346"/>
      <c r="C426" s="346"/>
      <c r="D426" s="346"/>
      <c r="E426" s="346"/>
      <c r="F426" s="346"/>
      <c r="G426" s="346"/>
      <c r="H426" s="346"/>
      <c r="I426" s="346"/>
      <c r="J426" s="346"/>
      <c r="K426" s="346"/>
      <c r="L426" s="346"/>
      <c r="M426" s="346"/>
      <c r="N426" s="346"/>
      <c r="O426" s="347"/>
    </row>
    <row r="427" spans="1:15" s="114" customFormat="1" ht="16.5">
      <c r="A427" s="348" t="s">
        <v>258</v>
      </c>
      <c r="B427" s="349"/>
      <c r="C427" s="349"/>
      <c r="D427" s="349"/>
      <c r="E427" s="349"/>
      <c r="F427" s="349"/>
      <c r="G427" s="349"/>
      <c r="H427" s="349"/>
      <c r="I427" s="349"/>
      <c r="J427" s="349"/>
      <c r="K427" s="349"/>
      <c r="L427" s="349"/>
      <c r="M427" s="349"/>
      <c r="N427" s="349"/>
      <c r="O427" s="350"/>
    </row>
    <row r="428" spans="1:15" s="114" customFormat="1" ht="16.5">
      <c r="A428" s="351" t="s">
        <v>5</v>
      </c>
      <c r="B428" s="352"/>
      <c r="C428" s="352"/>
      <c r="D428" s="352"/>
      <c r="E428" s="352"/>
      <c r="F428" s="352"/>
      <c r="G428" s="352"/>
      <c r="H428" s="352"/>
      <c r="I428" s="352"/>
      <c r="J428" s="352"/>
      <c r="K428" s="352"/>
      <c r="L428" s="352"/>
      <c r="M428" s="352"/>
      <c r="N428" s="352"/>
      <c r="O428" s="353"/>
    </row>
    <row r="429" spans="1:15" s="114" customFormat="1" ht="15">
      <c r="A429" s="354" t="s">
        <v>6</v>
      </c>
      <c r="B429" s="355" t="s">
        <v>7</v>
      </c>
      <c r="C429" s="355" t="s">
        <v>175</v>
      </c>
      <c r="D429" s="355" t="s">
        <v>8</v>
      </c>
      <c r="E429" s="354" t="s">
        <v>160</v>
      </c>
      <c r="F429" s="354" t="s">
        <v>161</v>
      </c>
      <c r="G429" s="355" t="s">
        <v>11</v>
      </c>
      <c r="H429" s="355" t="s">
        <v>12</v>
      </c>
      <c r="I429" s="355" t="s">
        <v>13</v>
      </c>
      <c r="J429" s="355" t="s">
        <v>14</v>
      </c>
      <c r="K429" s="355" t="s">
        <v>15</v>
      </c>
      <c r="L429" s="356" t="s">
        <v>16</v>
      </c>
      <c r="M429" s="355" t="s">
        <v>17</v>
      </c>
      <c r="N429" s="355" t="s">
        <v>18</v>
      </c>
      <c r="O429" s="355" t="s">
        <v>19</v>
      </c>
    </row>
    <row r="430" spans="1:15" s="114" customFormat="1" ht="15" customHeight="1">
      <c r="A430" s="314"/>
      <c r="B430" s="311"/>
      <c r="C430" s="311"/>
      <c r="D430" s="311"/>
      <c r="E430" s="314"/>
      <c r="F430" s="314"/>
      <c r="G430" s="311"/>
      <c r="H430" s="311"/>
      <c r="I430" s="311"/>
      <c r="J430" s="311"/>
      <c r="K430" s="311"/>
      <c r="L430" s="313"/>
      <c r="M430" s="311"/>
      <c r="N430" s="312"/>
      <c r="O430" s="312"/>
    </row>
    <row r="431" spans="1:15" s="114" customFormat="1" ht="15" customHeight="1">
      <c r="A431" s="357">
        <v>1</v>
      </c>
      <c r="B431" s="358">
        <v>43553</v>
      </c>
      <c r="C431" s="357">
        <v>185</v>
      </c>
      <c r="D431" s="359" t="s">
        <v>176</v>
      </c>
      <c r="E431" s="357" t="s">
        <v>21</v>
      </c>
      <c r="F431" s="357" t="s">
        <v>219</v>
      </c>
      <c r="G431" s="357">
        <v>8</v>
      </c>
      <c r="H431" s="357">
        <v>4</v>
      </c>
      <c r="I431" s="357">
        <v>10.5</v>
      </c>
      <c r="J431" s="357">
        <v>13</v>
      </c>
      <c r="K431" s="357">
        <v>15.5</v>
      </c>
      <c r="L431" s="357">
        <v>10.5</v>
      </c>
      <c r="M431" s="357">
        <v>2250</v>
      </c>
      <c r="N431" s="208">
        <f>IF('[1]HNI OPTION CALLS'!E431="BUY",('[1]HNI OPTION CALLS'!L431-'[1]HNI OPTION CALLS'!G431)*('[1]HNI OPTION CALLS'!M431),('[1]HNI OPTION CALLS'!G431-'[1]HNI OPTION CALLS'!L431)*('[1]HNI OPTION CALLS'!M431))</f>
        <v>5625</v>
      </c>
      <c r="O431" s="209">
        <f>'[1]HNI OPTION CALLS'!N431/('[1]HNI OPTION CALLS'!M431)/'[1]HNI OPTION CALLS'!G431%</f>
        <v>31.25</v>
      </c>
    </row>
    <row r="432" spans="1:15" s="114" customFormat="1" ht="15" customHeight="1">
      <c r="A432" s="357">
        <v>2</v>
      </c>
      <c r="B432" s="358">
        <v>43552</v>
      </c>
      <c r="C432" s="357">
        <v>95</v>
      </c>
      <c r="D432" s="359" t="s">
        <v>176</v>
      </c>
      <c r="E432" s="357" t="s">
        <v>21</v>
      </c>
      <c r="F432" s="357" t="s">
        <v>181</v>
      </c>
      <c r="G432" s="357">
        <v>6</v>
      </c>
      <c r="H432" s="357">
        <v>4.5</v>
      </c>
      <c r="I432" s="357">
        <v>6.8</v>
      </c>
      <c r="J432" s="357">
        <v>7.6</v>
      </c>
      <c r="K432" s="357">
        <v>8.4</v>
      </c>
      <c r="L432" s="357">
        <v>6.8</v>
      </c>
      <c r="M432" s="357">
        <v>7000</v>
      </c>
      <c r="N432" s="208">
        <f>IF('[1]HNI OPTION CALLS'!E432="BUY",('[1]HNI OPTION CALLS'!L432-'[1]HNI OPTION CALLS'!G432)*('[1]HNI OPTION CALLS'!M432),('[1]HNI OPTION CALLS'!G432-'[1]HNI OPTION CALLS'!L432)*('[1]HNI OPTION CALLS'!M432))</f>
        <v>5599.999999999999</v>
      </c>
      <c r="O432" s="209">
        <f>'[1]HNI OPTION CALLS'!N432/('[1]HNI OPTION CALLS'!M432)/'[1]HNI OPTION CALLS'!G432%</f>
        <v>13.33333333333333</v>
      </c>
    </row>
    <row r="433" spans="1:15" s="114" customFormat="1" ht="15">
      <c r="A433" s="357">
        <v>3</v>
      </c>
      <c r="B433" s="358">
        <v>43551</v>
      </c>
      <c r="C433" s="357">
        <v>105</v>
      </c>
      <c r="D433" s="359" t="s">
        <v>176</v>
      </c>
      <c r="E433" s="357" t="s">
        <v>21</v>
      </c>
      <c r="F433" s="357" t="s">
        <v>180</v>
      </c>
      <c r="G433" s="357">
        <v>5.6</v>
      </c>
      <c r="H433" s="357">
        <v>2.7</v>
      </c>
      <c r="I433" s="357">
        <v>6.3</v>
      </c>
      <c r="J433" s="357">
        <v>7</v>
      </c>
      <c r="K433" s="357">
        <v>7.8</v>
      </c>
      <c r="L433" s="357">
        <v>7.8</v>
      </c>
      <c r="M433" s="357">
        <v>6000</v>
      </c>
      <c r="N433" s="208">
        <f>IF('[1]HNI OPTION CALLS'!E433="BUY",('[1]HNI OPTION CALLS'!L433-'[1]HNI OPTION CALLS'!G433)*('[1]HNI OPTION CALLS'!M433),('[1]HNI OPTION CALLS'!G433-'[1]HNI OPTION CALLS'!L433)*('[1]HNI OPTION CALLS'!M433))</f>
        <v>13200.000000000002</v>
      </c>
      <c r="O433" s="209">
        <f>'[1]HNI OPTION CALLS'!N433/('[1]HNI OPTION CALLS'!M433)/'[1]HNI OPTION CALLS'!G433%</f>
        <v>39.28571428571429</v>
      </c>
    </row>
    <row r="434" spans="1:15" s="114" customFormat="1" ht="15">
      <c r="A434" s="357">
        <v>4</v>
      </c>
      <c r="B434" s="358">
        <v>43550</v>
      </c>
      <c r="C434" s="357">
        <v>300</v>
      </c>
      <c r="D434" s="359" t="s">
        <v>176</v>
      </c>
      <c r="E434" s="357" t="s">
        <v>21</v>
      </c>
      <c r="F434" s="357" t="s">
        <v>92</v>
      </c>
      <c r="G434" s="357">
        <v>4</v>
      </c>
      <c r="H434" s="357">
        <v>0.5</v>
      </c>
      <c r="I434" s="357">
        <v>6</v>
      </c>
      <c r="J434" s="357">
        <v>8</v>
      </c>
      <c r="K434" s="357">
        <v>10</v>
      </c>
      <c r="L434" s="357">
        <v>6</v>
      </c>
      <c r="M434" s="357">
        <v>3000</v>
      </c>
      <c r="N434" s="208">
        <f>IF('[1]HNI OPTION CALLS'!E434="BUY",('[1]HNI OPTION CALLS'!L434-'[1]HNI OPTION CALLS'!G434)*('[1]HNI OPTION CALLS'!M434),('[1]HNI OPTION CALLS'!G434-'[1]HNI OPTION CALLS'!L434)*('[1]HNI OPTION CALLS'!M434))</f>
        <v>6000</v>
      </c>
      <c r="O434" s="209">
        <f>'[1]HNI OPTION CALLS'!N434/('[1]HNI OPTION CALLS'!M434)/'[1]HNI OPTION CALLS'!G434%</f>
        <v>50</v>
      </c>
    </row>
    <row r="435" spans="1:15" s="114" customFormat="1" ht="15">
      <c r="A435" s="357">
        <v>5</v>
      </c>
      <c r="B435" s="358">
        <v>43549</v>
      </c>
      <c r="C435" s="357">
        <v>610</v>
      </c>
      <c r="D435" s="359" t="s">
        <v>176</v>
      </c>
      <c r="E435" s="357" t="s">
        <v>21</v>
      </c>
      <c r="F435" s="357" t="s">
        <v>22</v>
      </c>
      <c r="G435" s="357">
        <v>8.5</v>
      </c>
      <c r="H435" s="357">
        <v>2</v>
      </c>
      <c r="I435" s="357">
        <v>14</v>
      </c>
      <c r="J435" s="357">
        <v>19</v>
      </c>
      <c r="K435" s="357">
        <v>24</v>
      </c>
      <c r="L435" s="357">
        <v>14</v>
      </c>
      <c r="M435" s="357">
        <v>1000</v>
      </c>
      <c r="N435" s="208">
        <f>IF('[1]HNI OPTION CALLS'!E435="BUY",('[1]HNI OPTION CALLS'!L435-'[1]HNI OPTION CALLS'!G435)*('[1]HNI OPTION CALLS'!M435),('[1]HNI OPTION CALLS'!G435-'[1]HNI OPTION CALLS'!L435)*('[1]HNI OPTION CALLS'!M435))</f>
        <v>5500</v>
      </c>
      <c r="O435" s="209">
        <f>'[1]HNI OPTION CALLS'!N435/('[1]HNI OPTION CALLS'!M435)/'[1]HNI OPTION CALLS'!G435%</f>
        <v>64.70588235294117</v>
      </c>
    </row>
    <row r="436" spans="1:15" s="114" customFormat="1" ht="15">
      <c r="A436" s="357">
        <v>6</v>
      </c>
      <c r="B436" s="358">
        <v>43546</v>
      </c>
      <c r="C436" s="357">
        <v>340</v>
      </c>
      <c r="D436" s="359" t="s">
        <v>176</v>
      </c>
      <c r="E436" s="357" t="s">
        <v>21</v>
      </c>
      <c r="F436" s="357" t="s">
        <v>259</v>
      </c>
      <c r="G436" s="357">
        <v>4.5</v>
      </c>
      <c r="H436" s="357">
        <v>0.5</v>
      </c>
      <c r="I436" s="357">
        <v>7.5</v>
      </c>
      <c r="J436" s="357">
        <v>10.5</v>
      </c>
      <c r="K436" s="357">
        <v>13.5</v>
      </c>
      <c r="L436" s="357">
        <v>7</v>
      </c>
      <c r="M436" s="357">
        <v>1800</v>
      </c>
      <c r="N436" s="208">
        <f>IF('[1]HNI OPTION CALLS'!E436="BUY",('[1]HNI OPTION CALLS'!L436-'[1]HNI OPTION CALLS'!G436)*('[1]HNI OPTION CALLS'!M436),('[1]HNI OPTION CALLS'!G436-'[1]HNI OPTION CALLS'!L436)*('[1]HNI OPTION CALLS'!M436))</f>
        <v>4500</v>
      </c>
      <c r="O436" s="209">
        <f>'[1]HNI OPTION CALLS'!N436/('[1]HNI OPTION CALLS'!M436)/'[1]HNI OPTION CALLS'!G436%</f>
        <v>55.55555555555556</v>
      </c>
    </row>
    <row r="437" spans="1:15" s="114" customFormat="1" ht="15">
      <c r="A437" s="357">
        <v>7</v>
      </c>
      <c r="B437" s="358">
        <v>43544</v>
      </c>
      <c r="C437" s="357">
        <v>2800</v>
      </c>
      <c r="D437" s="359" t="s">
        <v>176</v>
      </c>
      <c r="E437" s="357" t="s">
        <v>21</v>
      </c>
      <c r="F437" s="357" t="s">
        <v>260</v>
      </c>
      <c r="G437" s="357">
        <v>30</v>
      </c>
      <c r="H437" s="357">
        <v>5</v>
      </c>
      <c r="I437" s="357">
        <v>50</v>
      </c>
      <c r="J437" s="357">
        <v>70</v>
      </c>
      <c r="K437" s="357">
        <v>90</v>
      </c>
      <c r="L437" s="357">
        <v>5</v>
      </c>
      <c r="M437" s="357">
        <v>250</v>
      </c>
      <c r="N437" s="208">
        <f>IF('[1]HNI OPTION CALLS'!E437="BUY",('[1]HNI OPTION CALLS'!L437-'[1]HNI OPTION CALLS'!G437)*('[1]HNI OPTION CALLS'!M437),('[1]HNI OPTION CALLS'!G437-'[1]HNI OPTION CALLS'!L437)*('[1]HNI OPTION CALLS'!M437))</f>
        <v>-6250</v>
      </c>
      <c r="O437" s="209">
        <f>'[1]HNI OPTION CALLS'!N437/('[1]HNI OPTION CALLS'!M437)/'[1]HNI OPTION CALLS'!G437%</f>
        <v>-83.33333333333334</v>
      </c>
    </row>
    <row r="438" spans="1:15" s="114" customFormat="1" ht="15" customHeight="1">
      <c r="A438" s="357">
        <v>8</v>
      </c>
      <c r="B438" s="358">
        <v>43543</v>
      </c>
      <c r="C438" s="357">
        <v>150</v>
      </c>
      <c r="D438" s="359" t="s">
        <v>176</v>
      </c>
      <c r="E438" s="357" t="s">
        <v>21</v>
      </c>
      <c r="F438" s="357" t="s">
        <v>224</v>
      </c>
      <c r="G438" s="357">
        <v>2.5</v>
      </c>
      <c r="H438" s="357">
        <v>1</v>
      </c>
      <c r="I438" s="357">
        <v>3.8</v>
      </c>
      <c r="J438" s="357">
        <v>4.6</v>
      </c>
      <c r="K438" s="357">
        <v>5.4</v>
      </c>
      <c r="L438" s="357">
        <v>3.8</v>
      </c>
      <c r="M438" s="357">
        <v>6000</v>
      </c>
      <c r="N438" s="208">
        <f>IF('[1]HNI OPTION CALLS'!E438="BUY",('[1]HNI OPTION CALLS'!L438-'[1]HNI OPTION CALLS'!G438)*('[1]HNI OPTION CALLS'!M438),('[1]HNI OPTION CALLS'!G438-'[1]HNI OPTION CALLS'!L438)*('[1]HNI OPTION CALLS'!M438))</f>
        <v>7799.999999999999</v>
      </c>
      <c r="O438" s="209">
        <f>'[1]HNI OPTION CALLS'!N438/('[1]HNI OPTION CALLS'!M438)/'[1]HNI OPTION CALLS'!G438%</f>
        <v>51.99999999999999</v>
      </c>
    </row>
    <row r="439" spans="1:15" s="114" customFormat="1" ht="15" customHeight="1">
      <c r="A439" s="357">
        <v>9</v>
      </c>
      <c r="B439" s="358">
        <v>43542</v>
      </c>
      <c r="C439" s="357">
        <v>600</v>
      </c>
      <c r="D439" s="359" t="s">
        <v>176</v>
      </c>
      <c r="E439" s="357" t="s">
        <v>21</v>
      </c>
      <c r="F439" s="357" t="s">
        <v>261</v>
      </c>
      <c r="G439" s="357">
        <v>11</v>
      </c>
      <c r="H439" s="357">
        <v>2</v>
      </c>
      <c r="I439" s="357">
        <v>18</v>
      </c>
      <c r="J439" s="357">
        <v>25</v>
      </c>
      <c r="K439" s="357">
        <v>32</v>
      </c>
      <c r="L439" s="357">
        <v>2</v>
      </c>
      <c r="M439" s="357">
        <v>750</v>
      </c>
      <c r="N439" s="208">
        <f>IF('[1]HNI OPTION CALLS'!E439="BUY",('[1]HNI OPTION CALLS'!L439-'[1]HNI OPTION CALLS'!G439)*('[1]HNI OPTION CALLS'!M439),('[1]HNI OPTION CALLS'!G439-'[1]HNI OPTION CALLS'!L439)*('[1]HNI OPTION CALLS'!M439))</f>
        <v>-6750</v>
      </c>
      <c r="O439" s="209">
        <f>'[1]HNI OPTION CALLS'!N439/('[1]HNI OPTION CALLS'!M439)/'[1]HNI OPTION CALLS'!G439%</f>
        <v>-81.81818181818181</v>
      </c>
    </row>
    <row r="440" spans="1:15" s="114" customFormat="1" ht="15" customHeight="1">
      <c r="A440" s="357">
        <v>10</v>
      </c>
      <c r="B440" s="358">
        <v>43539</v>
      </c>
      <c r="C440" s="357">
        <v>45</v>
      </c>
      <c r="D440" s="359" t="s">
        <v>176</v>
      </c>
      <c r="E440" s="357" t="s">
        <v>21</v>
      </c>
      <c r="F440" s="357" t="s">
        <v>262</v>
      </c>
      <c r="G440" s="357">
        <v>2</v>
      </c>
      <c r="H440" s="357">
        <v>1</v>
      </c>
      <c r="I440" s="357">
        <v>2.5</v>
      </c>
      <c r="J440" s="357">
        <v>3</v>
      </c>
      <c r="K440" s="357">
        <v>3.5</v>
      </c>
      <c r="L440" s="357">
        <v>2.5</v>
      </c>
      <c r="M440" s="357">
        <v>12000</v>
      </c>
      <c r="N440" s="208">
        <f>IF('[1]HNI OPTION CALLS'!E440="BUY",('[1]HNI OPTION CALLS'!L440-'[1]HNI OPTION CALLS'!G440)*('[1]HNI OPTION CALLS'!M440),('[1]HNI OPTION CALLS'!G440-'[1]HNI OPTION CALLS'!L440)*('[1]HNI OPTION CALLS'!M440))</f>
        <v>6000</v>
      </c>
      <c r="O440" s="209">
        <f>'[1]HNI OPTION CALLS'!N440/('[1]HNI OPTION CALLS'!M440)/'[1]HNI OPTION CALLS'!G440%</f>
        <v>25</v>
      </c>
    </row>
    <row r="441" spans="1:15" s="114" customFormat="1" ht="15" customHeight="1">
      <c r="A441" s="357">
        <v>11</v>
      </c>
      <c r="B441" s="358">
        <v>43539</v>
      </c>
      <c r="C441" s="357">
        <v>142.5</v>
      </c>
      <c r="D441" s="359" t="s">
        <v>176</v>
      </c>
      <c r="E441" s="357" t="s">
        <v>21</v>
      </c>
      <c r="F441" s="357" t="s">
        <v>224</v>
      </c>
      <c r="G441" s="357">
        <v>3</v>
      </c>
      <c r="H441" s="357">
        <v>1.5</v>
      </c>
      <c r="I441" s="357">
        <v>3.8</v>
      </c>
      <c r="J441" s="357">
        <v>4.6</v>
      </c>
      <c r="K441" s="357">
        <v>5.4</v>
      </c>
      <c r="L441" s="357">
        <v>4.6</v>
      </c>
      <c r="M441" s="357">
        <v>6000</v>
      </c>
      <c r="N441" s="208">
        <f>IF('[1]HNI OPTION CALLS'!E441="BUY",('[1]HNI OPTION CALLS'!L441-'[1]HNI OPTION CALLS'!G441)*('[1]HNI OPTION CALLS'!M441),('[1]HNI OPTION CALLS'!G441-'[1]HNI OPTION CALLS'!L441)*('[1]HNI OPTION CALLS'!M441))</f>
        <v>9599.999999999998</v>
      </c>
      <c r="O441" s="209">
        <f>'[1]HNI OPTION CALLS'!N441/('[1]HNI OPTION CALLS'!M441)/'[1]HNI OPTION CALLS'!G441%</f>
        <v>53.33333333333332</v>
      </c>
    </row>
    <row r="442" spans="1:15" s="114" customFormat="1" ht="15">
      <c r="A442" s="357">
        <v>12</v>
      </c>
      <c r="B442" s="358">
        <v>43538</v>
      </c>
      <c r="C442" s="357">
        <v>1080</v>
      </c>
      <c r="D442" s="359" t="s">
        <v>176</v>
      </c>
      <c r="E442" s="357" t="s">
        <v>21</v>
      </c>
      <c r="F442" s="357" t="s">
        <v>263</v>
      </c>
      <c r="G442" s="357">
        <v>20</v>
      </c>
      <c r="H442" s="357">
        <v>4</v>
      </c>
      <c r="I442" s="357">
        <v>30</v>
      </c>
      <c r="J442" s="357">
        <v>40</v>
      </c>
      <c r="K442" s="357">
        <v>50</v>
      </c>
      <c r="L442" s="357">
        <v>30</v>
      </c>
      <c r="M442" s="357">
        <v>500</v>
      </c>
      <c r="N442" s="208">
        <f>IF('[1]HNI OPTION CALLS'!E442="BUY",('[1]HNI OPTION CALLS'!L442-'[1]HNI OPTION CALLS'!G442)*('[1]HNI OPTION CALLS'!M442),('[1]HNI OPTION CALLS'!G442-'[1]HNI OPTION CALLS'!L442)*('[1]HNI OPTION CALLS'!M442))</f>
        <v>5000</v>
      </c>
      <c r="O442" s="209">
        <f>'[1]HNI OPTION CALLS'!N442/('[1]HNI OPTION CALLS'!M442)/'[1]HNI OPTION CALLS'!G442%</f>
        <v>50</v>
      </c>
    </row>
    <row r="443" spans="1:15" s="114" customFormat="1" ht="15">
      <c r="A443" s="357">
        <v>13</v>
      </c>
      <c r="B443" s="358">
        <v>43537</v>
      </c>
      <c r="C443" s="357">
        <v>400</v>
      </c>
      <c r="D443" s="359" t="s">
        <v>176</v>
      </c>
      <c r="E443" s="357" t="s">
        <v>21</v>
      </c>
      <c r="F443" s="357" t="s">
        <v>93</v>
      </c>
      <c r="G443" s="357">
        <v>5.5</v>
      </c>
      <c r="H443" s="357">
        <v>0.5</v>
      </c>
      <c r="I443" s="357">
        <v>7.5</v>
      </c>
      <c r="J443" s="357">
        <v>9.5</v>
      </c>
      <c r="K443" s="357">
        <v>11.5</v>
      </c>
      <c r="L443" s="357">
        <v>7.5</v>
      </c>
      <c r="M443" s="357">
        <v>2750</v>
      </c>
      <c r="N443" s="208">
        <f>IF('[1]HNI OPTION CALLS'!E443="BUY",('[1]HNI OPTION CALLS'!L443-'[1]HNI OPTION CALLS'!G443)*('[1]HNI OPTION CALLS'!M443),('[1]HNI OPTION CALLS'!G443-'[1]HNI OPTION CALLS'!L443)*('[1]HNI OPTION CALLS'!M443))</f>
        <v>5500</v>
      </c>
      <c r="O443" s="209">
        <f>'[1]HNI OPTION CALLS'!N443/('[1]HNI OPTION CALLS'!M443)/'[1]HNI OPTION CALLS'!G443%</f>
        <v>36.36363636363637</v>
      </c>
    </row>
    <row r="444" spans="1:15" s="114" customFormat="1" ht="15">
      <c r="A444" s="357">
        <v>14</v>
      </c>
      <c r="B444" s="358">
        <v>43537</v>
      </c>
      <c r="C444" s="357">
        <v>240</v>
      </c>
      <c r="D444" s="359" t="s">
        <v>176</v>
      </c>
      <c r="E444" s="357" t="s">
        <v>21</v>
      </c>
      <c r="F444" s="357" t="s">
        <v>229</v>
      </c>
      <c r="G444" s="357">
        <v>12.5</v>
      </c>
      <c r="H444" s="357">
        <v>5</v>
      </c>
      <c r="I444" s="357">
        <v>16</v>
      </c>
      <c r="J444" s="357">
        <v>19</v>
      </c>
      <c r="K444" s="357">
        <v>22</v>
      </c>
      <c r="L444" s="357">
        <v>16</v>
      </c>
      <c r="M444" s="357">
        <v>1750</v>
      </c>
      <c r="N444" s="208">
        <f>IF('[1]HNI OPTION CALLS'!E444="BUY",('[1]HNI OPTION CALLS'!L444-'[1]HNI OPTION CALLS'!G444)*('[1]HNI OPTION CALLS'!M444),('[1]HNI OPTION CALLS'!G444-'[1]HNI OPTION CALLS'!L444)*('[1]HNI OPTION CALLS'!M444))</f>
        <v>6125</v>
      </c>
      <c r="O444" s="209">
        <f>'[1]HNI OPTION CALLS'!N444/('[1]HNI OPTION CALLS'!M444)/'[1]HNI OPTION CALLS'!G444%</f>
        <v>28</v>
      </c>
    </row>
    <row r="445" spans="1:15" s="114" customFormat="1" ht="15">
      <c r="A445" s="357">
        <v>15</v>
      </c>
      <c r="B445" s="358">
        <v>43536</v>
      </c>
      <c r="C445" s="357">
        <v>230</v>
      </c>
      <c r="D445" s="359" t="s">
        <v>176</v>
      </c>
      <c r="E445" s="357" t="s">
        <v>21</v>
      </c>
      <c r="F445" s="357" t="s">
        <v>264</v>
      </c>
      <c r="G445" s="357">
        <v>6.7</v>
      </c>
      <c r="H445" s="357">
        <v>2</v>
      </c>
      <c r="I445" s="357">
        <v>9.5</v>
      </c>
      <c r="J445" s="357">
        <v>11.5</v>
      </c>
      <c r="K445" s="357">
        <v>13.5</v>
      </c>
      <c r="L445" s="357">
        <v>6.7</v>
      </c>
      <c r="M445" s="357">
        <v>2000</v>
      </c>
      <c r="N445" s="208">
        <f>IF('[1]HNI OPTION CALLS'!E445="BUY",('[1]HNI OPTION CALLS'!L445-'[1]HNI OPTION CALLS'!G445)*('[1]HNI OPTION CALLS'!M445),('[1]HNI OPTION CALLS'!G445-'[1]HNI OPTION CALLS'!L445)*('[1]HNI OPTION CALLS'!M445))</f>
        <v>0</v>
      </c>
      <c r="O445" s="209">
        <f>'[1]HNI OPTION CALLS'!N445/('[1]HNI OPTION CALLS'!M445)/'[1]HNI OPTION CALLS'!G445%</f>
        <v>0</v>
      </c>
    </row>
    <row r="446" spans="1:15" s="114" customFormat="1" ht="15" customHeight="1">
      <c r="A446" s="357">
        <v>16</v>
      </c>
      <c r="B446" s="358">
        <v>43536</v>
      </c>
      <c r="C446" s="372">
        <v>150</v>
      </c>
      <c r="D446" s="359" t="s">
        <v>176</v>
      </c>
      <c r="E446" s="372" t="s">
        <v>21</v>
      </c>
      <c r="F446" s="359" t="s">
        <v>73</v>
      </c>
      <c r="G446" s="359">
        <v>4</v>
      </c>
      <c r="H446" s="372">
        <v>2.5</v>
      </c>
      <c r="I446" s="372">
        <v>5.3</v>
      </c>
      <c r="J446" s="372">
        <v>6.6</v>
      </c>
      <c r="K446" s="372">
        <v>8</v>
      </c>
      <c r="L446" s="359">
        <v>2.5</v>
      </c>
      <c r="M446" s="372">
        <v>4500</v>
      </c>
      <c r="N446" s="208">
        <f>IF('[1]HNI OPTION CALLS'!E446="BUY",('[1]HNI OPTION CALLS'!L446-'[1]HNI OPTION CALLS'!G446)*('[1]HNI OPTION CALLS'!M446),('[1]HNI OPTION CALLS'!G446-'[1]HNI OPTION CALLS'!L446)*('[1]HNI OPTION CALLS'!M446))</f>
        <v>-6750</v>
      </c>
      <c r="O446" s="209">
        <f>'[1]HNI OPTION CALLS'!N446/('[1]HNI OPTION CALLS'!M446)/'[1]HNI OPTION CALLS'!G446%</f>
        <v>-37.5</v>
      </c>
    </row>
    <row r="447" spans="1:15" s="114" customFormat="1" ht="15" customHeight="1">
      <c r="A447" s="357">
        <v>17</v>
      </c>
      <c r="B447" s="358">
        <v>43535</v>
      </c>
      <c r="C447" s="372">
        <v>35</v>
      </c>
      <c r="D447" s="359" t="s">
        <v>176</v>
      </c>
      <c r="E447" s="372" t="s">
        <v>21</v>
      </c>
      <c r="F447" s="359" t="s">
        <v>265</v>
      </c>
      <c r="G447" s="359">
        <v>0.8</v>
      </c>
      <c r="H447" s="372">
        <v>0.2</v>
      </c>
      <c r="I447" s="372">
        <v>1.3</v>
      </c>
      <c r="J447" s="372">
        <v>1.8</v>
      </c>
      <c r="K447" s="372">
        <v>2.3</v>
      </c>
      <c r="L447" s="359">
        <v>1.3</v>
      </c>
      <c r="M447" s="372">
        <v>12000</v>
      </c>
      <c r="N447" s="208">
        <f>IF('[1]HNI OPTION CALLS'!E447="BUY",('[1]HNI OPTION CALLS'!L447-'[1]HNI OPTION CALLS'!G447)*('[1]HNI OPTION CALLS'!M447),('[1]HNI OPTION CALLS'!G447-'[1]HNI OPTION CALLS'!L447)*('[1]HNI OPTION CALLS'!M447))</f>
        <v>6000</v>
      </c>
      <c r="O447" s="209">
        <f>'[1]HNI OPTION CALLS'!N447/('[1]HNI OPTION CALLS'!M447)/'[1]HNI OPTION CALLS'!G447%</f>
        <v>62.5</v>
      </c>
    </row>
    <row r="448" spans="1:15" s="114" customFormat="1" ht="15" customHeight="1">
      <c r="A448" s="357">
        <v>18</v>
      </c>
      <c r="B448" s="358">
        <v>43532</v>
      </c>
      <c r="C448" s="372">
        <v>3050</v>
      </c>
      <c r="D448" s="359" t="s">
        <v>176</v>
      </c>
      <c r="E448" s="372" t="s">
        <v>21</v>
      </c>
      <c r="F448" s="359" t="s">
        <v>266</v>
      </c>
      <c r="G448" s="359">
        <v>39</v>
      </c>
      <c r="H448" s="372">
        <v>9</v>
      </c>
      <c r="I448" s="372">
        <v>60</v>
      </c>
      <c r="J448" s="372">
        <v>80</v>
      </c>
      <c r="K448" s="372">
        <v>100</v>
      </c>
      <c r="L448" s="359">
        <v>59.5</v>
      </c>
      <c r="M448" s="372">
        <v>250</v>
      </c>
      <c r="N448" s="208">
        <f>IF('[1]HNI OPTION CALLS'!E448="BUY",('[1]HNI OPTION CALLS'!L448-'[1]HNI OPTION CALLS'!G448)*('[1]HNI OPTION CALLS'!M448),('[1]HNI OPTION CALLS'!G448-'[1]HNI OPTION CALLS'!L448)*('[1]HNI OPTION CALLS'!M448))</f>
        <v>5125</v>
      </c>
      <c r="O448" s="209">
        <f>'[1]HNI OPTION CALLS'!N448/('[1]HNI OPTION CALLS'!M448)/'[1]HNI OPTION CALLS'!G448%</f>
        <v>52.56410256410256</v>
      </c>
    </row>
    <row r="449" spans="1:15" s="114" customFormat="1" ht="15">
      <c r="A449" s="357">
        <v>19</v>
      </c>
      <c r="B449" s="358">
        <v>43531</v>
      </c>
      <c r="C449" s="372">
        <v>740</v>
      </c>
      <c r="D449" s="359" t="s">
        <v>176</v>
      </c>
      <c r="E449" s="372" t="s">
        <v>21</v>
      </c>
      <c r="F449" s="359" t="s">
        <v>69</v>
      </c>
      <c r="G449" s="359">
        <v>17</v>
      </c>
      <c r="H449" s="372">
        <v>10</v>
      </c>
      <c r="I449" s="372">
        <v>21</v>
      </c>
      <c r="J449" s="372">
        <v>25</v>
      </c>
      <c r="K449" s="372">
        <v>29</v>
      </c>
      <c r="L449" s="359">
        <v>21</v>
      </c>
      <c r="M449" s="372">
        <v>1250</v>
      </c>
      <c r="N449" s="208">
        <f>IF('[1]HNI OPTION CALLS'!E449="BUY",('[1]HNI OPTION CALLS'!L449-'[1]HNI OPTION CALLS'!G449)*('[1]HNI OPTION CALLS'!M449),('[1]HNI OPTION CALLS'!G449-'[1]HNI OPTION CALLS'!L449)*('[1]HNI OPTION CALLS'!M449))</f>
        <v>5000</v>
      </c>
      <c r="O449" s="209">
        <f>'[1]HNI OPTION CALLS'!N449/('[1]HNI OPTION CALLS'!M449)/'[1]HNI OPTION CALLS'!G449%</f>
        <v>23.52941176470588</v>
      </c>
    </row>
    <row r="450" spans="1:15" s="114" customFormat="1" ht="15">
      <c r="A450" s="357">
        <v>20</v>
      </c>
      <c r="B450" s="358">
        <v>43530</v>
      </c>
      <c r="C450" s="372">
        <v>340</v>
      </c>
      <c r="D450" s="359" t="s">
        <v>176</v>
      </c>
      <c r="E450" s="372" t="s">
        <v>21</v>
      </c>
      <c r="F450" s="359" t="s">
        <v>196</v>
      </c>
      <c r="G450" s="359">
        <v>17</v>
      </c>
      <c r="H450" s="372">
        <v>13</v>
      </c>
      <c r="I450" s="372">
        <v>19</v>
      </c>
      <c r="J450" s="372">
        <v>21</v>
      </c>
      <c r="K450" s="372">
        <v>23</v>
      </c>
      <c r="L450" s="359">
        <v>13</v>
      </c>
      <c r="M450" s="372">
        <v>4000</v>
      </c>
      <c r="N450" s="208">
        <f>IF('[1]HNI OPTION CALLS'!E450="BUY",('[1]HNI OPTION CALLS'!L450-'[1]HNI OPTION CALLS'!G450)*('[1]HNI OPTION CALLS'!M450),('[1]HNI OPTION CALLS'!G450-'[1]HNI OPTION CALLS'!L450)*('[1]HNI OPTION CALLS'!M450))</f>
        <v>-16000</v>
      </c>
      <c r="O450" s="209">
        <f>'[1]HNI OPTION CALLS'!N450/('[1]HNI OPTION CALLS'!M450)/'[1]HNI OPTION CALLS'!G450%</f>
        <v>-23.52941176470588</v>
      </c>
    </row>
    <row r="451" spans="1:15" s="114" customFormat="1" ht="15" customHeight="1">
      <c r="A451" s="357">
        <v>21</v>
      </c>
      <c r="B451" s="358">
        <v>43529</v>
      </c>
      <c r="C451" s="372">
        <v>1200</v>
      </c>
      <c r="D451" s="359" t="s">
        <v>176</v>
      </c>
      <c r="E451" s="372" t="s">
        <v>21</v>
      </c>
      <c r="F451" s="359" t="s">
        <v>64</v>
      </c>
      <c r="G451" s="359">
        <v>39</v>
      </c>
      <c r="H451" s="372">
        <v>25</v>
      </c>
      <c r="I451" s="372">
        <v>47</v>
      </c>
      <c r="J451" s="372">
        <v>55</v>
      </c>
      <c r="K451" s="372">
        <v>63</v>
      </c>
      <c r="L451" s="359">
        <v>47</v>
      </c>
      <c r="M451" s="372">
        <v>600</v>
      </c>
      <c r="N451" s="208">
        <f>IF('[1]HNI OPTION CALLS'!E451="BUY",('[1]HNI OPTION CALLS'!L451-'[1]HNI OPTION CALLS'!G451)*('[1]HNI OPTION CALLS'!M451),('[1]HNI OPTION CALLS'!G451-'[1]HNI OPTION CALLS'!L451)*('[1]HNI OPTION CALLS'!M451))</f>
        <v>4800</v>
      </c>
      <c r="O451" s="209">
        <f>'[1]HNI OPTION CALLS'!N451/('[1]HNI OPTION CALLS'!M451)/'[1]HNI OPTION CALLS'!G451%</f>
        <v>20.51282051282051</v>
      </c>
    </row>
    <row r="452" spans="1:15" s="114" customFormat="1" ht="15" customHeight="1">
      <c r="A452" s="357">
        <v>22</v>
      </c>
      <c r="B452" s="358">
        <v>43525</v>
      </c>
      <c r="C452" s="372">
        <v>240</v>
      </c>
      <c r="D452" s="359" t="s">
        <v>176</v>
      </c>
      <c r="E452" s="372" t="s">
        <v>21</v>
      </c>
      <c r="F452" s="359" t="s">
        <v>133</v>
      </c>
      <c r="G452" s="359">
        <v>10.5</v>
      </c>
      <c r="H452" s="372">
        <v>5.5</v>
      </c>
      <c r="I452" s="372">
        <v>13</v>
      </c>
      <c r="J452" s="372">
        <v>15.5</v>
      </c>
      <c r="K452" s="372">
        <v>18</v>
      </c>
      <c r="L452" s="359">
        <v>13</v>
      </c>
      <c r="M452" s="372">
        <v>2000</v>
      </c>
      <c r="N452" s="208">
        <f>IF('[1]HNI OPTION CALLS'!E452="BUY",('[1]HNI OPTION CALLS'!L452-'[1]HNI OPTION CALLS'!G452)*('[1]HNI OPTION CALLS'!M452),('[1]HNI OPTION CALLS'!G452-'[1]HNI OPTION CALLS'!L452)*('[1]HNI OPTION CALLS'!M452))</f>
        <v>5000</v>
      </c>
      <c r="O452" s="209">
        <f>'[1]HNI OPTION CALLS'!N452/('[1]HNI OPTION CALLS'!M452)/'[1]HNI OPTION CALLS'!G452%</f>
        <v>23.80952380952381</v>
      </c>
    </row>
    <row r="453" spans="1:12" s="114" customFormat="1" ht="15" customHeight="1">
      <c r="A453" s="106" t="s">
        <v>25</v>
      </c>
      <c r="B453" s="107"/>
      <c r="C453" s="108"/>
      <c r="D453" s="109"/>
      <c r="E453" s="110"/>
      <c r="F453" s="110"/>
      <c r="G453" s="111"/>
      <c r="H453" s="112"/>
      <c r="I453" s="112"/>
      <c r="J453" s="112"/>
      <c r="K453" s="110"/>
      <c r="L453" s="113"/>
    </row>
    <row r="454" spans="1:12" s="114" customFormat="1" ht="16.5">
      <c r="A454" s="106" t="s">
        <v>26</v>
      </c>
      <c r="B454" s="107"/>
      <c r="C454" s="108"/>
      <c r="D454" s="109"/>
      <c r="E454" s="110"/>
      <c r="F454" s="110"/>
      <c r="G454" s="111"/>
      <c r="H454" s="110"/>
      <c r="I454" s="110"/>
      <c r="J454" s="110"/>
      <c r="K454" s="110"/>
      <c r="L454" s="113"/>
    </row>
    <row r="455" spans="1:11" s="114" customFormat="1" ht="16.5">
      <c r="A455" s="106" t="s">
        <v>26</v>
      </c>
      <c r="B455" s="107"/>
      <c r="C455" s="108"/>
      <c r="D455" s="109"/>
      <c r="E455" s="110"/>
      <c r="F455" s="110"/>
      <c r="G455" s="111"/>
      <c r="H455" s="110"/>
      <c r="I455" s="110"/>
      <c r="J455" s="110"/>
      <c r="K455" s="110"/>
    </row>
    <row r="456" spans="1:13" s="114" customFormat="1" ht="17.25" thickBot="1">
      <c r="A456" s="73"/>
      <c r="B456" s="115"/>
      <c r="C456" s="115"/>
      <c r="D456" s="116"/>
      <c r="E456" s="116"/>
      <c r="F456" s="116"/>
      <c r="G456" s="117"/>
      <c r="H456" s="118"/>
      <c r="I456" s="119" t="s">
        <v>27</v>
      </c>
      <c r="J456" s="119"/>
      <c r="K456" s="120"/>
      <c r="M456" s="121"/>
    </row>
    <row r="457" spans="1:12" s="114" customFormat="1" ht="16.5">
      <c r="A457" s="122"/>
      <c r="B457" s="115"/>
      <c r="C457" s="115"/>
      <c r="D457" s="360" t="s">
        <v>28</v>
      </c>
      <c r="E457" s="361"/>
      <c r="F457" s="362">
        <v>21</v>
      </c>
      <c r="G457" s="363">
        <v>100</v>
      </c>
      <c r="H457" s="116">
        <v>21</v>
      </c>
      <c r="I457" s="123">
        <f>'[1]HNI OPTION CALLS'!H458/'[1]HNI OPTION CALLS'!H457%</f>
        <v>80.95238095238095</v>
      </c>
      <c r="J457" s="123"/>
      <c r="K457" s="123"/>
      <c r="L457" s="120"/>
    </row>
    <row r="458" spans="1:11" s="114" customFormat="1" ht="16.5">
      <c r="A458" s="122"/>
      <c r="B458" s="115"/>
      <c r="C458" s="115"/>
      <c r="D458" s="364" t="s">
        <v>29</v>
      </c>
      <c r="E458" s="365"/>
      <c r="F458" s="366">
        <v>17</v>
      </c>
      <c r="G458" s="367">
        <f>('[1]HNI OPTION CALLS'!F458/'[1]HNI OPTION CALLS'!F457)*100</f>
        <v>80.95238095238095</v>
      </c>
      <c r="H458" s="116">
        <v>17</v>
      </c>
      <c r="I458" s="120"/>
      <c r="J458" s="120"/>
      <c r="K458" s="116"/>
    </row>
    <row r="459" spans="1:12" s="114" customFormat="1" ht="15" customHeight="1">
      <c r="A459" s="124"/>
      <c r="B459" s="115"/>
      <c r="C459" s="115"/>
      <c r="D459" s="364" t="s">
        <v>31</v>
      </c>
      <c r="E459" s="365"/>
      <c r="F459" s="366">
        <v>0</v>
      </c>
      <c r="G459" s="367">
        <f>('[1]HNI OPTION CALLS'!F459/'[1]HNI OPTION CALLS'!F457)*100</f>
        <v>0</v>
      </c>
      <c r="H459" s="125"/>
      <c r="I459" s="116"/>
      <c r="J459" s="116"/>
      <c r="K459" s="116"/>
      <c r="L459" s="126"/>
    </row>
    <row r="460" spans="1:12" s="114" customFormat="1" ht="15" customHeight="1">
      <c r="A460" s="124"/>
      <c r="B460" s="115"/>
      <c r="C460" s="115"/>
      <c r="D460" s="364" t="s">
        <v>32</v>
      </c>
      <c r="E460" s="365"/>
      <c r="F460" s="366">
        <v>0</v>
      </c>
      <c r="G460" s="367">
        <f>('[1]HNI OPTION CALLS'!F460/'[1]HNI OPTION CALLS'!F457)*100</f>
        <v>0</v>
      </c>
      <c r="H460" s="125"/>
      <c r="I460" s="116"/>
      <c r="J460" s="116"/>
      <c r="K460" s="116"/>
      <c r="L460" s="120"/>
    </row>
    <row r="461" spans="1:12" s="114" customFormat="1" ht="16.5">
      <c r="A461" s="124"/>
      <c r="B461" s="115"/>
      <c r="C461" s="115"/>
      <c r="D461" s="364" t="s">
        <v>33</v>
      </c>
      <c r="E461" s="365"/>
      <c r="F461" s="366">
        <v>0</v>
      </c>
      <c r="G461" s="367">
        <f>('[1]HNI OPTION CALLS'!F461/'[1]HNI OPTION CALLS'!F457)*100</f>
        <v>0</v>
      </c>
      <c r="H461" s="125"/>
      <c r="I461" s="116" t="s">
        <v>34</v>
      </c>
      <c r="J461" s="116"/>
      <c r="K461" s="120"/>
      <c r="L461" s="120"/>
    </row>
    <row r="462" spans="1:12" s="114" customFormat="1" ht="16.5">
      <c r="A462" s="124"/>
      <c r="B462" s="115"/>
      <c r="C462" s="115"/>
      <c r="D462" s="364" t="s">
        <v>35</v>
      </c>
      <c r="E462" s="365"/>
      <c r="F462" s="366">
        <v>4</v>
      </c>
      <c r="G462" s="367">
        <f>('[1]HNI OPTION CALLS'!F462/'[1]HNI OPTION CALLS'!F457)*100</f>
        <v>19.047619047619047</v>
      </c>
      <c r="H462" s="125"/>
      <c r="I462" s="116"/>
      <c r="J462" s="116"/>
      <c r="K462" s="120"/>
      <c r="L462" s="120"/>
    </row>
    <row r="463" spans="1:12" s="114" customFormat="1" ht="17.25" thickBot="1">
      <c r="A463" s="124"/>
      <c r="B463" s="115"/>
      <c r="C463" s="115"/>
      <c r="D463" s="368" t="s">
        <v>36</v>
      </c>
      <c r="E463" s="369"/>
      <c r="F463" s="370">
        <v>0</v>
      </c>
      <c r="G463" s="371">
        <f>('[1]HNI OPTION CALLS'!F463/'[1]HNI OPTION CALLS'!F457)*100</f>
        <v>0</v>
      </c>
      <c r="H463" s="125"/>
      <c r="I463" s="116"/>
      <c r="J463" s="116"/>
      <c r="K463" s="126"/>
      <c r="L463" s="126"/>
    </row>
    <row r="464" spans="1:11" s="114" customFormat="1" ht="16.5">
      <c r="A464" s="127" t="s">
        <v>37</v>
      </c>
      <c r="B464" s="115"/>
      <c r="C464" s="115"/>
      <c r="D464" s="122"/>
      <c r="E464" s="122"/>
      <c r="F464" s="116"/>
      <c r="G464" s="116"/>
      <c r="H464" s="128"/>
      <c r="I464" s="129"/>
      <c r="K464" s="129"/>
    </row>
    <row r="465" spans="1:12" s="114" customFormat="1" ht="15" customHeight="1">
      <c r="A465" s="130" t="s">
        <v>38</v>
      </c>
      <c r="B465" s="115"/>
      <c r="C465" s="115"/>
      <c r="D465" s="131"/>
      <c r="E465" s="132"/>
      <c r="F465" s="122"/>
      <c r="G465" s="129"/>
      <c r="H465" s="128"/>
      <c r="I465" s="129"/>
      <c r="J465" s="129"/>
      <c r="K465" s="129"/>
      <c r="L465" s="116"/>
    </row>
    <row r="466" spans="1:12" s="114" customFormat="1" ht="15" customHeight="1">
      <c r="A466" s="130" t="s">
        <v>39</v>
      </c>
      <c r="B466" s="115"/>
      <c r="C466" s="115"/>
      <c r="D466" s="122"/>
      <c r="E466" s="132"/>
      <c r="F466" s="122"/>
      <c r="G466" s="129"/>
      <c r="H466" s="128"/>
      <c r="I466" s="120"/>
      <c r="J466" s="120"/>
      <c r="K466" s="120"/>
      <c r="L466" s="116"/>
    </row>
    <row r="467" spans="1:12" s="114" customFormat="1" ht="15" customHeight="1">
      <c r="A467" s="130" t="s">
        <v>40</v>
      </c>
      <c r="B467" s="131"/>
      <c r="C467" s="115"/>
      <c r="D467" s="122"/>
      <c r="E467" s="132"/>
      <c r="F467" s="122"/>
      <c r="G467" s="129"/>
      <c r="H467" s="118"/>
      <c r="I467" s="120"/>
      <c r="J467" s="120"/>
      <c r="K467" s="120"/>
      <c r="L467" s="116"/>
    </row>
    <row r="468" spans="1:14" s="114" customFormat="1" ht="17.25" thickBot="1">
      <c r="A468" s="130" t="s">
        <v>41</v>
      </c>
      <c r="B468" s="124"/>
      <c r="C468" s="131"/>
      <c r="D468" s="122"/>
      <c r="E468" s="134"/>
      <c r="F468" s="129"/>
      <c r="G468" s="129"/>
      <c r="H468" s="118"/>
      <c r="I468" s="120"/>
      <c r="J468" s="120"/>
      <c r="K468" s="120"/>
      <c r="L468" s="129"/>
      <c r="N468" s="122"/>
    </row>
    <row r="469" spans="1:15" s="114" customFormat="1" ht="15">
      <c r="A469" s="340" t="s">
        <v>0</v>
      </c>
      <c r="B469" s="341"/>
      <c r="C469" s="341"/>
      <c r="D469" s="341"/>
      <c r="E469" s="341"/>
      <c r="F469" s="341"/>
      <c r="G469" s="341"/>
      <c r="H469" s="341"/>
      <c r="I469" s="341"/>
      <c r="J469" s="341"/>
      <c r="K469" s="341"/>
      <c r="L469" s="341"/>
      <c r="M469" s="341"/>
      <c r="N469" s="341"/>
      <c r="O469" s="342"/>
    </row>
    <row r="470" spans="1:15" s="114" customFormat="1" ht="15">
      <c r="A470" s="343"/>
      <c r="B470" s="315"/>
      <c r="C470" s="315"/>
      <c r="D470" s="315"/>
      <c r="E470" s="315"/>
      <c r="F470" s="315"/>
      <c r="G470" s="315"/>
      <c r="H470" s="315"/>
      <c r="I470" s="315"/>
      <c r="J470" s="315"/>
      <c r="K470" s="315"/>
      <c r="L470" s="315"/>
      <c r="M470" s="315"/>
      <c r="N470" s="315"/>
      <c r="O470" s="317"/>
    </row>
    <row r="471" spans="1:15" s="114" customFormat="1" ht="15">
      <c r="A471" s="343"/>
      <c r="B471" s="315"/>
      <c r="C471" s="315"/>
      <c r="D471" s="315"/>
      <c r="E471" s="315"/>
      <c r="F471" s="315"/>
      <c r="G471" s="315"/>
      <c r="H471" s="315"/>
      <c r="I471" s="315"/>
      <c r="J471" s="315"/>
      <c r="K471" s="315"/>
      <c r="L471" s="315"/>
      <c r="M471" s="315"/>
      <c r="N471" s="315"/>
      <c r="O471" s="317"/>
    </row>
    <row r="472" spans="1:15" s="114" customFormat="1" ht="15" customHeight="1">
      <c r="A472" s="344" t="s">
        <v>135</v>
      </c>
      <c r="B472" s="316"/>
      <c r="C472" s="316"/>
      <c r="D472" s="316"/>
      <c r="E472" s="316"/>
      <c r="F472" s="316"/>
      <c r="G472" s="316"/>
      <c r="H472" s="316"/>
      <c r="I472" s="316"/>
      <c r="J472" s="316"/>
      <c r="K472" s="316"/>
      <c r="L472" s="316"/>
      <c r="M472" s="316"/>
      <c r="N472" s="316"/>
      <c r="O472" s="318"/>
    </row>
    <row r="473" spans="1:15" s="114" customFormat="1" ht="15" customHeight="1">
      <c r="A473" s="344" t="s">
        <v>136</v>
      </c>
      <c r="B473" s="316"/>
      <c r="C473" s="316"/>
      <c r="D473" s="316"/>
      <c r="E473" s="316"/>
      <c r="F473" s="316"/>
      <c r="G473" s="316"/>
      <c r="H473" s="316"/>
      <c r="I473" s="316"/>
      <c r="J473" s="316"/>
      <c r="K473" s="316"/>
      <c r="L473" s="316"/>
      <c r="M473" s="316"/>
      <c r="N473" s="316"/>
      <c r="O473" s="318"/>
    </row>
    <row r="474" spans="1:15" s="114" customFormat="1" ht="15" customHeight="1" thickBot="1">
      <c r="A474" s="345" t="s">
        <v>3</v>
      </c>
      <c r="B474" s="346"/>
      <c r="C474" s="346"/>
      <c r="D474" s="346"/>
      <c r="E474" s="346"/>
      <c r="F474" s="346"/>
      <c r="G474" s="346"/>
      <c r="H474" s="346"/>
      <c r="I474" s="346"/>
      <c r="J474" s="346"/>
      <c r="K474" s="346"/>
      <c r="L474" s="346"/>
      <c r="M474" s="346"/>
      <c r="N474" s="346"/>
      <c r="O474" s="347"/>
    </row>
    <row r="475" spans="1:15" s="114" customFormat="1" ht="16.5">
      <c r="A475" s="348" t="s">
        <v>235</v>
      </c>
      <c r="B475" s="349"/>
      <c r="C475" s="349"/>
      <c r="D475" s="349"/>
      <c r="E475" s="349"/>
      <c r="F475" s="349"/>
      <c r="G475" s="349"/>
      <c r="H475" s="349"/>
      <c r="I475" s="349"/>
      <c r="J475" s="349"/>
      <c r="K475" s="349"/>
      <c r="L475" s="349"/>
      <c r="M475" s="349"/>
      <c r="N475" s="349"/>
      <c r="O475" s="350"/>
    </row>
    <row r="476" spans="1:15" s="114" customFormat="1" ht="16.5">
      <c r="A476" s="351" t="s">
        <v>5</v>
      </c>
      <c r="B476" s="352"/>
      <c r="C476" s="352"/>
      <c r="D476" s="352"/>
      <c r="E476" s="352"/>
      <c r="F476" s="352"/>
      <c r="G476" s="352"/>
      <c r="H476" s="352"/>
      <c r="I476" s="352"/>
      <c r="J476" s="352"/>
      <c r="K476" s="352"/>
      <c r="L476" s="352"/>
      <c r="M476" s="352"/>
      <c r="N476" s="352"/>
      <c r="O476" s="353"/>
    </row>
    <row r="477" spans="1:15" s="114" customFormat="1" ht="15" customHeight="1">
      <c r="A477" s="354" t="s">
        <v>6</v>
      </c>
      <c r="B477" s="355" t="s">
        <v>7</v>
      </c>
      <c r="C477" s="355" t="s">
        <v>175</v>
      </c>
      <c r="D477" s="355" t="s">
        <v>8</v>
      </c>
      <c r="E477" s="354" t="s">
        <v>160</v>
      </c>
      <c r="F477" s="354" t="s">
        <v>161</v>
      </c>
      <c r="G477" s="355" t="s">
        <v>11</v>
      </c>
      <c r="H477" s="355" t="s">
        <v>12</v>
      </c>
      <c r="I477" s="355" t="s">
        <v>13</v>
      </c>
      <c r="J477" s="355" t="s">
        <v>14</v>
      </c>
      <c r="K477" s="355" t="s">
        <v>15</v>
      </c>
      <c r="L477" s="356" t="s">
        <v>16</v>
      </c>
      <c r="M477" s="355" t="s">
        <v>17</v>
      </c>
      <c r="N477" s="355" t="s">
        <v>18</v>
      </c>
      <c r="O477" s="355" t="s">
        <v>19</v>
      </c>
    </row>
    <row r="478" spans="1:15" s="114" customFormat="1" ht="15" customHeight="1">
      <c r="A478" s="314"/>
      <c r="B478" s="311"/>
      <c r="C478" s="311"/>
      <c r="D478" s="311"/>
      <c r="E478" s="314"/>
      <c r="F478" s="314"/>
      <c r="G478" s="311"/>
      <c r="H478" s="311"/>
      <c r="I478" s="311"/>
      <c r="J478" s="311"/>
      <c r="K478" s="311"/>
      <c r="L478" s="313"/>
      <c r="M478" s="311"/>
      <c r="N478" s="312"/>
      <c r="O478" s="312"/>
    </row>
    <row r="479" spans="1:15" s="114" customFormat="1" ht="15" customHeight="1">
      <c r="A479" s="372">
        <v>1</v>
      </c>
      <c r="B479" s="358">
        <v>43524</v>
      </c>
      <c r="C479" s="372">
        <v>100</v>
      </c>
      <c r="D479" s="359" t="s">
        <v>176</v>
      </c>
      <c r="E479" s="372" t="s">
        <v>21</v>
      </c>
      <c r="F479" s="359" t="s">
        <v>267</v>
      </c>
      <c r="G479" s="359">
        <v>4.2</v>
      </c>
      <c r="H479" s="372">
        <v>2.2</v>
      </c>
      <c r="I479" s="372">
        <v>5.2</v>
      </c>
      <c r="J479" s="372">
        <v>6.2</v>
      </c>
      <c r="K479" s="372">
        <v>7.2</v>
      </c>
      <c r="L479" s="359">
        <v>5.2</v>
      </c>
      <c r="M479" s="372">
        <v>6000</v>
      </c>
      <c r="N479" s="208">
        <f>IF('[1]HNI OPTION CALLS'!E479="BUY",('[1]HNI OPTION CALLS'!L479-'[1]HNI OPTION CALLS'!G479)*('[1]HNI OPTION CALLS'!M479),('[1]HNI OPTION CALLS'!G479-'[1]HNI OPTION CALLS'!L479)*('[1]HNI OPTION CALLS'!M479))</f>
        <v>6000</v>
      </c>
      <c r="O479" s="209">
        <f>'[1]HNI OPTION CALLS'!N479/('[1]HNI OPTION CALLS'!M479)/'[1]HNI OPTION CALLS'!G479%</f>
        <v>23.809523809523807</v>
      </c>
    </row>
    <row r="480" spans="1:15" s="114" customFormat="1" ht="15" customHeight="1">
      <c r="A480" s="372">
        <v>2</v>
      </c>
      <c r="B480" s="358">
        <v>43522</v>
      </c>
      <c r="C480" s="372">
        <v>180</v>
      </c>
      <c r="D480" s="359" t="s">
        <v>176</v>
      </c>
      <c r="E480" s="372" t="s">
        <v>21</v>
      </c>
      <c r="F480" s="359" t="s">
        <v>84</v>
      </c>
      <c r="G480" s="359">
        <v>2</v>
      </c>
      <c r="H480" s="372">
        <v>0.5</v>
      </c>
      <c r="I480" s="372">
        <v>4.5</v>
      </c>
      <c r="J480" s="372">
        <v>7</v>
      </c>
      <c r="K480" s="372">
        <v>9.5</v>
      </c>
      <c r="L480" s="359">
        <v>4.5</v>
      </c>
      <c r="M480" s="372">
        <v>2000</v>
      </c>
      <c r="N480" s="208">
        <f>IF('[1]HNI OPTION CALLS'!E480="BUY",('[1]HNI OPTION CALLS'!L480-'[1]HNI OPTION CALLS'!G480)*('[1]HNI OPTION CALLS'!M480),('[1]HNI OPTION CALLS'!G480-'[1]HNI OPTION CALLS'!L480)*('[1]HNI OPTION CALLS'!M480))</f>
        <v>5000</v>
      </c>
      <c r="O480" s="209">
        <f>'[1]HNI OPTION CALLS'!N480/('[1]HNI OPTION CALLS'!M480)/'[1]HNI OPTION CALLS'!G480%</f>
        <v>125</v>
      </c>
    </row>
    <row r="481" spans="1:15" s="114" customFormat="1" ht="15" customHeight="1">
      <c r="A481" s="372">
        <v>3</v>
      </c>
      <c r="B481" s="358">
        <v>43521</v>
      </c>
      <c r="C481" s="372">
        <v>550</v>
      </c>
      <c r="D481" s="359" t="s">
        <v>176</v>
      </c>
      <c r="E481" s="372" t="s">
        <v>21</v>
      </c>
      <c r="F481" s="359" t="s">
        <v>157</v>
      </c>
      <c r="G481" s="359">
        <v>6</v>
      </c>
      <c r="H481" s="372">
        <v>1</v>
      </c>
      <c r="I481" s="372">
        <v>11</v>
      </c>
      <c r="J481" s="372">
        <v>16</v>
      </c>
      <c r="K481" s="372">
        <v>21</v>
      </c>
      <c r="L481" s="359">
        <v>11</v>
      </c>
      <c r="M481" s="372">
        <v>1000</v>
      </c>
      <c r="N481" s="208">
        <f>IF('[1]HNI OPTION CALLS'!E481="BUY",('[1]HNI OPTION CALLS'!L481-'[1]HNI OPTION CALLS'!G481)*('[1]HNI OPTION CALLS'!M481),('[1]HNI OPTION CALLS'!G481-'[1]HNI OPTION CALLS'!L481)*('[1]HNI OPTION CALLS'!M481))</f>
        <v>5000</v>
      </c>
      <c r="O481" s="209">
        <f>'[1]HNI OPTION CALLS'!N481/('[1]HNI OPTION CALLS'!M481)/'[1]HNI OPTION CALLS'!G481%</f>
        <v>83.33333333333334</v>
      </c>
    </row>
    <row r="482" spans="1:15" s="114" customFormat="1" ht="15">
      <c r="A482" s="372">
        <v>4</v>
      </c>
      <c r="B482" s="358">
        <v>43518</v>
      </c>
      <c r="C482" s="372">
        <v>80</v>
      </c>
      <c r="D482" s="359" t="s">
        <v>176</v>
      </c>
      <c r="E482" s="372" t="s">
        <v>21</v>
      </c>
      <c r="F482" s="359" t="s">
        <v>221</v>
      </c>
      <c r="G482" s="359">
        <v>3</v>
      </c>
      <c r="H482" s="372">
        <v>0.7</v>
      </c>
      <c r="I482" s="372">
        <v>4.5</v>
      </c>
      <c r="J482" s="372">
        <v>6</v>
      </c>
      <c r="K482" s="372">
        <v>7.5</v>
      </c>
      <c r="L482" s="359">
        <v>4.5</v>
      </c>
      <c r="M482" s="372">
        <v>4000</v>
      </c>
      <c r="N482" s="208">
        <f>IF('[1]HNI OPTION CALLS'!E482="BUY",('[1]HNI OPTION CALLS'!L482-'[1]HNI OPTION CALLS'!G482)*('[1]HNI OPTION CALLS'!M482),('[1]HNI OPTION CALLS'!G482-'[1]HNI OPTION CALLS'!L482)*('[1]HNI OPTION CALLS'!M482))</f>
        <v>6000</v>
      </c>
      <c r="O482" s="209">
        <f>'[1]HNI OPTION CALLS'!N482/('[1]HNI OPTION CALLS'!M482)/'[1]HNI OPTION CALLS'!G482%</f>
        <v>50</v>
      </c>
    </row>
    <row r="483" spans="1:15" s="114" customFormat="1" ht="15">
      <c r="A483" s="372">
        <v>5</v>
      </c>
      <c r="B483" s="358">
        <v>43517</v>
      </c>
      <c r="C483" s="372">
        <v>1260</v>
      </c>
      <c r="D483" s="359" t="s">
        <v>176</v>
      </c>
      <c r="E483" s="372" t="s">
        <v>21</v>
      </c>
      <c r="F483" s="359" t="s">
        <v>246</v>
      </c>
      <c r="G483" s="359">
        <v>17</v>
      </c>
      <c r="H483" s="372">
        <v>4</v>
      </c>
      <c r="I483" s="372">
        <v>27</v>
      </c>
      <c r="J483" s="372">
        <v>37</v>
      </c>
      <c r="K483" s="372">
        <v>47</v>
      </c>
      <c r="L483" s="359">
        <v>4</v>
      </c>
      <c r="M483" s="372">
        <v>500</v>
      </c>
      <c r="N483" s="208">
        <f>IF('[1]HNI OPTION CALLS'!E483="BUY",('[1]HNI OPTION CALLS'!L483-'[1]HNI OPTION CALLS'!G483)*('[1]HNI OPTION CALLS'!M483),('[1]HNI OPTION CALLS'!G483-'[1]HNI OPTION CALLS'!L483)*('[1]HNI OPTION CALLS'!M483))</f>
        <v>-6500</v>
      </c>
      <c r="O483" s="209">
        <f>'[1]HNI OPTION CALLS'!N483/('[1]HNI OPTION CALLS'!M483)/'[1]HNI OPTION CALLS'!G483%</f>
        <v>-76.47058823529412</v>
      </c>
    </row>
    <row r="484" spans="1:15" s="114" customFormat="1" ht="15">
      <c r="A484" s="372">
        <v>6</v>
      </c>
      <c r="B484" s="358">
        <v>43516</v>
      </c>
      <c r="C484" s="372">
        <v>150</v>
      </c>
      <c r="D484" s="359" t="s">
        <v>176</v>
      </c>
      <c r="E484" s="372" t="s">
        <v>21</v>
      </c>
      <c r="F484" s="359" t="s">
        <v>219</v>
      </c>
      <c r="G484" s="359">
        <v>4.5</v>
      </c>
      <c r="H484" s="372">
        <v>0.5</v>
      </c>
      <c r="I484" s="372">
        <v>7</v>
      </c>
      <c r="J484" s="372">
        <v>9.5</v>
      </c>
      <c r="K484" s="372">
        <v>12</v>
      </c>
      <c r="L484" s="359">
        <v>7</v>
      </c>
      <c r="M484" s="372">
        <v>2250</v>
      </c>
      <c r="N484" s="208">
        <f>IF('[1]HNI OPTION CALLS'!E484="BUY",('[1]HNI OPTION CALLS'!L484-'[1]HNI OPTION CALLS'!G484)*('[1]HNI OPTION CALLS'!M484),('[1]HNI OPTION CALLS'!G484-'[1]HNI OPTION CALLS'!L484)*('[1]HNI OPTION CALLS'!M484))</f>
        <v>5625</v>
      </c>
      <c r="O484" s="209">
        <f>'[1]HNI OPTION CALLS'!N484/('[1]HNI OPTION CALLS'!M484)/'[1]HNI OPTION CALLS'!G484%</f>
        <v>55.55555555555556</v>
      </c>
    </row>
    <row r="485" spans="1:15" s="114" customFormat="1" ht="15" customHeight="1">
      <c r="A485" s="372">
        <v>7</v>
      </c>
      <c r="B485" s="358">
        <v>43515</v>
      </c>
      <c r="C485" s="372">
        <v>430</v>
      </c>
      <c r="D485" s="359" t="s">
        <v>182</v>
      </c>
      <c r="E485" s="372" t="s">
        <v>21</v>
      </c>
      <c r="F485" s="359" t="s">
        <v>231</v>
      </c>
      <c r="G485" s="359">
        <v>18</v>
      </c>
      <c r="H485" s="372">
        <v>10</v>
      </c>
      <c r="I485" s="372">
        <v>22</v>
      </c>
      <c r="J485" s="372">
        <v>26</v>
      </c>
      <c r="K485" s="372">
        <v>30</v>
      </c>
      <c r="L485" s="359">
        <v>22</v>
      </c>
      <c r="M485" s="372">
        <v>1500</v>
      </c>
      <c r="N485" s="208">
        <f>IF('[1]HNI OPTION CALLS'!E485="BUY",('[1]HNI OPTION CALLS'!L485-'[1]HNI OPTION CALLS'!G485)*('[1]HNI OPTION CALLS'!M485),('[1]HNI OPTION CALLS'!G485-'[1]HNI OPTION CALLS'!L485)*('[1]HNI OPTION CALLS'!M485))</f>
        <v>6000</v>
      </c>
      <c r="O485" s="209">
        <f>'[1]HNI OPTION CALLS'!N485/('[1]HNI OPTION CALLS'!M485)/'[1]HNI OPTION CALLS'!G485%</f>
        <v>22.22222222222222</v>
      </c>
    </row>
    <row r="486" spans="1:15" s="114" customFormat="1" ht="15" customHeight="1">
      <c r="A486" s="372">
        <v>8</v>
      </c>
      <c r="B486" s="358">
        <v>43514</v>
      </c>
      <c r="C486" s="372">
        <v>34</v>
      </c>
      <c r="D486" s="359" t="s">
        <v>176</v>
      </c>
      <c r="E486" s="372" t="s">
        <v>21</v>
      </c>
      <c r="F486" s="359" t="s">
        <v>247</v>
      </c>
      <c r="G486" s="359">
        <v>2.9</v>
      </c>
      <c r="H486" s="372">
        <v>0.6</v>
      </c>
      <c r="I486" s="372">
        <v>3.6</v>
      </c>
      <c r="J486" s="372">
        <v>4.3</v>
      </c>
      <c r="K486" s="372">
        <v>5</v>
      </c>
      <c r="L486" s="359">
        <v>3.6</v>
      </c>
      <c r="M486" s="372">
        <v>8000</v>
      </c>
      <c r="N486" s="208">
        <f>IF('[1]HNI OPTION CALLS'!E486="BUY",('[1]HNI OPTION CALLS'!L486-'[1]HNI OPTION CALLS'!G486)*('[1]HNI OPTION CALLS'!M486),('[1]HNI OPTION CALLS'!G486-'[1]HNI OPTION CALLS'!L486)*('[1]HNI OPTION CALLS'!M486))</f>
        <v>5600.000000000002</v>
      </c>
      <c r="O486" s="209">
        <f>'[1]HNI OPTION CALLS'!N486/('[1]HNI OPTION CALLS'!M486)/'[1]HNI OPTION CALLS'!G486%</f>
        <v>24.137931034482765</v>
      </c>
    </row>
    <row r="487" spans="1:15" s="114" customFormat="1" ht="15" customHeight="1">
      <c r="A487" s="372">
        <v>9</v>
      </c>
      <c r="B487" s="358">
        <v>43508</v>
      </c>
      <c r="C487" s="372">
        <v>345</v>
      </c>
      <c r="D487" s="359" t="s">
        <v>176</v>
      </c>
      <c r="E487" s="372" t="s">
        <v>21</v>
      </c>
      <c r="F487" s="359" t="s">
        <v>196</v>
      </c>
      <c r="G487" s="359">
        <v>7</v>
      </c>
      <c r="H487" s="372">
        <v>3</v>
      </c>
      <c r="I487" s="372">
        <v>9</v>
      </c>
      <c r="J487" s="372">
        <v>11</v>
      </c>
      <c r="K487" s="372">
        <v>13</v>
      </c>
      <c r="L487" s="359">
        <v>11</v>
      </c>
      <c r="M487" s="372">
        <v>2500</v>
      </c>
      <c r="N487" s="208">
        <f>IF('[1]HNI OPTION CALLS'!E487="BUY",('[1]HNI OPTION CALLS'!L487-'[1]HNI OPTION CALLS'!G487)*('[1]HNI OPTION CALLS'!M487),('[1]HNI OPTION CALLS'!G487-'[1]HNI OPTION CALLS'!L487)*('[1]HNI OPTION CALLS'!M487))</f>
        <v>10000</v>
      </c>
      <c r="O487" s="209">
        <f>'[1]HNI OPTION CALLS'!N487/('[1]HNI OPTION CALLS'!M487)/'[1]HNI OPTION CALLS'!G487%</f>
        <v>57.14285714285714</v>
      </c>
    </row>
    <row r="488" spans="1:15" s="114" customFormat="1" ht="15">
      <c r="A488" s="372">
        <v>10</v>
      </c>
      <c r="B488" s="358">
        <v>43508</v>
      </c>
      <c r="C488" s="372">
        <v>490</v>
      </c>
      <c r="D488" s="359" t="s">
        <v>176</v>
      </c>
      <c r="E488" s="372" t="s">
        <v>21</v>
      </c>
      <c r="F488" s="359" t="s">
        <v>80</v>
      </c>
      <c r="G488" s="359">
        <v>14</v>
      </c>
      <c r="H488" s="372">
        <v>7</v>
      </c>
      <c r="I488" s="372">
        <v>19</v>
      </c>
      <c r="J488" s="372">
        <v>24</v>
      </c>
      <c r="K488" s="372">
        <v>29</v>
      </c>
      <c r="L488" s="359">
        <v>19</v>
      </c>
      <c r="M488" s="372">
        <v>1061</v>
      </c>
      <c r="N488" s="208">
        <f>IF('[1]HNI OPTION CALLS'!E488="BUY",('[1]HNI OPTION CALLS'!L488-'[1]HNI OPTION CALLS'!G488)*('[1]HNI OPTION CALLS'!M488),('[1]HNI OPTION CALLS'!G488-'[1]HNI OPTION CALLS'!L488)*('[1]HNI OPTION CALLS'!M488))</f>
        <v>5305</v>
      </c>
      <c r="O488" s="209">
        <f>'[1]HNI OPTION CALLS'!N488/('[1]HNI OPTION CALLS'!M488)/'[1]HNI OPTION CALLS'!G488%</f>
        <v>35.71428571428571</v>
      </c>
    </row>
    <row r="489" spans="1:15" s="114" customFormat="1" ht="15">
      <c r="A489" s="372">
        <v>11</v>
      </c>
      <c r="B489" s="358">
        <v>43504</v>
      </c>
      <c r="C489" s="372">
        <v>325</v>
      </c>
      <c r="D489" s="359" t="s">
        <v>176</v>
      </c>
      <c r="E489" s="372" t="s">
        <v>21</v>
      </c>
      <c r="F489" s="359" t="s">
        <v>242</v>
      </c>
      <c r="G489" s="359">
        <v>10</v>
      </c>
      <c r="H489" s="372">
        <v>5</v>
      </c>
      <c r="I489" s="372">
        <v>12.5</v>
      </c>
      <c r="J489" s="372">
        <v>15</v>
      </c>
      <c r="K489" s="372">
        <v>17.5</v>
      </c>
      <c r="L489" s="359">
        <v>12.5</v>
      </c>
      <c r="M489" s="372">
        <v>2000</v>
      </c>
      <c r="N489" s="208">
        <f>IF('[1]HNI OPTION CALLS'!E489="BUY",('[1]HNI OPTION CALLS'!L489-'[1]HNI OPTION CALLS'!G489)*('[1]HNI OPTION CALLS'!M489),('[1]HNI OPTION CALLS'!G489-'[1]HNI OPTION CALLS'!L489)*('[1]HNI OPTION CALLS'!M489))</f>
        <v>5000</v>
      </c>
      <c r="O489" s="209">
        <f>'[1]HNI OPTION CALLS'!N489/('[1]HNI OPTION CALLS'!M489)/'[1]HNI OPTION CALLS'!G489%</f>
        <v>25</v>
      </c>
    </row>
    <row r="490" spans="1:15" s="114" customFormat="1" ht="15">
      <c r="A490" s="372">
        <v>12</v>
      </c>
      <c r="B490" s="358">
        <v>43503</v>
      </c>
      <c r="C490" s="372">
        <v>1680</v>
      </c>
      <c r="D490" s="359" t="s">
        <v>176</v>
      </c>
      <c r="E490" s="372" t="s">
        <v>21</v>
      </c>
      <c r="F490" s="359" t="s">
        <v>146</v>
      </c>
      <c r="G490" s="359">
        <v>38</v>
      </c>
      <c r="H490" s="372">
        <v>18</v>
      </c>
      <c r="I490" s="372">
        <v>50</v>
      </c>
      <c r="J490" s="372">
        <v>62</v>
      </c>
      <c r="K490" s="372">
        <v>74</v>
      </c>
      <c r="L490" s="359">
        <v>62</v>
      </c>
      <c r="M490" s="372">
        <v>400</v>
      </c>
      <c r="N490" s="208">
        <f>IF('[1]HNI OPTION CALLS'!E490="BUY",('[1]HNI OPTION CALLS'!L490-'[1]HNI OPTION CALLS'!G490)*('[1]HNI OPTION CALLS'!M490),('[1]HNI OPTION CALLS'!G490-'[1]HNI OPTION CALLS'!L490)*('[1]HNI OPTION CALLS'!M490))</f>
        <v>9600</v>
      </c>
      <c r="O490" s="209">
        <f>'[1]HNI OPTION CALLS'!N490/('[1]HNI OPTION CALLS'!M490)/'[1]HNI OPTION CALLS'!G490%</f>
        <v>63.1578947368421</v>
      </c>
    </row>
    <row r="491" spans="1:15" s="114" customFormat="1" ht="15">
      <c r="A491" s="372">
        <v>13</v>
      </c>
      <c r="B491" s="358">
        <v>43502</v>
      </c>
      <c r="C491" s="372">
        <v>1320</v>
      </c>
      <c r="D491" s="359" t="s">
        <v>176</v>
      </c>
      <c r="E491" s="372" t="s">
        <v>21</v>
      </c>
      <c r="F491" s="359" t="s">
        <v>233</v>
      </c>
      <c r="G491" s="359">
        <v>34</v>
      </c>
      <c r="H491" s="372">
        <v>19</v>
      </c>
      <c r="I491" s="372">
        <v>44</v>
      </c>
      <c r="J491" s="372">
        <v>54</v>
      </c>
      <c r="K491" s="372">
        <v>64</v>
      </c>
      <c r="L491" s="359">
        <v>19</v>
      </c>
      <c r="M491" s="372">
        <v>500</v>
      </c>
      <c r="N491" s="208">
        <f>IF('[1]HNI OPTION CALLS'!E491="BUY",('[1]HNI OPTION CALLS'!L491-'[1]HNI OPTION CALLS'!G491)*('[1]HNI OPTION CALLS'!M491),('[1]HNI OPTION CALLS'!G491-'[1]HNI OPTION CALLS'!L491)*('[1]HNI OPTION CALLS'!M491))</f>
        <v>-7500</v>
      </c>
      <c r="O491" s="209">
        <f>'[1]HNI OPTION CALLS'!N491/('[1]HNI OPTION CALLS'!M491)/'[1]HNI OPTION CALLS'!G491%</f>
        <v>-44.11764705882353</v>
      </c>
    </row>
    <row r="492" spans="1:15" s="114" customFormat="1" ht="15">
      <c r="A492" s="372">
        <v>14</v>
      </c>
      <c r="B492" s="358">
        <v>43501</v>
      </c>
      <c r="C492" s="372">
        <v>1060</v>
      </c>
      <c r="D492" s="359" t="s">
        <v>176</v>
      </c>
      <c r="E492" s="372" t="s">
        <v>21</v>
      </c>
      <c r="F492" s="359" t="s">
        <v>218</v>
      </c>
      <c r="G492" s="359">
        <v>31</v>
      </c>
      <c r="H492" s="372">
        <v>18</v>
      </c>
      <c r="I492" s="372">
        <v>38</v>
      </c>
      <c r="J492" s="372">
        <v>45</v>
      </c>
      <c r="K492" s="372">
        <v>52</v>
      </c>
      <c r="L492" s="359">
        <v>38</v>
      </c>
      <c r="M492" s="372">
        <v>750</v>
      </c>
      <c r="N492" s="208">
        <f>IF('[1]HNI OPTION CALLS'!E492="BUY",('[1]HNI OPTION CALLS'!L492-'[1]HNI OPTION CALLS'!G492)*('[1]HNI OPTION CALLS'!M492),('[1]HNI OPTION CALLS'!G492-'[1]HNI OPTION CALLS'!L492)*('[1]HNI OPTION CALLS'!M492))</f>
        <v>5250</v>
      </c>
      <c r="O492" s="209">
        <f>'[1]HNI OPTION CALLS'!N492/('[1]HNI OPTION CALLS'!M492)/'[1]HNI OPTION CALLS'!G492%</f>
        <v>22.580645161290324</v>
      </c>
    </row>
    <row r="493" spans="1:15" s="114" customFormat="1" ht="15">
      <c r="A493" s="372">
        <v>15</v>
      </c>
      <c r="B493" s="358">
        <v>43500</v>
      </c>
      <c r="C493" s="372">
        <v>1620</v>
      </c>
      <c r="D493" s="359" t="s">
        <v>176</v>
      </c>
      <c r="E493" s="372" t="s">
        <v>21</v>
      </c>
      <c r="F493" s="359" t="s">
        <v>146</v>
      </c>
      <c r="G493" s="359">
        <v>54</v>
      </c>
      <c r="H493" s="372">
        <v>28</v>
      </c>
      <c r="I493" s="372">
        <v>69</v>
      </c>
      <c r="J493" s="372">
        <v>84</v>
      </c>
      <c r="K493" s="372">
        <v>99</v>
      </c>
      <c r="L493" s="359">
        <v>69</v>
      </c>
      <c r="M493" s="372">
        <v>400</v>
      </c>
      <c r="N493" s="208">
        <f>IF('[1]HNI OPTION CALLS'!E493="BUY",('[1]HNI OPTION CALLS'!L493-'[1]HNI OPTION CALLS'!G493)*('[1]HNI OPTION CALLS'!M493),('[1]HNI OPTION CALLS'!G493-'[1]HNI OPTION CALLS'!L493)*('[1]HNI OPTION CALLS'!M493))</f>
        <v>6000</v>
      </c>
      <c r="O493" s="209">
        <f>'[1]HNI OPTION CALLS'!N493/('[1]HNI OPTION CALLS'!M493)/'[1]HNI OPTION CALLS'!G493%</f>
        <v>27.777777777777775</v>
      </c>
    </row>
    <row r="494" spans="1:15" s="114" customFormat="1" ht="15">
      <c r="A494" s="372">
        <v>16</v>
      </c>
      <c r="B494" s="358">
        <v>43497</v>
      </c>
      <c r="C494" s="372">
        <v>7000</v>
      </c>
      <c r="D494" s="359" t="s">
        <v>176</v>
      </c>
      <c r="E494" s="372" t="s">
        <v>21</v>
      </c>
      <c r="F494" s="359" t="s">
        <v>67</v>
      </c>
      <c r="G494" s="359">
        <v>170</v>
      </c>
      <c r="H494" s="372">
        <v>40</v>
      </c>
      <c r="I494" s="372">
        <v>250</v>
      </c>
      <c r="J494" s="372">
        <v>330</v>
      </c>
      <c r="K494" s="372">
        <v>410</v>
      </c>
      <c r="L494" s="359">
        <v>330</v>
      </c>
      <c r="M494" s="372">
        <v>75</v>
      </c>
      <c r="N494" s="208">
        <f>IF('[1]HNI OPTION CALLS'!E494="BUY",('[1]HNI OPTION CALLS'!L494-'[1]HNI OPTION CALLS'!G494)*('[1]HNI OPTION CALLS'!M494),('[1]HNI OPTION CALLS'!G494-'[1]HNI OPTION CALLS'!L494)*('[1]HNI OPTION CALLS'!M494))</f>
        <v>12000</v>
      </c>
      <c r="O494" s="209">
        <f>'[1]HNI OPTION CALLS'!N494/('[1]HNI OPTION CALLS'!M494)/'[1]HNI OPTION CALLS'!G494%</f>
        <v>94.11764705882354</v>
      </c>
    </row>
    <row r="495" spans="1:12" s="114" customFormat="1" ht="16.5">
      <c r="A495" s="106" t="s">
        <v>25</v>
      </c>
      <c r="B495" s="107"/>
      <c r="C495" s="108"/>
      <c r="D495" s="109"/>
      <c r="E495" s="110"/>
      <c r="F495" s="110"/>
      <c r="G495" s="111"/>
      <c r="H495" s="112"/>
      <c r="I495" s="112"/>
      <c r="J495" s="112"/>
      <c r="K495" s="110"/>
      <c r="L495" s="113"/>
    </row>
    <row r="496" spans="1:12" s="114" customFormat="1" ht="16.5">
      <c r="A496" s="106" t="s">
        <v>26</v>
      </c>
      <c r="B496" s="107"/>
      <c r="C496" s="108"/>
      <c r="D496" s="109"/>
      <c r="E496" s="110"/>
      <c r="F496" s="110"/>
      <c r="G496" s="111"/>
      <c r="H496" s="110"/>
      <c r="I496" s="110"/>
      <c r="J496" s="110"/>
      <c r="K496" s="110"/>
      <c r="L496" s="113"/>
    </row>
    <row r="497" spans="1:11" s="114" customFormat="1" ht="16.5">
      <c r="A497" s="106" t="s">
        <v>26</v>
      </c>
      <c r="B497" s="107"/>
      <c r="C497" s="108"/>
      <c r="D497" s="109"/>
      <c r="E497" s="110"/>
      <c r="F497" s="110"/>
      <c r="G497" s="111"/>
      <c r="H497" s="110"/>
      <c r="I497" s="110"/>
      <c r="J497" s="110"/>
      <c r="K497" s="110"/>
    </row>
    <row r="498" spans="1:13" s="114" customFormat="1" ht="17.25" thickBot="1">
      <c r="A498" s="73"/>
      <c r="B498" s="115"/>
      <c r="C498" s="115"/>
      <c r="D498" s="116"/>
      <c r="E498" s="116"/>
      <c r="F498" s="116"/>
      <c r="G498" s="117"/>
      <c r="H498" s="118"/>
      <c r="I498" s="119" t="s">
        <v>27</v>
      </c>
      <c r="J498" s="119"/>
      <c r="K498" s="120"/>
      <c r="M498" s="121"/>
    </row>
    <row r="499" spans="1:12" s="114" customFormat="1" ht="16.5">
      <c r="A499" s="122"/>
      <c r="B499" s="115"/>
      <c r="C499" s="115"/>
      <c r="D499" s="360" t="s">
        <v>28</v>
      </c>
      <c r="E499" s="361"/>
      <c r="F499" s="362">
        <v>16</v>
      </c>
      <c r="G499" s="363">
        <v>100</v>
      </c>
      <c r="H499" s="116">
        <v>16</v>
      </c>
      <c r="I499" s="123">
        <f>'[1]HNI OPTION CALLS'!H500/'[1]HNI OPTION CALLS'!H499%</f>
        <v>87.5</v>
      </c>
      <c r="J499" s="123"/>
      <c r="K499" s="123"/>
      <c r="L499" s="120"/>
    </row>
    <row r="500" spans="1:11" s="114" customFormat="1" ht="16.5">
      <c r="A500" s="122"/>
      <c r="B500" s="115"/>
      <c r="C500" s="115"/>
      <c r="D500" s="364" t="s">
        <v>29</v>
      </c>
      <c r="E500" s="365"/>
      <c r="F500" s="366">
        <v>14</v>
      </c>
      <c r="G500" s="367">
        <f>('[1]HNI OPTION CALLS'!F500/'[1]HNI OPTION CALLS'!F499)*100</f>
        <v>87.5</v>
      </c>
      <c r="H500" s="116">
        <v>14</v>
      </c>
      <c r="I500" s="120"/>
      <c r="J500" s="120"/>
      <c r="K500" s="116"/>
    </row>
    <row r="501" spans="1:12" s="114" customFormat="1" ht="16.5">
      <c r="A501" s="124"/>
      <c r="B501" s="115"/>
      <c r="C501" s="115"/>
      <c r="D501" s="364" t="s">
        <v>31</v>
      </c>
      <c r="E501" s="365"/>
      <c r="F501" s="366">
        <v>0</v>
      </c>
      <c r="G501" s="367">
        <f>('[1]HNI OPTION CALLS'!F501/'[1]HNI OPTION CALLS'!F499)*100</f>
        <v>0</v>
      </c>
      <c r="H501" s="125"/>
      <c r="I501" s="116"/>
      <c r="J501" s="116"/>
      <c r="K501" s="116"/>
      <c r="L501" s="126"/>
    </row>
    <row r="502" spans="1:12" s="114" customFormat="1" ht="16.5">
      <c r="A502" s="124"/>
      <c r="B502" s="115"/>
      <c r="C502" s="115"/>
      <c r="D502" s="364" t="s">
        <v>32</v>
      </c>
      <c r="E502" s="365"/>
      <c r="F502" s="366">
        <v>0</v>
      </c>
      <c r="G502" s="367">
        <f>('[1]HNI OPTION CALLS'!F502/'[1]HNI OPTION CALLS'!F499)*100</f>
        <v>0</v>
      </c>
      <c r="H502" s="125"/>
      <c r="I502" s="116"/>
      <c r="J502" s="116"/>
      <c r="K502" s="116"/>
      <c r="L502" s="120"/>
    </row>
    <row r="503" spans="1:12" s="114" customFormat="1" ht="16.5">
      <c r="A503" s="124"/>
      <c r="B503" s="115"/>
      <c r="C503" s="115"/>
      <c r="D503" s="364" t="s">
        <v>33</v>
      </c>
      <c r="E503" s="365"/>
      <c r="F503" s="366">
        <v>0</v>
      </c>
      <c r="G503" s="367">
        <f>('[1]HNI OPTION CALLS'!F503/'[1]HNI OPTION CALLS'!F499)*100</f>
        <v>0</v>
      </c>
      <c r="H503" s="125"/>
      <c r="I503" s="116" t="s">
        <v>34</v>
      </c>
      <c r="J503" s="116"/>
      <c r="K503" s="120"/>
      <c r="L503" s="120"/>
    </row>
    <row r="504" spans="1:12" s="114" customFormat="1" ht="16.5">
      <c r="A504" s="124"/>
      <c r="B504" s="115"/>
      <c r="C504" s="115"/>
      <c r="D504" s="364" t="s">
        <v>35</v>
      </c>
      <c r="E504" s="365"/>
      <c r="F504" s="366">
        <v>2</v>
      </c>
      <c r="G504" s="367">
        <f>('[1]HNI OPTION CALLS'!F504/'[1]HNI OPTION CALLS'!F499)*100</f>
        <v>12.5</v>
      </c>
      <c r="H504" s="125"/>
      <c r="I504" s="116"/>
      <c r="J504" s="116"/>
      <c r="K504" s="120"/>
      <c r="L504" s="120"/>
    </row>
    <row r="505" spans="1:12" s="114" customFormat="1" ht="17.25" thickBot="1">
      <c r="A505" s="124"/>
      <c r="B505" s="115"/>
      <c r="C505" s="115"/>
      <c r="D505" s="368" t="s">
        <v>36</v>
      </c>
      <c r="E505" s="369"/>
      <c r="F505" s="370">
        <v>0</v>
      </c>
      <c r="G505" s="371">
        <f>('[1]HNI OPTION CALLS'!F505/'[1]HNI OPTION CALLS'!F499)*100</f>
        <v>0</v>
      </c>
      <c r="H505" s="125"/>
      <c r="I505" s="116"/>
      <c r="J505" s="116"/>
      <c r="K505" s="126"/>
      <c r="L505" s="126"/>
    </row>
    <row r="506" spans="1:11" s="114" customFormat="1" ht="16.5">
      <c r="A506" s="127" t="s">
        <v>37</v>
      </c>
      <c r="B506" s="115"/>
      <c r="C506" s="115"/>
      <c r="D506" s="122"/>
      <c r="E506" s="122"/>
      <c r="F506" s="116"/>
      <c r="G506" s="116"/>
      <c r="H506" s="128"/>
      <c r="I506" s="129"/>
      <c r="K506" s="129"/>
    </row>
    <row r="507" spans="1:12" s="114" customFormat="1" ht="15" customHeight="1">
      <c r="A507" s="130" t="s">
        <v>38</v>
      </c>
      <c r="B507" s="115"/>
      <c r="C507" s="115"/>
      <c r="D507" s="131"/>
      <c r="E507" s="132"/>
      <c r="F507" s="122"/>
      <c r="G507" s="129"/>
      <c r="H507" s="128"/>
      <c r="I507" s="129"/>
      <c r="J507" s="129"/>
      <c r="K507" s="129"/>
      <c r="L507" s="116"/>
    </row>
    <row r="508" spans="1:12" s="114" customFormat="1" ht="15" customHeight="1">
      <c r="A508" s="130" t="s">
        <v>39</v>
      </c>
      <c r="B508" s="115"/>
      <c r="C508" s="115"/>
      <c r="D508" s="122"/>
      <c r="E508" s="132"/>
      <c r="F508" s="122"/>
      <c r="G508" s="129"/>
      <c r="H508" s="128"/>
      <c r="I508" s="120"/>
      <c r="J508" s="120"/>
      <c r="K508" s="120"/>
      <c r="L508" s="116"/>
    </row>
    <row r="509" spans="1:14" s="114" customFormat="1" ht="15" customHeight="1">
      <c r="A509" s="130" t="s">
        <v>40</v>
      </c>
      <c r="B509" s="131"/>
      <c r="C509" s="115"/>
      <c r="D509" s="122"/>
      <c r="E509" s="132"/>
      <c r="F509" s="122"/>
      <c r="G509" s="129"/>
      <c r="H509" s="118"/>
      <c r="I509" s="120"/>
      <c r="J509" s="120"/>
      <c r="K509" s="120"/>
      <c r="L509" s="116"/>
      <c r="N509" s="133"/>
    </row>
    <row r="510" spans="1:14" s="114" customFormat="1" ht="17.25" thickBot="1">
      <c r="A510" s="130" t="s">
        <v>41</v>
      </c>
      <c r="B510" s="124"/>
      <c r="C510" s="131"/>
      <c r="D510" s="122"/>
      <c r="E510" s="134"/>
      <c r="F510" s="129"/>
      <c r="G510" s="129"/>
      <c r="H510" s="118"/>
      <c r="I510" s="120"/>
      <c r="J510" s="120"/>
      <c r="K510" s="120"/>
      <c r="L510" s="129"/>
      <c r="N510" s="122"/>
    </row>
    <row r="511" spans="1:15" s="114" customFormat="1" ht="15">
      <c r="A511" s="340" t="s">
        <v>0</v>
      </c>
      <c r="B511" s="341"/>
      <c r="C511" s="341"/>
      <c r="D511" s="341"/>
      <c r="E511" s="341"/>
      <c r="F511" s="341"/>
      <c r="G511" s="341"/>
      <c r="H511" s="341"/>
      <c r="I511" s="341"/>
      <c r="J511" s="341"/>
      <c r="K511" s="341"/>
      <c r="L511" s="341"/>
      <c r="M511" s="341"/>
      <c r="N511" s="341"/>
      <c r="O511" s="342"/>
    </row>
    <row r="512" spans="1:15" s="114" customFormat="1" ht="15">
      <c r="A512" s="343"/>
      <c r="B512" s="315"/>
      <c r="C512" s="315"/>
      <c r="D512" s="315"/>
      <c r="E512" s="315"/>
      <c r="F512" s="315"/>
      <c r="G512" s="315"/>
      <c r="H512" s="315"/>
      <c r="I512" s="315"/>
      <c r="J512" s="315"/>
      <c r="K512" s="315"/>
      <c r="L512" s="315"/>
      <c r="M512" s="315"/>
      <c r="N512" s="315"/>
      <c r="O512" s="317"/>
    </row>
    <row r="513" spans="1:15" s="114" customFormat="1" ht="15">
      <c r="A513" s="343"/>
      <c r="B513" s="315"/>
      <c r="C513" s="315"/>
      <c r="D513" s="315"/>
      <c r="E513" s="315"/>
      <c r="F513" s="315"/>
      <c r="G513" s="315"/>
      <c r="H513" s="315"/>
      <c r="I513" s="315"/>
      <c r="J513" s="315"/>
      <c r="K513" s="315"/>
      <c r="L513" s="315"/>
      <c r="M513" s="315"/>
      <c r="N513" s="315"/>
      <c r="O513" s="317"/>
    </row>
    <row r="514" spans="1:15" s="114" customFormat="1" ht="15">
      <c r="A514" s="344" t="s">
        <v>135</v>
      </c>
      <c r="B514" s="316"/>
      <c r="C514" s="316"/>
      <c r="D514" s="316"/>
      <c r="E514" s="316"/>
      <c r="F514" s="316"/>
      <c r="G514" s="316"/>
      <c r="H514" s="316"/>
      <c r="I514" s="316"/>
      <c r="J514" s="316"/>
      <c r="K514" s="316"/>
      <c r="L514" s="316"/>
      <c r="M514" s="316"/>
      <c r="N514" s="316"/>
      <c r="O514" s="318"/>
    </row>
    <row r="515" spans="1:15" s="114" customFormat="1" ht="15" customHeight="1">
      <c r="A515" s="344" t="s">
        <v>136</v>
      </c>
      <c r="B515" s="316"/>
      <c r="C515" s="316"/>
      <c r="D515" s="316"/>
      <c r="E515" s="316"/>
      <c r="F515" s="316"/>
      <c r="G515" s="316"/>
      <c r="H515" s="316"/>
      <c r="I515" s="316"/>
      <c r="J515" s="316"/>
      <c r="K515" s="316"/>
      <c r="L515" s="316"/>
      <c r="M515" s="316"/>
      <c r="N515" s="316"/>
      <c r="O515" s="318"/>
    </row>
    <row r="516" spans="1:15" s="114" customFormat="1" ht="15" customHeight="1" thickBot="1">
      <c r="A516" s="345" t="s">
        <v>3</v>
      </c>
      <c r="B516" s="346"/>
      <c r="C516" s="346"/>
      <c r="D516" s="346"/>
      <c r="E516" s="346"/>
      <c r="F516" s="346"/>
      <c r="G516" s="346"/>
      <c r="H516" s="346"/>
      <c r="I516" s="346"/>
      <c r="J516" s="346"/>
      <c r="K516" s="346"/>
      <c r="L516" s="346"/>
      <c r="M516" s="346"/>
      <c r="N516" s="346"/>
      <c r="O516" s="347"/>
    </row>
    <row r="517" spans="1:15" s="114" customFormat="1" ht="16.5">
      <c r="A517" s="348" t="s">
        <v>220</v>
      </c>
      <c r="B517" s="349"/>
      <c r="C517" s="349"/>
      <c r="D517" s="349"/>
      <c r="E517" s="349"/>
      <c r="F517" s="349"/>
      <c r="G517" s="349"/>
      <c r="H517" s="349"/>
      <c r="I517" s="349"/>
      <c r="J517" s="349"/>
      <c r="K517" s="349"/>
      <c r="L517" s="349"/>
      <c r="M517" s="349"/>
      <c r="N517" s="349"/>
      <c r="O517" s="350"/>
    </row>
    <row r="518" spans="1:15" s="114" customFormat="1" ht="16.5">
      <c r="A518" s="351" t="s">
        <v>5</v>
      </c>
      <c r="B518" s="352"/>
      <c r="C518" s="352"/>
      <c r="D518" s="352"/>
      <c r="E518" s="352"/>
      <c r="F518" s="352"/>
      <c r="G518" s="352"/>
      <c r="H518" s="352"/>
      <c r="I518" s="352"/>
      <c r="J518" s="352"/>
      <c r="K518" s="352"/>
      <c r="L518" s="352"/>
      <c r="M518" s="352"/>
      <c r="N518" s="352"/>
      <c r="O518" s="353"/>
    </row>
    <row r="519" spans="1:15" s="114" customFormat="1" ht="15">
      <c r="A519" s="354" t="s">
        <v>6</v>
      </c>
      <c r="B519" s="355" t="s">
        <v>7</v>
      </c>
      <c r="C519" s="355" t="s">
        <v>175</v>
      </c>
      <c r="D519" s="355" t="s">
        <v>8</v>
      </c>
      <c r="E519" s="354" t="s">
        <v>160</v>
      </c>
      <c r="F519" s="354" t="s">
        <v>161</v>
      </c>
      <c r="G519" s="355" t="s">
        <v>11</v>
      </c>
      <c r="H519" s="355" t="s">
        <v>12</v>
      </c>
      <c r="I519" s="355" t="s">
        <v>13</v>
      </c>
      <c r="J519" s="355" t="s">
        <v>14</v>
      </c>
      <c r="K519" s="355" t="s">
        <v>15</v>
      </c>
      <c r="L519" s="356" t="s">
        <v>16</v>
      </c>
      <c r="M519" s="355" t="s">
        <v>17</v>
      </c>
      <c r="N519" s="355" t="s">
        <v>18</v>
      </c>
      <c r="O519" s="355" t="s">
        <v>19</v>
      </c>
    </row>
    <row r="520" spans="1:15" s="114" customFormat="1" ht="15" customHeight="1">
      <c r="A520" s="314"/>
      <c r="B520" s="311"/>
      <c r="C520" s="311"/>
      <c r="D520" s="311"/>
      <c r="E520" s="314"/>
      <c r="F520" s="314"/>
      <c r="G520" s="311"/>
      <c r="H520" s="311"/>
      <c r="I520" s="311"/>
      <c r="J520" s="311"/>
      <c r="K520" s="311"/>
      <c r="L520" s="313"/>
      <c r="M520" s="311"/>
      <c r="N520" s="312"/>
      <c r="O520" s="312"/>
    </row>
    <row r="521" spans="1:15" s="114" customFormat="1" ht="15" customHeight="1">
      <c r="A521" s="372">
        <v>1</v>
      </c>
      <c r="B521" s="358">
        <v>43496</v>
      </c>
      <c r="C521" s="372">
        <v>750</v>
      </c>
      <c r="D521" s="359" t="s">
        <v>176</v>
      </c>
      <c r="E521" s="372" t="s">
        <v>21</v>
      </c>
      <c r="F521" s="359" t="s">
        <v>88</v>
      </c>
      <c r="G521" s="359">
        <v>18.5</v>
      </c>
      <c r="H521" s="372">
        <v>10</v>
      </c>
      <c r="I521" s="372">
        <v>23</v>
      </c>
      <c r="J521" s="372">
        <v>27</v>
      </c>
      <c r="K521" s="372">
        <v>31</v>
      </c>
      <c r="L521" s="359">
        <v>23</v>
      </c>
      <c r="M521" s="372">
        <v>1200</v>
      </c>
      <c r="N521" s="208">
        <f>IF('[1]HNI OPTION CALLS'!E521="BUY",('[1]HNI OPTION CALLS'!L521-'[1]HNI OPTION CALLS'!G521)*('[1]HNI OPTION CALLS'!M521),('[1]HNI OPTION CALLS'!G521-'[1]HNI OPTION CALLS'!L521)*('[1]HNI OPTION CALLS'!M521))</f>
        <v>5400</v>
      </c>
      <c r="O521" s="209">
        <f>'[1]HNI OPTION CALLS'!N521/('[1]HNI OPTION CALLS'!M521)/'[1]HNI OPTION CALLS'!G521%</f>
        <v>24.324324324324326</v>
      </c>
    </row>
    <row r="522" spans="1:15" s="114" customFormat="1" ht="15" customHeight="1">
      <c r="A522" s="372">
        <v>2</v>
      </c>
      <c r="B522" s="358">
        <v>43496</v>
      </c>
      <c r="C522" s="372">
        <v>100</v>
      </c>
      <c r="D522" s="359" t="s">
        <v>176</v>
      </c>
      <c r="E522" s="372" t="s">
        <v>21</v>
      </c>
      <c r="F522" s="359" t="s">
        <v>180</v>
      </c>
      <c r="G522" s="359">
        <v>5.6</v>
      </c>
      <c r="H522" s="372">
        <v>4</v>
      </c>
      <c r="I522" s="372">
        <v>6.4</v>
      </c>
      <c r="J522" s="372">
        <v>7.2</v>
      </c>
      <c r="K522" s="372">
        <v>8</v>
      </c>
      <c r="L522" s="359">
        <v>7.2</v>
      </c>
      <c r="M522" s="372">
        <v>6000</v>
      </c>
      <c r="N522" s="208">
        <f>IF('[1]HNI OPTION CALLS'!E522="BUY",('[1]HNI OPTION CALLS'!L522-'[1]HNI OPTION CALLS'!G522)*('[1]HNI OPTION CALLS'!M522),('[1]HNI OPTION CALLS'!G522-'[1]HNI OPTION CALLS'!L522)*('[1]HNI OPTION CALLS'!M522))</f>
        <v>9600.000000000004</v>
      </c>
      <c r="O522" s="209">
        <f>'[1]HNI OPTION CALLS'!N522/('[1]HNI OPTION CALLS'!M522)/'[1]HNI OPTION CALLS'!G522%</f>
        <v>28.571428571428584</v>
      </c>
    </row>
    <row r="523" spans="1:15" s="114" customFormat="1" ht="15" customHeight="1">
      <c r="A523" s="372">
        <v>3</v>
      </c>
      <c r="B523" s="358">
        <v>43495</v>
      </c>
      <c r="C523" s="372">
        <v>710</v>
      </c>
      <c r="D523" s="359" t="s">
        <v>176</v>
      </c>
      <c r="E523" s="372" t="s">
        <v>21</v>
      </c>
      <c r="F523" s="359" t="s">
        <v>69</v>
      </c>
      <c r="G523" s="359">
        <v>21</v>
      </c>
      <c r="H523" s="372">
        <v>16</v>
      </c>
      <c r="I523" s="372">
        <v>24</v>
      </c>
      <c r="J523" s="372">
        <v>27</v>
      </c>
      <c r="K523" s="372">
        <v>30</v>
      </c>
      <c r="L523" s="359">
        <v>24</v>
      </c>
      <c r="M523" s="372">
        <v>1750</v>
      </c>
      <c r="N523" s="208">
        <f>IF('[1]HNI OPTION CALLS'!E523="BUY",('[1]HNI OPTION CALLS'!L523-'[1]HNI OPTION CALLS'!G523)*('[1]HNI OPTION CALLS'!M523),('[1]HNI OPTION CALLS'!G523-'[1]HNI OPTION CALLS'!L523)*('[1]HNI OPTION CALLS'!M523))</f>
        <v>5250</v>
      </c>
      <c r="O523" s="209">
        <f>'[1]HNI OPTION CALLS'!N523/('[1]HNI OPTION CALLS'!M523)/'[1]HNI OPTION CALLS'!G523%</f>
        <v>14.285714285714286</v>
      </c>
    </row>
    <row r="524" spans="1:15" s="114" customFormat="1" ht="15" customHeight="1">
      <c r="A524" s="372">
        <v>4</v>
      </c>
      <c r="B524" s="358">
        <v>43494</v>
      </c>
      <c r="C524" s="372">
        <v>175</v>
      </c>
      <c r="D524" s="359" t="s">
        <v>182</v>
      </c>
      <c r="E524" s="372" t="s">
        <v>21</v>
      </c>
      <c r="F524" s="359" t="s">
        <v>57</v>
      </c>
      <c r="G524" s="359">
        <v>15</v>
      </c>
      <c r="H524" s="372">
        <v>9.5</v>
      </c>
      <c r="I524" s="372">
        <v>18</v>
      </c>
      <c r="J524" s="372">
        <v>21</v>
      </c>
      <c r="K524" s="372">
        <v>24</v>
      </c>
      <c r="L524" s="359">
        <v>18</v>
      </c>
      <c r="M524" s="372">
        <v>1500</v>
      </c>
      <c r="N524" s="208">
        <f>IF('[1]HNI OPTION CALLS'!E524="BUY",('[1]HNI OPTION CALLS'!L524-'[1]HNI OPTION CALLS'!G524)*('[1]HNI OPTION CALLS'!M524),('[1]HNI OPTION CALLS'!G524-'[1]HNI OPTION CALLS'!L524)*('[1]HNI OPTION CALLS'!M524))</f>
        <v>4500</v>
      </c>
      <c r="O524" s="209">
        <f>'[1]HNI OPTION CALLS'!N524/('[1]HNI OPTION CALLS'!M524)/'[1]HNI OPTION CALLS'!G524%</f>
        <v>20</v>
      </c>
    </row>
    <row r="525" spans="1:15" s="114" customFormat="1" ht="15">
      <c r="A525" s="372">
        <v>5</v>
      </c>
      <c r="B525" s="358">
        <v>43493</v>
      </c>
      <c r="C525" s="372">
        <v>280</v>
      </c>
      <c r="D525" s="359" t="s">
        <v>182</v>
      </c>
      <c r="E525" s="372" t="s">
        <v>21</v>
      </c>
      <c r="F525" s="359" t="s">
        <v>92</v>
      </c>
      <c r="G525" s="359">
        <v>4.7</v>
      </c>
      <c r="H525" s="372">
        <v>0.5</v>
      </c>
      <c r="I525" s="372">
        <v>6.5</v>
      </c>
      <c r="J525" s="372">
        <v>8.5</v>
      </c>
      <c r="K525" s="372">
        <v>10.5</v>
      </c>
      <c r="L525" s="359">
        <v>0.5</v>
      </c>
      <c r="M525" s="372">
        <v>3000</v>
      </c>
      <c r="N525" s="208">
        <f>IF('[1]HNI OPTION CALLS'!E525="BUY",('[1]HNI OPTION CALLS'!L525-'[1]HNI OPTION CALLS'!G525)*('[1]HNI OPTION CALLS'!M525),('[1]HNI OPTION CALLS'!G525-'[1]HNI OPTION CALLS'!L525)*('[1]HNI OPTION CALLS'!M525))</f>
        <v>-12600</v>
      </c>
      <c r="O525" s="209">
        <f>'[1]HNI OPTION CALLS'!N525/('[1]HNI OPTION CALLS'!M525)/'[1]HNI OPTION CALLS'!G525%</f>
        <v>-89.36170212765958</v>
      </c>
    </row>
    <row r="526" spans="1:15" s="114" customFormat="1" ht="15">
      <c r="A526" s="372">
        <v>6</v>
      </c>
      <c r="B526" s="358">
        <v>43490</v>
      </c>
      <c r="C526" s="372">
        <v>980</v>
      </c>
      <c r="D526" s="359" t="s">
        <v>176</v>
      </c>
      <c r="E526" s="372" t="s">
        <v>21</v>
      </c>
      <c r="F526" s="359" t="s">
        <v>218</v>
      </c>
      <c r="G526" s="359">
        <v>12</v>
      </c>
      <c r="H526" s="372">
        <v>2</v>
      </c>
      <c r="I526" s="372">
        <v>20</v>
      </c>
      <c r="J526" s="372">
        <v>28</v>
      </c>
      <c r="K526" s="372">
        <v>36</v>
      </c>
      <c r="L526" s="359">
        <v>12</v>
      </c>
      <c r="M526" s="372">
        <v>750</v>
      </c>
      <c r="N526" s="208">
        <f>IF('[1]HNI OPTION CALLS'!E526="BUY",('[1]HNI OPTION CALLS'!L526-'[1]HNI OPTION CALLS'!G526)*('[1]HNI OPTION CALLS'!M526),('[1]HNI OPTION CALLS'!G526-'[1]HNI OPTION CALLS'!L526)*('[1]HNI OPTION CALLS'!M526))</f>
        <v>0</v>
      </c>
      <c r="O526" s="209">
        <f>'[1]HNI OPTION CALLS'!N526/('[1]HNI OPTION CALLS'!M526)/'[1]HNI OPTION CALLS'!G526%</f>
        <v>0</v>
      </c>
    </row>
    <row r="527" spans="1:15" s="114" customFormat="1" ht="15">
      <c r="A527" s="372">
        <v>7</v>
      </c>
      <c r="B527" s="358">
        <v>43489</v>
      </c>
      <c r="C527" s="372">
        <v>1240</v>
      </c>
      <c r="D527" s="359" t="s">
        <v>176</v>
      </c>
      <c r="E527" s="372" t="s">
        <v>21</v>
      </c>
      <c r="F527" s="359" t="s">
        <v>165</v>
      </c>
      <c r="G527" s="359">
        <v>22</v>
      </c>
      <c r="H527" s="372">
        <v>7</v>
      </c>
      <c r="I527" s="372">
        <v>32</v>
      </c>
      <c r="J527" s="372">
        <v>42</v>
      </c>
      <c r="K527" s="372">
        <v>52</v>
      </c>
      <c r="L527" s="359">
        <v>32</v>
      </c>
      <c r="M527" s="372">
        <v>500</v>
      </c>
      <c r="N527" s="208">
        <f>IF('[1]HNI OPTION CALLS'!E527="BUY",('[1]HNI OPTION CALLS'!L527-'[1]HNI OPTION CALLS'!G527)*('[1]HNI OPTION CALLS'!M527),('[1]HNI OPTION CALLS'!G527-'[1]HNI OPTION CALLS'!L527)*('[1]HNI OPTION CALLS'!M527))</f>
        <v>5000</v>
      </c>
      <c r="O527" s="209">
        <f>'[1]HNI OPTION CALLS'!N527/('[1]HNI OPTION CALLS'!M527)/'[1]HNI OPTION CALLS'!G527%</f>
        <v>45.45454545454545</v>
      </c>
    </row>
    <row r="528" spans="1:15" s="114" customFormat="1" ht="15" customHeight="1">
      <c r="A528" s="372">
        <v>8</v>
      </c>
      <c r="B528" s="358">
        <v>43488</v>
      </c>
      <c r="C528" s="372">
        <v>290</v>
      </c>
      <c r="D528" s="359" t="s">
        <v>182</v>
      </c>
      <c r="E528" s="372" t="s">
        <v>21</v>
      </c>
      <c r="F528" s="359" t="s">
        <v>92</v>
      </c>
      <c r="G528" s="359">
        <v>5.7</v>
      </c>
      <c r="H528" s="372">
        <v>2</v>
      </c>
      <c r="I528" s="372">
        <v>8</v>
      </c>
      <c r="J528" s="372">
        <v>10</v>
      </c>
      <c r="K528" s="372">
        <v>12</v>
      </c>
      <c r="L528" s="359">
        <v>8</v>
      </c>
      <c r="M528" s="372">
        <v>3000</v>
      </c>
      <c r="N528" s="208">
        <f>IF('[1]HNI OPTION CALLS'!E528="BUY",('[1]HNI OPTION CALLS'!L528-'[1]HNI OPTION CALLS'!G528)*('[1]HNI OPTION CALLS'!M528),('[1]HNI OPTION CALLS'!G528-'[1]HNI OPTION CALLS'!L528)*('[1]HNI OPTION CALLS'!M528))</f>
        <v>6899.999999999999</v>
      </c>
      <c r="O528" s="209">
        <f>'[1]HNI OPTION CALLS'!N528/('[1]HNI OPTION CALLS'!M528)/'[1]HNI OPTION CALLS'!G528%</f>
        <v>40.35087719298245</v>
      </c>
    </row>
    <row r="529" spans="1:15" s="114" customFormat="1" ht="15" customHeight="1">
      <c r="A529" s="372">
        <v>9</v>
      </c>
      <c r="B529" s="358">
        <v>43486</v>
      </c>
      <c r="C529" s="372">
        <v>75</v>
      </c>
      <c r="D529" s="359" t="s">
        <v>182</v>
      </c>
      <c r="E529" s="372" t="s">
        <v>21</v>
      </c>
      <c r="F529" s="359" t="s">
        <v>98</v>
      </c>
      <c r="G529" s="359">
        <v>3</v>
      </c>
      <c r="H529" s="372">
        <v>1.5</v>
      </c>
      <c r="I529" s="372">
        <v>3.8</v>
      </c>
      <c r="J529" s="372">
        <v>4.6</v>
      </c>
      <c r="K529" s="372">
        <v>5.4</v>
      </c>
      <c r="L529" s="359">
        <v>1.5</v>
      </c>
      <c r="M529" s="372">
        <v>6500</v>
      </c>
      <c r="N529" s="208">
        <f>IF('[1]HNI OPTION CALLS'!E529="BUY",('[1]HNI OPTION CALLS'!L529-'[1]HNI OPTION CALLS'!G529)*('[1]HNI OPTION CALLS'!M529),('[1]HNI OPTION CALLS'!G529-'[1]HNI OPTION CALLS'!L529)*('[1]HNI OPTION CALLS'!M529))</f>
        <v>-9750</v>
      </c>
      <c r="O529" s="209">
        <f>'[1]HNI OPTION CALLS'!N529/('[1]HNI OPTION CALLS'!M529)/'[1]HNI OPTION CALLS'!G529%</f>
        <v>-50</v>
      </c>
    </row>
    <row r="530" spans="1:15" s="114" customFormat="1" ht="15" customHeight="1">
      <c r="A530" s="372">
        <v>10</v>
      </c>
      <c r="B530" s="358">
        <v>43486</v>
      </c>
      <c r="C530" s="372">
        <v>1280</v>
      </c>
      <c r="D530" s="359" t="s">
        <v>176</v>
      </c>
      <c r="E530" s="372" t="s">
        <v>21</v>
      </c>
      <c r="F530" s="359" t="s">
        <v>169</v>
      </c>
      <c r="G530" s="359">
        <v>25</v>
      </c>
      <c r="H530" s="372">
        <v>12</v>
      </c>
      <c r="I530" s="372">
        <v>33</v>
      </c>
      <c r="J530" s="372">
        <v>41</v>
      </c>
      <c r="K530" s="372">
        <v>49</v>
      </c>
      <c r="L530" s="359">
        <v>33</v>
      </c>
      <c r="M530" s="372">
        <v>500</v>
      </c>
      <c r="N530" s="208">
        <f>IF('[1]HNI OPTION CALLS'!E530="BUY",('[1]HNI OPTION CALLS'!L530-'[1]HNI OPTION CALLS'!G530)*('[1]HNI OPTION CALLS'!M530),('[1]HNI OPTION CALLS'!G530-'[1]HNI OPTION CALLS'!L530)*('[1]HNI OPTION CALLS'!M530))</f>
        <v>4000</v>
      </c>
      <c r="O530" s="209">
        <f>'[1]HNI OPTION CALLS'!N530/('[1]HNI OPTION CALLS'!M530)/'[1]HNI OPTION CALLS'!G530%</f>
        <v>32</v>
      </c>
    </row>
    <row r="531" spans="1:15" s="114" customFormat="1" ht="15" customHeight="1">
      <c r="A531" s="372">
        <v>11</v>
      </c>
      <c r="B531" s="358">
        <v>43483</v>
      </c>
      <c r="C531" s="372">
        <v>340</v>
      </c>
      <c r="D531" s="359" t="s">
        <v>176</v>
      </c>
      <c r="E531" s="372" t="s">
        <v>21</v>
      </c>
      <c r="F531" s="359" t="s">
        <v>203</v>
      </c>
      <c r="G531" s="359">
        <v>8.6</v>
      </c>
      <c r="H531" s="372">
        <v>5.4</v>
      </c>
      <c r="I531" s="372">
        <v>10.2</v>
      </c>
      <c r="J531" s="372">
        <v>11.8</v>
      </c>
      <c r="K531" s="372">
        <v>13.4</v>
      </c>
      <c r="L531" s="359">
        <v>11.8</v>
      </c>
      <c r="M531" s="372">
        <v>2400</v>
      </c>
      <c r="N531" s="208">
        <f>IF('[1]HNI OPTION CALLS'!E531="BUY",('[1]HNI OPTION CALLS'!L531-'[1]HNI OPTION CALLS'!G531)*('[1]HNI OPTION CALLS'!M531),('[1]HNI OPTION CALLS'!G531-'[1]HNI OPTION CALLS'!L531)*('[1]HNI OPTION CALLS'!M531))</f>
        <v>7680.000000000003</v>
      </c>
      <c r="O531" s="209">
        <f>'[1]HNI OPTION CALLS'!N531/('[1]HNI OPTION CALLS'!M531)/'[1]HNI OPTION CALLS'!G531%</f>
        <v>37.20930232558141</v>
      </c>
    </row>
    <row r="532" spans="1:15" s="114" customFormat="1" ht="15">
      <c r="A532" s="372">
        <v>12</v>
      </c>
      <c r="B532" s="358">
        <v>43482</v>
      </c>
      <c r="C532" s="372">
        <v>660</v>
      </c>
      <c r="D532" s="359" t="s">
        <v>176</v>
      </c>
      <c r="E532" s="372" t="s">
        <v>21</v>
      </c>
      <c r="F532" s="359" t="s">
        <v>69</v>
      </c>
      <c r="G532" s="359">
        <v>22</v>
      </c>
      <c r="H532" s="372">
        <v>16</v>
      </c>
      <c r="I532" s="372">
        <v>25</v>
      </c>
      <c r="J532" s="372">
        <v>28</v>
      </c>
      <c r="K532" s="372">
        <v>31</v>
      </c>
      <c r="L532" s="359">
        <v>28</v>
      </c>
      <c r="M532" s="372">
        <v>1200</v>
      </c>
      <c r="N532" s="208">
        <f>IF('[1]HNI OPTION CALLS'!E532="BUY",('[1]HNI OPTION CALLS'!L532-'[1]HNI OPTION CALLS'!G532)*('[1]HNI OPTION CALLS'!M532),('[1]HNI OPTION CALLS'!G532-'[1]HNI OPTION CALLS'!L532)*('[1]HNI OPTION CALLS'!M532))</f>
        <v>7200</v>
      </c>
      <c r="O532" s="209">
        <f>'[1]HNI OPTION CALLS'!N532/('[1]HNI OPTION CALLS'!M532)/'[1]HNI OPTION CALLS'!G532%</f>
        <v>27.272727272727273</v>
      </c>
    </row>
    <row r="533" spans="1:15" s="114" customFormat="1" ht="15">
      <c r="A533" s="372">
        <v>13</v>
      </c>
      <c r="B533" s="358">
        <v>43481</v>
      </c>
      <c r="C533" s="372">
        <v>340</v>
      </c>
      <c r="D533" s="359" t="s">
        <v>176</v>
      </c>
      <c r="E533" s="372" t="s">
        <v>21</v>
      </c>
      <c r="F533" s="359" t="s">
        <v>203</v>
      </c>
      <c r="G533" s="359">
        <v>9</v>
      </c>
      <c r="H533" s="372">
        <v>5.6</v>
      </c>
      <c r="I533" s="372">
        <v>10.7</v>
      </c>
      <c r="J533" s="372">
        <v>12.4</v>
      </c>
      <c r="K533" s="372">
        <v>14.1</v>
      </c>
      <c r="L533" s="359">
        <v>5.6</v>
      </c>
      <c r="M533" s="372">
        <v>2400</v>
      </c>
      <c r="N533" s="208">
        <f>IF('[1]HNI OPTION CALLS'!E533="BUY",('[1]HNI OPTION CALLS'!L533-'[1]HNI OPTION CALLS'!G533)*('[1]HNI OPTION CALLS'!M533),('[1]HNI OPTION CALLS'!G533-'[1]HNI OPTION CALLS'!L533)*('[1]HNI OPTION CALLS'!M533))</f>
        <v>-8160.000000000001</v>
      </c>
      <c r="O533" s="209">
        <f>'[1]HNI OPTION CALLS'!N533/('[1]HNI OPTION CALLS'!M533)/'[1]HNI OPTION CALLS'!G533%</f>
        <v>-37.777777777777786</v>
      </c>
    </row>
    <row r="534" spans="1:15" s="114" customFormat="1" ht="15">
      <c r="A534" s="372">
        <v>14</v>
      </c>
      <c r="B534" s="358">
        <v>43480</v>
      </c>
      <c r="C534" s="372">
        <v>200</v>
      </c>
      <c r="D534" s="359" t="s">
        <v>176</v>
      </c>
      <c r="E534" s="372" t="s">
        <v>21</v>
      </c>
      <c r="F534" s="359" t="s">
        <v>229</v>
      </c>
      <c r="G534" s="359">
        <v>13</v>
      </c>
      <c r="H534" s="372">
        <v>9</v>
      </c>
      <c r="I534" s="372">
        <v>15.3</v>
      </c>
      <c r="J534" s="372">
        <v>17.6</v>
      </c>
      <c r="K534" s="372">
        <v>19.9</v>
      </c>
      <c r="L534" s="359">
        <v>15.2</v>
      </c>
      <c r="M534" s="372">
        <v>1750</v>
      </c>
      <c r="N534" s="208">
        <f>IF('[1]HNI OPTION CALLS'!E534="BUY",('[1]HNI OPTION CALLS'!L534-'[1]HNI OPTION CALLS'!G534)*('[1]HNI OPTION CALLS'!M534),('[1]HNI OPTION CALLS'!G534-'[1]HNI OPTION CALLS'!L534)*('[1]HNI OPTION CALLS'!M534))</f>
        <v>3849.9999999999986</v>
      </c>
      <c r="O534" s="209">
        <f>'[1]HNI OPTION CALLS'!N534/('[1]HNI OPTION CALLS'!M534)/'[1]HNI OPTION CALLS'!G534%</f>
        <v>16.923076923076916</v>
      </c>
    </row>
    <row r="535" spans="1:15" s="114" customFormat="1" ht="15">
      <c r="A535" s="372">
        <v>15</v>
      </c>
      <c r="B535" s="358">
        <v>43479</v>
      </c>
      <c r="C535" s="372">
        <v>190</v>
      </c>
      <c r="D535" s="359" t="s">
        <v>176</v>
      </c>
      <c r="E535" s="372" t="s">
        <v>21</v>
      </c>
      <c r="F535" s="359" t="s">
        <v>229</v>
      </c>
      <c r="G535" s="359">
        <v>12</v>
      </c>
      <c r="H535" s="372">
        <v>7</v>
      </c>
      <c r="I535" s="372">
        <v>14.3</v>
      </c>
      <c r="J535" s="372">
        <v>16.6</v>
      </c>
      <c r="K535" s="372">
        <v>18.9</v>
      </c>
      <c r="L535" s="359">
        <v>14.3</v>
      </c>
      <c r="M535" s="372">
        <v>1750</v>
      </c>
      <c r="N535" s="208">
        <f>IF('[1]HNI OPTION CALLS'!E535="BUY",('[1]HNI OPTION CALLS'!L535-'[1]HNI OPTION CALLS'!G535)*('[1]HNI OPTION CALLS'!M535),('[1]HNI OPTION CALLS'!G535-'[1]HNI OPTION CALLS'!L535)*('[1]HNI OPTION CALLS'!M535))</f>
        <v>4025.0000000000014</v>
      </c>
      <c r="O535" s="209">
        <f>'[1]HNI OPTION CALLS'!N535/('[1]HNI OPTION CALLS'!M535)/'[1]HNI OPTION CALLS'!G535%</f>
        <v>19.166666666666675</v>
      </c>
    </row>
    <row r="536" spans="1:15" s="114" customFormat="1" ht="15">
      <c r="A536" s="372">
        <v>16</v>
      </c>
      <c r="B536" s="358">
        <v>43476</v>
      </c>
      <c r="C536" s="372">
        <v>680</v>
      </c>
      <c r="D536" s="359" t="s">
        <v>176</v>
      </c>
      <c r="E536" s="372" t="s">
        <v>21</v>
      </c>
      <c r="F536" s="359" t="s">
        <v>115</v>
      </c>
      <c r="G536" s="359">
        <v>19</v>
      </c>
      <c r="H536" s="372">
        <v>12</v>
      </c>
      <c r="I536" s="372">
        <v>22.5</v>
      </c>
      <c r="J536" s="372">
        <v>26</v>
      </c>
      <c r="K536" s="372">
        <v>29.5</v>
      </c>
      <c r="L536" s="359">
        <v>29.5</v>
      </c>
      <c r="M536" s="372">
        <v>1200</v>
      </c>
      <c r="N536" s="208">
        <f>IF('[1]HNI OPTION CALLS'!E536="BUY",('[1]HNI OPTION CALLS'!L536-'[1]HNI OPTION CALLS'!G536)*('[1]HNI OPTION CALLS'!M536),('[1]HNI OPTION CALLS'!G536-'[1]HNI OPTION CALLS'!L536)*('[1]HNI OPTION CALLS'!M536))</f>
        <v>12600</v>
      </c>
      <c r="O536" s="209">
        <f>'[1]HNI OPTION CALLS'!N536/('[1]HNI OPTION CALLS'!M536)/'[1]HNI OPTION CALLS'!G536%</f>
        <v>55.26315789473684</v>
      </c>
    </row>
    <row r="537" spans="1:15" s="114" customFormat="1" ht="15">
      <c r="A537" s="372">
        <v>17</v>
      </c>
      <c r="B537" s="358">
        <v>43474</v>
      </c>
      <c r="C537" s="372">
        <v>95</v>
      </c>
      <c r="D537" s="359" t="s">
        <v>176</v>
      </c>
      <c r="E537" s="372" t="s">
        <v>21</v>
      </c>
      <c r="F537" s="359" t="s">
        <v>221</v>
      </c>
      <c r="G537" s="359">
        <v>4</v>
      </c>
      <c r="H537" s="372">
        <v>2</v>
      </c>
      <c r="I537" s="372">
        <v>5</v>
      </c>
      <c r="J537" s="372">
        <v>6</v>
      </c>
      <c r="K537" s="372">
        <v>7</v>
      </c>
      <c r="L537" s="359">
        <v>2</v>
      </c>
      <c r="M537" s="372">
        <v>4000</v>
      </c>
      <c r="N537" s="208">
        <f>IF('[1]HNI OPTION CALLS'!E537="BUY",('[1]HNI OPTION CALLS'!L537-'[1]HNI OPTION CALLS'!G537)*('[1]HNI OPTION CALLS'!M537),('[1]HNI OPTION CALLS'!G537-'[1]HNI OPTION CALLS'!L537)*('[1]HNI OPTION CALLS'!M537))</f>
        <v>-8000</v>
      </c>
      <c r="O537" s="209">
        <f>'[1]HNI OPTION CALLS'!N537/('[1]HNI OPTION CALLS'!M537)/'[1]HNI OPTION CALLS'!G537%</f>
        <v>-50</v>
      </c>
    </row>
    <row r="538" spans="1:15" s="114" customFormat="1" ht="15">
      <c r="A538" s="372">
        <v>18</v>
      </c>
      <c r="B538" s="358">
        <v>43473</v>
      </c>
      <c r="C538" s="372">
        <v>300</v>
      </c>
      <c r="D538" s="359" t="s">
        <v>176</v>
      </c>
      <c r="E538" s="372" t="s">
        <v>21</v>
      </c>
      <c r="F538" s="359" t="s">
        <v>92</v>
      </c>
      <c r="G538" s="359">
        <v>11</v>
      </c>
      <c r="H538" s="372">
        <v>7</v>
      </c>
      <c r="I538" s="372">
        <v>13</v>
      </c>
      <c r="J538" s="372">
        <v>15</v>
      </c>
      <c r="K538" s="372">
        <v>17</v>
      </c>
      <c r="L538" s="359">
        <v>12.8</v>
      </c>
      <c r="M538" s="372">
        <v>3000</v>
      </c>
      <c r="N538" s="208">
        <f>IF('[1]HNI OPTION CALLS'!E538="BUY",('[1]HNI OPTION CALLS'!L538-'[1]HNI OPTION CALLS'!G538)*('[1]HNI OPTION CALLS'!M538),('[1]HNI OPTION CALLS'!G538-'[1]HNI OPTION CALLS'!L538)*('[1]HNI OPTION CALLS'!M538))</f>
        <v>5400.000000000002</v>
      </c>
      <c r="O538" s="209">
        <f>'[1]HNI OPTION CALLS'!N538/('[1]HNI OPTION CALLS'!M538)/'[1]HNI OPTION CALLS'!G538%</f>
        <v>16.36363636363637</v>
      </c>
    </row>
    <row r="539" spans="1:15" s="114" customFormat="1" ht="15">
      <c r="A539" s="372">
        <v>19</v>
      </c>
      <c r="B539" s="358">
        <v>43472</v>
      </c>
      <c r="C539" s="372">
        <v>170</v>
      </c>
      <c r="D539" s="359" t="s">
        <v>176</v>
      </c>
      <c r="E539" s="372" t="s">
        <v>21</v>
      </c>
      <c r="F539" s="359" t="s">
        <v>50</v>
      </c>
      <c r="G539" s="359">
        <v>12</v>
      </c>
      <c r="H539" s="372">
        <v>8</v>
      </c>
      <c r="I539" s="372">
        <v>14</v>
      </c>
      <c r="J539" s="372">
        <v>16</v>
      </c>
      <c r="K539" s="372">
        <v>18</v>
      </c>
      <c r="L539" s="359">
        <v>14</v>
      </c>
      <c r="M539" s="372">
        <v>2000</v>
      </c>
      <c r="N539" s="208">
        <f>IF('[1]HNI OPTION CALLS'!E539="BUY",('[1]HNI OPTION CALLS'!L539-'[1]HNI OPTION CALLS'!G539)*('[1]HNI OPTION CALLS'!M539),('[1]HNI OPTION CALLS'!G539-'[1]HNI OPTION CALLS'!L539)*('[1]HNI OPTION CALLS'!M539))</f>
        <v>4000</v>
      </c>
      <c r="O539" s="209">
        <f>'[1]HNI OPTION CALLS'!N539/('[1]HNI OPTION CALLS'!M539)/'[1]HNI OPTION CALLS'!G539%</f>
        <v>16.666666666666668</v>
      </c>
    </row>
    <row r="540" spans="1:15" s="114" customFormat="1" ht="15">
      <c r="A540" s="372">
        <v>20</v>
      </c>
      <c r="B540" s="358">
        <v>43469</v>
      </c>
      <c r="C540" s="372">
        <v>920</v>
      </c>
      <c r="D540" s="359" t="s">
        <v>182</v>
      </c>
      <c r="E540" s="372" t="s">
        <v>21</v>
      </c>
      <c r="F540" s="359" t="s">
        <v>222</v>
      </c>
      <c r="G540" s="359">
        <v>26.5</v>
      </c>
      <c r="H540" s="372">
        <v>15</v>
      </c>
      <c r="I540" s="372">
        <v>32</v>
      </c>
      <c r="J540" s="372">
        <v>37.5</v>
      </c>
      <c r="K540" s="372">
        <v>43</v>
      </c>
      <c r="L540" s="359">
        <v>15</v>
      </c>
      <c r="M540" s="372">
        <v>700</v>
      </c>
      <c r="N540" s="208">
        <f>IF('[1]HNI OPTION CALLS'!E540="BUY",('[1]HNI OPTION CALLS'!L540-'[1]HNI OPTION CALLS'!G540)*('[1]HNI OPTION CALLS'!M540),('[1]HNI OPTION CALLS'!G540-'[1]HNI OPTION CALLS'!L540)*('[1]HNI OPTION CALLS'!M540))</f>
        <v>-8050</v>
      </c>
      <c r="O540" s="209">
        <f>'[1]HNI OPTION CALLS'!N540/('[1]HNI OPTION CALLS'!M540)/'[1]HNI OPTION CALLS'!G540%</f>
        <v>-43.39622641509434</v>
      </c>
    </row>
    <row r="541" spans="1:15" s="114" customFormat="1" ht="15">
      <c r="A541" s="372">
        <v>21</v>
      </c>
      <c r="B541" s="358">
        <v>43468</v>
      </c>
      <c r="C541" s="372">
        <v>280</v>
      </c>
      <c r="D541" s="359" t="s">
        <v>182</v>
      </c>
      <c r="E541" s="372" t="s">
        <v>21</v>
      </c>
      <c r="F541" s="359" t="s">
        <v>105</v>
      </c>
      <c r="G541" s="359">
        <v>11</v>
      </c>
      <c r="H541" s="372">
        <v>6</v>
      </c>
      <c r="I541" s="372">
        <v>13.5</v>
      </c>
      <c r="J541" s="372">
        <v>16</v>
      </c>
      <c r="K541" s="372">
        <v>18.5</v>
      </c>
      <c r="L541" s="359">
        <v>6</v>
      </c>
      <c r="M541" s="372">
        <v>1500</v>
      </c>
      <c r="N541" s="208">
        <f>IF('[1]HNI OPTION CALLS'!E541="BUY",('[1]HNI OPTION CALLS'!L541-'[1]HNI OPTION CALLS'!G541)*('[1]HNI OPTION CALLS'!M541),('[1]HNI OPTION CALLS'!G541-'[1]HNI OPTION CALLS'!L541)*('[1]HNI OPTION CALLS'!M541))</f>
        <v>-7500</v>
      </c>
      <c r="O541" s="209">
        <f>'[1]HNI OPTION CALLS'!N541/('[1]HNI OPTION CALLS'!M541)/'[1]HNI OPTION CALLS'!G541%</f>
        <v>-45.45454545454545</v>
      </c>
    </row>
    <row r="542" spans="1:15" s="114" customFormat="1" ht="15">
      <c r="A542" s="372">
        <v>22</v>
      </c>
      <c r="B542" s="358">
        <v>43468</v>
      </c>
      <c r="C542" s="372">
        <v>220</v>
      </c>
      <c r="D542" s="359" t="s">
        <v>176</v>
      </c>
      <c r="E542" s="372" t="s">
        <v>21</v>
      </c>
      <c r="F542" s="359" t="s">
        <v>184</v>
      </c>
      <c r="G542" s="359">
        <v>6.5</v>
      </c>
      <c r="H542" s="372">
        <v>4.3</v>
      </c>
      <c r="I542" s="372">
        <v>7.6</v>
      </c>
      <c r="J542" s="372">
        <v>8.7</v>
      </c>
      <c r="K542" s="372">
        <v>9.9</v>
      </c>
      <c r="L542" s="359">
        <v>4.3</v>
      </c>
      <c r="M542" s="372">
        <v>3500</v>
      </c>
      <c r="N542" s="208">
        <f>IF('[1]HNI OPTION CALLS'!E542="BUY",('[1]HNI OPTION CALLS'!L542-'[1]HNI OPTION CALLS'!G542)*('[1]HNI OPTION CALLS'!M542),('[1]HNI OPTION CALLS'!G542-'[1]HNI OPTION CALLS'!L542)*('[1]HNI OPTION CALLS'!M542))</f>
        <v>-7700.000000000001</v>
      </c>
      <c r="O542" s="209">
        <f>'[1]HNI OPTION CALLS'!N542/('[1]HNI OPTION CALLS'!M542)/'[1]HNI OPTION CALLS'!G542%</f>
        <v>-33.84615384615385</v>
      </c>
    </row>
    <row r="543" spans="1:15" s="114" customFormat="1" ht="15">
      <c r="A543" s="372">
        <v>23</v>
      </c>
      <c r="B543" s="358">
        <v>43467</v>
      </c>
      <c r="C543" s="372">
        <v>90</v>
      </c>
      <c r="D543" s="359" t="s">
        <v>176</v>
      </c>
      <c r="E543" s="372" t="s">
        <v>21</v>
      </c>
      <c r="F543" s="359" t="s">
        <v>134</v>
      </c>
      <c r="G543" s="359">
        <v>5</v>
      </c>
      <c r="H543" s="372">
        <v>4</v>
      </c>
      <c r="I543" s="372">
        <v>5.5</v>
      </c>
      <c r="J543" s="372">
        <v>6</v>
      </c>
      <c r="K543" s="372">
        <v>6.5</v>
      </c>
      <c r="L543" s="359">
        <v>5.5</v>
      </c>
      <c r="M543" s="372">
        <v>8000</v>
      </c>
      <c r="N543" s="208">
        <f>IF('[1]HNI OPTION CALLS'!E543="BUY",('[1]HNI OPTION CALLS'!L543-'[1]HNI OPTION CALLS'!G543)*('[1]HNI OPTION CALLS'!M543),('[1]HNI OPTION CALLS'!G543-'[1]HNI OPTION CALLS'!L543)*('[1]HNI OPTION CALLS'!M543))</f>
        <v>4000</v>
      </c>
      <c r="O543" s="209">
        <f>'[1]HNI OPTION CALLS'!N543/('[1]HNI OPTION CALLS'!M543)/'[1]HNI OPTION CALLS'!G543%</f>
        <v>10</v>
      </c>
    </row>
    <row r="544" spans="1:15" s="114" customFormat="1" ht="15">
      <c r="A544" s="372">
        <v>24</v>
      </c>
      <c r="B544" s="358">
        <v>43466</v>
      </c>
      <c r="C544" s="372">
        <v>120</v>
      </c>
      <c r="D544" s="359" t="s">
        <v>176</v>
      </c>
      <c r="E544" s="372" t="s">
        <v>21</v>
      </c>
      <c r="F544" s="359" t="s">
        <v>170</v>
      </c>
      <c r="G544" s="359">
        <v>6.1</v>
      </c>
      <c r="H544" s="372">
        <v>4.1</v>
      </c>
      <c r="I544" s="372">
        <v>7.1</v>
      </c>
      <c r="J544" s="372">
        <v>8.1</v>
      </c>
      <c r="K544" s="372">
        <v>9.1</v>
      </c>
      <c r="L544" s="359">
        <v>7.1</v>
      </c>
      <c r="M544" s="372">
        <v>4000</v>
      </c>
      <c r="N544" s="208">
        <f>IF('[1]HNI OPTION CALLS'!E544="BUY",('[1]HNI OPTION CALLS'!L544-'[1]HNI OPTION CALLS'!G544)*('[1]HNI OPTION CALLS'!M544),('[1]HNI OPTION CALLS'!G544-'[1]HNI OPTION CALLS'!L544)*('[1]HNI OPTION CALLS'!M544))</f>
        <v>4000</v>
      </c>
      <c r="O544" s="209">
        <f>'[1]HNI OPTION CALLS'!N544/('[1]HNI OPTION CALLS'!M544)/'[1]HNI OPTION CALLS'!G544%</f>
        <v>16.39344262295082</v>
      </c>
    </row>
    <row r="545" spans="1:12" s="114" customFormat="1" ht="16.5">
      <c r="A545" s="106" t="s">
        <v>25</v>
      </c>
      <c r="B545" s="107"/>
      <c r="C545" s="108"/>
      <c r="D545" s="109"/>
      <c r="E545" s="110"/>
      <c r="F545" s="110"/>
      <c r="G545" s="111"/>
      <c r="H545" s="112"/>
      <c r="I545" s="112"/>
      <c r="J545" s="112"/>
      <c r="K545" s="110"/>
      <c r="L545" s="113"/>
    </row>
    <row r="546" spans="1:12" s="114" customFormat="1" ht="16.5">
      <c r="A546" s="106" t="s">
        <v>26</v>
      </c>
      <c r="B546" s="107"/>
      <c r="C546" s="108"/>
      <c r="D546" s="109"/>
      <c r="E546" s="110"/>
      <c r="F546" s="110"/>
      <c r="G546" s="111"/>
      <c r="H546" s="110"/>
      <c r="I546" s="110"/>
      <c r="J546" s="110"/>
      <c r="K546" s="110"/>
      <c r="L546" s="113"/>
    </row>
    <row r="547" spans="1:11" s="114" customFormat="1" ht="16.5">
      <c r="A547" s="106" t="s">
        <v>26</v>
      </c>
      <c r="B547" s="107"/>
      <c r="C547" s="108"/>
      <c r="D547" s="109"/>
      <c r="E547" s="110"/>
      <c r="F547" s="110"/>
      <c r="G547" s="111"/>
      <c r="H547" s="110"/>
      <c r="I547" s="110"/>
      <c r="J547" s="110"/>
      <c r="K547" s="110"/>
    </row>
    <row r="548" spans="1:13" s="114" customFormat="1" ht="17.25" thickBot="1">
      <c r="A548" s="73"/>
      <c r="B548" s="115"/>
      <c r="C548" s="115"/>
      <c r="D548" s="116"/>
      <c r="E548" s="116"/>
      <c r="F548" s="116"/>
      <c r="G548" s="117"/>
      <c r="H548" s="118"/>
      <c r="I548" s="119" t="s">
        <v>27</v>
      </c>
      <c r="J548" s="119"/>
      <c r="K548" s="120"/>
      <c r="M548" s="121"/>
    </row>
    <row r="549" spans="1:12" s="114" customFormat="1" ht="16.5">
      <c r="A549" s="122"/>
      <c r="B549" s="115"/>
      <c r="C549" s="115"/>
      <c r="D549" s="360" t="s">
        <v>28</v>
      </c>
      <c r="E549" s="361"/>
      <c r="F549" s="362">
        <v>23</v>
      </c>
      <c r="G549" s="363">
        <v>100</v>
      </c>
      <c r="H549" s="116">
        <v>23</v>
      </c>
      <c r="I549" s="123">
        <f>'[1]HNI OPTION CALLS'!H550/'[1]HNI OPTION CALLS'!H549%</f>
        <v>65.21739130434783</v>
      </c>
      <c r="J549" s="123"/>
      <c r="K549" s="123"/>
      <c r="L549" s="120"/>
    </row>
    <row r="550" spans="1:11" s="114" customFormat="1" ht="16.5">
      <c r="A550" s="122"/>
      <c r="B550" s="115"/>
      <c r="C550" s="115"/>
      <c r="D550" s="364" t="s">
        <v>29</v>
      </c>
      <c r="E550" s="365"/>
      <c r="F550" s="366">
        <v>15</v>
      </c>
      <c r="G550" s="367">
        <f>('[1]HNI OPTION CALLS'!F550/'[1]HNI OPTION CALLS'!F549)*100</f>
        <v>65.21739130434783</v>
      </c>
      <c r="H550" s="116">
        <v>15</v>
      </c>
      <c r="I550" s="120"/>
      <c r="J550" s="120"/>
      <c r="K550" s="116"/>
    </row>
    <row r="551" spans="1:12" s="114" customFormat="1" ht="16.5">
      <c r="A551" s="124"/>
      <c r="B551" s="115"/>
      <c r="C551" s="115"/>
      <c r="D551" s="364" t="s">
        <v>31</v>
      </c>
      <c r="E551" s="365"/>
      <c r="F551" s="366">
        <v>0</v>
      </c>
      <c r="G551" s="367">
        <f>('[1]HNI OPTION CALLS'!F551/'[1]HNI OPTION CALLS'!F549)*100</f>
        <v>0</v>
      </c>
      <c r="H551" s="125"/>
      <c r="I551" s="116"/>
      <c r="J551" s="116"/>
      <c r="K551" s="116"/>
      <c r="L551" s="126"/>
    </row>
    <row r="552" spans="1:12" s="114" customFormat="1" ht="16.5">
      <c r="A552" s="124"/>
      <c r="B552" s="115"/>
      <c r="C552" s="115"/>
      <c r="D552" s="364" t="s">
        <v>32</v>
      </c>
      <c r="E552" s="365"/>
      <c r="F552" s="366">
        <v>0</v>
      </c>
      <c r="G552" s="367">
        <f>('[1]HNI OPTION CALLS'!F552/'[1]HNI OPTION CALLS'!F549)*100</f>
        <v>0</v>
      </c>
      <c r="H552" s="125"/>
      <c r="I552" s="116"/>
      <c r="J552" s="116"/>
      <c r="K552" s="116"/>
      <c r="L552" s="120"/>
    </row>
    <row r="553" spans="1:12" s="114" customFormat="1" ht="16.5">
      <c r="A553" s="124"/>
      <c r="B553" s="115"/>
      <c r="C553" s="115"/>
      <c r="D553" s="364" t="s">
        <v>33</v>
      </c>
      <c r="E553" s="365"/>
      <c r="F553" s="366">
        <v>6</v>
      </c>
      <c r="G553" s="367">
        <f>('[1]HNI OPTION CALLS'!F553/'[1]HNI OPTION CALLS'!F549)*100</f>
        <v>26.08695652173913</v>
      </c>
      <c r="H553" s="125"/>
      <c r="I553" s="116" t="s">
        <v>34</v>
      </c>
      <c r="J553" s="116"/>
      <c r="K553" s="120"/>
      <c r="L553" s="120"/>
    </row>
    <row r="554" spans="1:12" s="114" customFormat="1" ht="16.5">
      <c r="A554" s="124"/>
      <c r="B554" s="115"/>
      <c r="C554" s="115"/>
      <c r="D554" s="364" t="s">
        <v>35</v>
      </c>
      <c r="E554" s="365"/>
      <c r="F554" s="366">
        <v>0</v>
      </c>
      <c r="G554" s="367">
        <f>('[1]HNI OPTION CALLS'!F554/'[1]HNI OPTION CALLS'!F549)*100</f>
        <v>0</v>
      </c>
      <c r="H554" s="125"/>
      <c r="I554" s="116"/>
      <c r="J554" s="116"/>
      <c r="K554" s="120"/>
      <c r="L554" s="120"/>
    </row>
    <row r="555" spans="1:12" s="114" customFormat="1" ht="17.25" thickBot="1">
      <c r="A555" s="124"/>
      <c r="B555" s="115"/>
      <c r="C555" s="115"/>
      <c r="D555" s="368" t="s">
        <v>36</v>
      </c>
      <c r="E555" s="369"/>
      <c r="F555" s="370">
        <v>0</v>
      </c>
      <c r="G555" s="371">
        <f>('[1]HNI OPTION CALLS'!F555/'[1]HNI OPTION CALLS'!F549)*100</f>
        <v>0</v>
      </c>
      <c r="H555" s="125"/>
      <c r="I555" s="116"/>
      <c r="J555" s="116"/>
      <c r="K555" s="126"/>
      <c r="L555" s="126"/>
    </row>
    <row r="556" spans="1:11" s="114" customFormat="1" ht="16.5">
      <c r="A556" s="127" t="s">
        <v>37</v>
      </c>
      <c r="B556" s="115"/>
      <c r="C556" s="115"/>
      <c r="D556" s="122"/>
      <c r="E556" s="122"/>
      <c r="F556" s="116"/>
      <c r="G556" s="116"/>
      <c r="H556" s="128"/>
      <c r="I556" s="129"/>
      <c r="K556" s="129"/>
    </row>
    <row r="557" spans="1:12" s="114" customFormat="1" ht="15" customHeight="1">
      <c r="A557" s="130" t="s">
        <v>38</v>
      </c>
      <c r="B557" s="115"/>
      <c r="C557" s="115"/>
      <c r="D557" s="131"/>
      <c r="E557" s="132"/>
      <c r="F557" s="122"/>
      <c r="G557" s="129"/>
      <c r="H557" s="128"/>
      <c r="I557" s="129"/>
      <c r="J557" s="129"/>
      <c r="K557" s="129"/>
      <c r="L557" s="116"/>
    </row>
    <row r="558" spans="1:12" s="114" customFormat="1" ht="15" customHeight="1">
      <c r="A558" s="130" t="s">
        <v>39</v>
      </c>
      <c r="B558" s="115"/>
      <c r="C558" s="115"/>
      <c r="D558" s="122"/>
      <c r="E558" s="132"/>
      <c r="F558" s="122"/>
      <c r="G558" s="129"/>
      <c r="H558" s="128"/>
      <c r="I558" s="120"/>
      <c r="J558" s="120"/>
      <c r="K558" s="120"/>
      <c r="L558" s="116"/>
    </row>
    <row r="559" spans="1:14" s="114" customFormat="1" ht="15" customHeight="1">
      <c r="A559" s="130" t="s">
        <v>40</v>
      </c>
      <c r="B559" s="131"/>
      <c r="C559" s="115"/>
      <c r="D559" s="122"/>
      <c r="E559" s="132"/>
      <c r="F559" s="122"/>
      <c r="G559" s="129"/>
      <c r="H559" s="118"/>
      <c r="I559" s="120"/>
      <c r="J559" s="120"/>
      <c r="K559" s="120"/>
      <c r="L559" s="116"/>
      <c r="N559" s="133"/>
    </row>
    <row r="560" spans="1:14" s="114" customFormat="1" ht="15" customHeight="1" thickBot="1">
      <c r="A560" s="130" t="s">
        <v>41</v>
      </c>
      <c r="B560" s="124"/>
      <c r="C560" s="131"/>
      <c r="D560" s="122"/>
      <c r="E560" s="134"/>
      <c r="F560" s="129"/>
      <c r="G560" s="129"/>
      <c r="H560" s="118"/>
      <c r="I560" s="120"/>
      <c r="J560" s="120"/>
      <c r="K560" s="120"/>
      <c r="L560" s="129"/>
      <c r="N560" s="122"/>
    </row>
    <row r="561" spans="1:15" s="114" customFormat="1" ht="15" customHeight="1">
      <c r="A561" s="340" t="s">
        <v>0</v>
      </c>
      <c r="B561" s="341"/>
      <c r="C561" s="341"/>
      <c r="D561" s="341"/>
      <c r="E561" s="341"/>
      <c r="F561" s="341"/>
      <c r="G561" s="341"/>
      <c r="H561" s="341"/>
      <c r="I561" s="341"/>
      <c r="J561" s="341"/>
      <c r="K561" s="341"/>
      <c r="L561" s="341"/>
      <c r="M561" s="341"/>
      <c r="N561" s="341"/>
      <c r="O561" s="342"/>
    </row>
    <row r="562" spans="1:15" s="114" customFormat="1" ht="15" customHeight="1">
      <c r="A562" s="343"/>
      <c r="B562" s="315"/>
      <c r="C562" s="315"/>
      <c r="D562" s="315"/>
      <c r="E562" s="315"/>
      <c r="F562" s="315"/>
      <c r="G562" s="315"/>
      <c r="H562" s="315"/>
      <c r="I562" s="315"/>
      <c r="J562" s="315"/>
      <c r="K562" s="315"/>
      <c r="L562" s="315"/>
      <c r="M562" s="315"/>
      <c r="N562" s="315"/>
      <c r="O562" s="317"/>
    </row>
    <row r="563" spans="1:15" s="114" customFormat="1" ht="15" customHeight="1">
      <c r="A563" s="343"/>
      <c r="B563" s="315"/>
      <c r="C563" s="315"/>
      <c r="D563" s="315"/>
      <c r="E563" s="315"/>
      <c r="F563" s="315"/>
      <c r="G563" s="315"/>
      <c r="H563" s="315"/>
      <c r="I563" s="315"/>
      <c r="J563" s="315"/>
      <c r="K563" s="315"/>
      <c r="L563" s="315"/>
      <c r="M563" s="315"/>
      <c r="N563" s="315"/>
      <c r="O563" s="317"/>
    </row>
    <row r="564" spans="1:15" s="114" customFormat="1" ht="15">
      <c r="A564" s="344" t="s">
        <v>135</v>
      </c>
      <c r="B564" s="316"/>
      <c r="C564" s="316"/>
      <c r="D564" s="316"/>
      <c r="E564" s="316"/>
      <c r="F564" s="316"/>
      <c r="G564" s="316"/>
      <c r="H564" s="316"/>
      <c r="I564" s="316"/>
      <c r="J564" s="316"/>
      <c r="K564" s="316"/>
      <c r="L564" s="316"/>
      <c r="M564" s="316"/>
      <c r="N564" s="316"/>
      <c r="O564" s="318"/>
    </row>
    <row r="565" spans="1:15" s="114" customFormat="1" ht="15" customHeight="1">
      <c r="A565" s="344" t="s">
        <v>136</v>
      </c>
      <c r="B565" s="316"/>
      <c r="C565" s="316"/>
      <c r="D565" s="316"/>
      <c r="E565" s="316"/>
      <c r="F565" s="316"/>
      <c r="G565" s="316"/>
      <c r="H565" s="316"/>
      <c r="I565" s="316"/>
      <c r="J565" s="316"/>
      <c r="K565" s="316"/>
      <c r="L565" s="316"/>
      <c r="M565" s="316"/>
      <c r="N565" s="316"/>
      <c r="O565" s="318"/>
    </row>
    <row r="566" spans="1:15" s="114" customFormat="1" ht="15" customHeight="1" thickBot="1">
      <c r="A566" s="345" t="s">
        <v>3</v>
      </c>
      <c r="B566" s="346"/>
      <c r="C566" s="346"/>
      <c r="D566" s="346"/>
      <c r="E566" s="346"/>
      <c r="F566" s="346"/>
      <c r="G566" s="346"/>
      <c r="H566" s="346"/>
      <c r="I566" s="346"/>
      <c r="J566" s="346"/>
      <c r="K566" s="346"/>
      <c r="L566" s="346"/>
      <c r="M566" s="346"/>
      <c r="N566" s="346"/>
      <c r="O566" s="347"/>
    </row>
    <row r="567" spans="1:15" s="114" customFormat="1" ht="15" customHeight="1">
      <c r="A567" s="348" t="s">
        <v>195</v>
      </c>
      <c r="B567" s="349"/>
      <c r="C567" s="349"/>
      <c r="D567" s="349"/>
      <c r="E567" s="349"/>
      <c r="F567" s="349"/>
      <c r="G567" s="349"/>
      <c r="H567" s="349"/>
      <c r="I567" s="349"/>
      <c r="J567" s="349"/>
      <c r="K567" s="349"/>
      <c r="L567" s="349"/>
      <c r="M567" s="349"/>
      <c r="N567" s="349"/>
      <c r="O567" s="350"/>
    </row>
    <row r="568" spans="1:15" s="114" customFormat="1" ht="15" customHeight="1">
      <c r="A568" s="351" t="s">
        <v>5</v>
      </c>
      <c r="B568" s="352"/>
      <c r="C568" s="352"/>
      <c r="D568" s="352"/>
      <c r="E568" s="352"/>
      <c r="F568" s="352"/>
      <c r="G568" s="352"/>
      <c r="H568" s="352"/>
      <c r="I568" s="352"/>
      <c r="J568" s="352"/>
      <c r="K568" s="352"/>
      <c r="L568" s="352"/>
      <c r="M568" s="352"/>
      <c r="N568" s="352"/>
      <c r="O568" s="353"/>
    </row>
    <row r="569" spans="1:15" s="114" customFormat="1" ht="15" customHeight="1">
      <c r="A569" s="354" t="s">
        <v>6</v>
      </c>
      <c r="B569" s="355" t="s">
        <v>7</v>
      </c>
      <c r="C569" s="355" t="s">
        <v>175</v>
      </c>
      <c r="D569" s="355" t="s">
        <v>8</v>
      </c>
      <c r="E569" s="354" t="s">
        <v>160</v>
      </c>
      <c r="F569" s="354" t="s">
        <v>161</v>
      </c>
      <c r="G569" s="355" t="s">
        <v>11</v>
      </c>
      <c r="H569" s="355" t="s">
        <v>12</v>
      </c>
      <c r="I569" s="355" t="s">
        <v>13</v>
      </c>
      <c r="J569" s="355" t="s">
        <v>14</v>
      </c>
      <c r="K569" s="355" t="s">
        <v>15</v>
      </c>
      <c r="L569" s="356" t="s">
        <v>16</v>
      </c>
      <c r="M569" s="355" t="s">
        <v>17</v>
      </c>
      <c r="N569" s="355" t="s">
        <v>18</v>
      </c>
      <c r="O569" s="355" t="s">
        <v>19</v>
      </c>
    </row>
    <row r="570" spans="1:15" s="114" customFormat="1" ht="15" customHeight="1">
      <c r="A570" s="314"/>
      <c r="B570" s="311"/>
      <c r="C570" s="311"/>
      <c r="D570" s="311"/>
      <c r="E570" s="314"/>
      <c r="F570" s="314"/>
      <c r="G570" s="311"/>
      <c r="H570" s="311"/>
      <c r="I570" s="311"/>
      <c r="J570" s="311"/>
      <c r="K570" s="311"/>
      <c r="L570" s="313"/>
      <c r="M570" s="311"/>
      <c r="N570" s="312"/>
      <c r="O570" s="312"/>
    </row>
    <row r="571" spans="1:15" s="114" customFormat="1" ht="15">
      <c r="A571" s="372">
        <v>1</v>
      </c>
      <c r="B571" s="358">
        <v>43462</v>
      </c>
      <c r="C571" s="372">
        <v>230</v>
      </c>
      <c r="D571" s="359" t="s">
        <v>176</v>
      </c>
      <c r="E571" s="372" t="s">
        <v>21</v>
      </c>
      <c r="F571" s="359" t="s">
        <v>223</v>
      </c>
      <c r="G571" s="359">
        <v>12</v>
      </c>
      <c r="H571" s="372">
        <v>5</v>
      </c>
      <c r="I571" s="372">
        <v>16</v>
      </c>
      <c r="J571" s="372">
        <v>20</v>
      </c>
      <c r="K571" s="372">
        <v>24</v>
      </c>
      <c r="L571" s="359">
        <v>6.75</v>
      </c>
      <c r="M571" s="372">
        <v>6000</v>
      </c>
      <c r="N571" s="208">
        <f>IF('[1]HNI OPTION CALLS'!E571="BUY",('[1]HNI OPTION CALLS'!L571-'[1]HNI OPTION CALLS'!G571)*('[1]HNI OPTION CALLS'!M571),('[1]HNI OPTION CALLS'!G571-'[1]HNI OPTION CALLS'!L571)*('[1]HNI OPTION CALLS'!M571))</f>
        <v>-31500</v>
      </c>
      <c r="O571" s="209">
        <f>'[1]HNI OPTION CALLS'!N571/('[1]HNI OPTION CALLS'!M571)/'[1]HNI OPTION CALLS'!G571%</f>
        <v>-43.75</v>
      </c>
    </row>
    <row r="572" spans="1:15" s="114" customFormat="1" ht="15">
      <c r="A572" s="372">
        <v>1</v>
      </c>
      <c r="B572" s="358">
        <v>43461</v>
      </c>
      <c r="C572" s="372">
        <v>120</v>
      </c>
      <c r="D572" s="359" t="s">
        <v>176</v>
      </c>
      <c r="E572" s="372" t="s">
        <v>21</v>
      </c>
      <c r="F572" s="359" t="s">
        <v>224</v>
      </c>
      <c r="G572" s="359">
        <v>6</v>
      </c>
      <c r="H572" s="372">
        <v>4.5</v>
      </c>
      <c r="I572" s="372">
        <v>6.8</v>
      </c>
      <c r="J572" s="372">
        <v>7.6</v>
      </c>
      <c r="K572" s="372">
        <v>8.4</v>
      </c>
      <c r="L572" s="359">
        <v>6.75</v>
      </c>
      <c r="M572" s="372">
        <v>6000</v>
      </c>
      <c r="N572" s="208">
        <f>IF('[1]HNI OPTION CALLS'!E572="BUY",('[1]HNI OPTION CALLS'!L572-'[1]HNI OPTION CALLS'!G572)*('[1]HNI OPTION CALLS'!M572),('[1]HNI OPTION CALLS'!G572-'[1]HNI OPTION CALLS'!L572)*('[1]HNI OPTION CALLS'!M572))</f>
        <v>4500</v>
      </c>
      <c r="O572" s="209">
        <f>'[1]HNI OPTION CALLS'!N572/('[1]HNI OPTION CALLS'!M572)/'[1]HNI OPTION CALLS'!G572%</f>
        <v>12.5</v>
      </c>
    </row>
    <row r="573" spans="1:15" s="114" customFormat="1" ht="15">
      <c r="A573" s="372">
        <v>2</v>
      </c>
      <c r="B573" s="358">
        <v>43460</v>
      </c>
      <c r="C573" s="372">
        <v>500</v>
      </c>
      <c r="D573" s="359" t="s">
        <v>176</v>
      </c>
      <c r="E573" s="372" t="s">
        <v>21</v>
      </c>
      <c r="F573" s="359" t="s">
        <v>124</v>
      </c>
      <c r="G573" s="359">
        <v>13.5</v>
      </c>
      <c r="H573" s="372">
        <v>5</v>
      </c>
      <c r="I573" s="372">
        <v>18</v>
      </c>
      <c r="J573" s="372">
        <v>22</v>
      </c>
      <c r="K573" s="372">
        <v>26</v>
      </c>
      <c r="L573" s="359">
        <v>17</v>
      </c>
      <c r="M573" s="372">
        <v>1100</v>
      </c>
      <c r="N573" s="208">
        <f>IF('[1]HNI OPTION CALLS'!E573="BUY",('[1]HNI OPTION CALLS'!L573-'[1]HNI OPTION CALLS'!G573)*('[1]HNI OPTION CALLS'!M573),('[1]HNI OPTION CALLS'!G573-'[1]HNI OPTION CALLS'!L573)*('[1]HNI OPTION CALLS'!M573))</f>
        <v>3850</v>
      </c>
      <c r="O573" s="209">
        <f>'[1]HNI OPTION CALLS'!N573/('[1]HNI OPTION CALLS'!M573)/'[1]HNI OPTION CALLS'!G573%</f>
        <v>25.925925925925924</v>
      </c>
    </row>
    <row r="574" spans="1:15" s="114" customFormat="1" ht="15">
      <c r="A574" s="372">
        <v>3</v>
      </c>
      <c r="B574" s="358">
        <v>43454</v>
      </c>
      <c r="C574" s="372">
        <v>880</v>
      </c>
      <c r="D574" s="359" t="s">
        <v>176</v>
      </c>
      <c r="E574" s="372" t="s">
        <v>21</v>
      </c>
      <c r="F574" s="359" t="s">
        <v>150</v>
      </c>
      <c r="G574" s="359">
        <v>24</v>
      </c>
      <c r="H574" s="372">
        <v>7</v>
      </c>
      <c r="I574" s="372">
        <v>34</v>
      </c>
      <c r="J574" s="372">
        <v>44</v>
      </c>
      <c r="K574" s="372">
        <v>54</v>
      </c>
      <c r="L574" s="359">
        <v>7</v>
      </c>
      <c r="M574" s="372">
        <v>500</v>
      </c>
      <c r="N574" s="208">
        <f>IF('[1]HNI OPTION CALLS'!E574="BUY",('[1]HNI OPTION CALLS'!L574-'[1]HNI OPTION CALLS'!G574)*('[1]HNI OPTION CALLS'!M574),('[1]HNI OPTION CALLS'!G574-'[1]HNI OPTION CALLS'!L574)*('[1]HNI OPTION CALLS'!M574))</f>
        <v>-8500</v>
      </c>
      <c r="O574" s="209">
        <f>'[1]HNI OPTION CALLS'!N574/('[1]HNI OPTION CALLS'!M574)/'[1]HNI OPTION CALLS'!G574%</f>
        <v>-70.83333333333334</v>
      </c>
    </row>
    <row r="575" spans="1:15" s="114" customFormat="1" ht="15">
      <c r="A575" s="372">
        <v>4</v>
      </c>
      <c r="B575" s="358">
        <v>43453</v>
      </c>
      <c r="C575" s="372">
        <v>650</v>
      </c>
      <c r="D575" s="359" t="s">
        <v>176</v>
      </c>
      <c r="E575" s="372" t="s">
        <v>21</v>
      </c>
      <c r="F575" s="359" t="s">
        <v>69</v>
      </c>
      <c r="G575" s="359">
        <v>11</v>
      </c>
      <c r="H575" s="372">
        <v>3</v>
      </c>
      <c r="I575" s="372">
        <v>16</v>
      </c>
      <c r="J575" s="372">
        <v>21</v>
      </c>
      <c r="K575" s="372">
        <v>26</v>
      </c>
      <c r="L575" s="359">
        <v>3</v>
      </c>
      <c r="M575" s="372">
        <v>1200</v>
      </c>
      <c r="N575" s="208">
        <f>IF('[1]HNI OPTION CALLS'!E575="BUY",('[1]HNI OPTION CALLS'!L575-'[1]HNI OPTION CALLS'!G575)*('[1]HNI OPTION CALLS'!M575),('[1]HNI OPTION CALLS'!G575-'[1]HNI OPTION CALLS'!L575)*('[1]HNI OPTION CALLS'!M575))</f>
        <v>-9600</v>
      </c>
      <c r="O575" s="209">
        <f>'[1]HNI OPTION CALLS'!N575/('[1]HNI OPTION CALLS'!M575)/'[1]HNI OPTION CALLS'!G575%</f>
        <v>-72.72727272727273</v>
      </c>
    </row>
    <row r="576" spans="1:15" s="114" customFormat="1" ht="15">
      <c r="A576" s="372">
        <v>5</v>
      </c>
      <c r="B576" s="358">
        <v>43453</v>
      </c>
      <c r="C576" s="372">
        <v>480</v>
      </c>
      <c r="D576" s="359" t="s">
        <v>176</v>
      </c>
      <c r="E576" s="372" t="s">
        <v>21</v>
      </c>
      <c r="F576" s="359" t="s">
        <v>124</v>
      </c>
      <c r="G576" s="359">
        <v>9</v>
      </c>
      <c r="H576" s="372">
        <v>1</v>
      </c>
      <c r="I576" s="372">
        <v>14</v>
      </c>
      <c r="J576" s="372">
        <v>19</v>
      </c>
      <c r="K576" s="372">
        <v>24</v>
      </c>
      <c r="L576" s="359">
        <v>14</v>
      </c>
      <c r="M576" s="372">
        <v>1100</v>
      </c>
      <c r="N576" s="208">
        <f>IF('[1]HNI OPTION CALLS'!E576="BUY",('[1]HNI OPTION CALLS'!L576-'[1]HNI OPTION CALLS'!G576)*('[1]HNI OPTION CALLS'!M576),('[1]HNI OPTION CALLS'!G576-'[1]HNI OPTION CALLS'!L576)*('[1]HNI OPTION CALLS'!M576))</f>
        <v>5500</v>
      </c>
      <c r="O576" s="209">
        <f>'[1]HNI OPTION CALLS'!N576/('[1]HNI OPTION CALLS'!M576)/'[1]HNI OPTION CALLS'!G576%</f>
        <v>55.55555555555556</v>
      </c>
    </row>
    <row r="577" spans="1:15" s="114" customFormat="1" ht="15">
      <c r="A577" s="372">
        <v>6</v>
      </c>
      <c r="B577" s="358">
        <v>43451</v>
      </c>
      <c r="C577" s="372">
        <v>90</v>
      </c>
      <c r="D577" s="359" t="s">
        <v>176</v>
      </c>
      <c r="E577" s="372" t="s">
        <v>21</v>
      </c>
      <c r="F577" s="359" t="s">
        <v>132</v>
      </c>
      <c r="G577" s="359">
        <v>4</v>
      </c>
      <c r="H577" s="372">
        <v>2</v>
      </c>
      <c r="I577" s="372">
        <v>5</v>
      </c>
      <c r="J577" s="372">
        <v>6</v>
      </c>
      <c r="K577" s="372">
        <v>7</v>
      </c>
      <c r="L577" s="359">
        <v>5</v>
      </c>
      <c r="M577" s="372">
        <v>5500</v>
      </c>
      <c r="N577" s="208">
        <f>IF('[1]HNI OPTION CALLS'!E577="BUY",('[1]HNI OPTION CALLS'!L577-'[1]HNI OPTION CALLS'!G577)*('[1]HNI OPTION CALLS'!M577),('[1]HNI OPTION CALLS'!G577-'[1]HNI OPTION CALLS'!L577)*('[1]HNI OPTION CALLS'!M577))</f>
        <v>5500</v>
      </c>
      <c r="O577" s="209">
        <f>'[1]HNI OPTION CALLS'!N577/('[1]HNI OPTION CALLS'!M577)/'[1]HNI OPTION CALLS'!G577%</f>
        <v>25</v>
      </c>
    </row>
    <row r="578" spans="1:15" s="114" customFormat="1" ht="15">
      <c r="A578" s="372">
        <v>7</v>
      </c>
      <c r="B578" s="358">
        <v>43448</v>
      </c>
      <c r="C578" s="372">
        <v>270</v>
      </c>
      <c r="D578" s="359" t="s">
        <v>176</v>
      </c>
      <c r="E578" s="372" t="s">
        <v>21</v>
      </c>
      <c r="F578" s="359" t="s">
        <v>204</v>
      </c>
      <c r="G578" s="359">
        <v>15</v>
      </c>
      <c r="H578" s="372">
        <v>8</v>
      </c>
      <c r="I578" s="372">
        <v>19</v>
      </c>
      <c r="J578" s="372">
        <v>23</v>
      </c>
      <c r="K578" s="372">
        <v>27</v>
      </c>
      <c r="L578" s="359">
        <v>18.4</v>
      </c>
      <c r="M578" s="372">
        <v>1200</v>
      </c>
      <c r="N578" s="208">
        <f>IF('[1]HNI OPTION CALLS'!E578="BUY",('[1]HNI OPTION CALLS'!L578-'[1]HNI OPTION CALLS'!G578)*('[1]HNI OPTION CALLS'!M578),('[1]HNI OPTION CALLS'!G578-'[1]HNI OPTION CALLS'!L578)*('[1]HNI OPTION CALLS'!M578))</f>
        <v>4079.999999999998</v>
      </c>
      <c r="O578" s="209">
        <f>'[1]HNI OPTION CALLS'!N578/('[1]HNI OPTION CALLS'!M578)/'[1]HNI OPTION CALLS'!G578%</f>
        <v>22.666666666666657</v>
      </c>
    </row>
    <row r="579" spans="1:15" s="114" customFormat="1" ht="15">
      <c r="A579" s="372">
        <v>8</v>
      </c>
      <c r="B579" s="358">
        <v>43446</v>
      </c>
      <c r="C579" s="372">
        <v>85</v>
      </c>
      <c r="D579" s="359" t="s">
        <v>176</v>
      </c>
      <c r="E579" s="372" t="s">
        <v>21</v>
      </c>
      <c r="F579" s="359" t="s">
        <v>132</v>
      </c>
      <c r="G579" s="359">
        <v>4</v>
      </c>
      <c r="H579" s="372">
        <v>2</v>
      </c>
      <c r="I579" s="372">
        <v>5</v>
      </c>
      <c r="J579" s="372">
        <v>6</v>
      </c>
      <c r="K579" s="372">
        <v>7</v>
      </c>
      <c r="L579" s="359">
        <v>5</v>
      </c>
      <c r="M579" s="372">
        <v>5500</v>
      </c>
      <c r="N579" s="208">
        <f>IF('[1]HNI OPTION CALLS'!E579="BUY",('[1]HNI OPTION CALLS'!L579-'[1]HNI OPTION CALLS'!G579)*('[1]HNI OPTION CALLS'!M579),('[1]HNI OPTION CALLS'!G579-'[1]HNI OPTION CALLS'!L579)*('[1]HNI OPTION CALLS'!M579))</f>
        <v>5500</v>
      </c>
      <c r="O579" s="209">
        <f>'[1]HNI OPTION CALLS'!N579/('[1]HNI OPTION CALLS'!M579)/'[1]HNI OPTION CALLS'!G579%</f>
        <v>25</v>
      </c>
    </row>
    <row r="580" spans="1:15" s="114" customFormat="1" ht="15">
      <c r="A580" s="372">
        <v>9</v>
      </c>
      <c r="B580" s="358">
        <v>43438</v>
      </c>
      <c r="C580" s="372">
        <v>430</v>
      </c>
      <c r="D580" s="359" t="s">
        <v>176</v>
      </c>
      <c r="E580" s="372" t="s">
        <v>21</v>
      </c>
      <c r="F580" s="359" t="s">
        <v>128</v>
      </c>
      <c r="G580" s="359">
        <v>23</v>
      </c>
      <c r="H580" s="372">
        <v>14</v>
      </c>
      <c r="I580" s="372">
        <v>28</v>
      </c>
      <c r="J580" s="372">
        <v>33</v>
      </c>
      <c r="K580" s="372">
        <v>38</v>
      </c>
      <c r="L580" s="359">
        <v>14</v>
      </c>
      <c r="M580" s="372">
        <v>1100</v>
      </c>
      <c r="N580" s="208">
        <f>IF('[1]HNI OPTION CALLS'!E580="BUY",('[1]HNI OPTION CALLS'!L580-'[1]HNI OPTION CALLS'!G580)*('[1]HNI OPTION CALLS'!M580),('[1]HNI OPTION CALLS'!G580-'[1]HNI OPTION CALLS'!L580)*('[1]HNI OPTION CALLS'!M580))</f>
        <v>-9900</v>
      </c>
      <c r="O580" s="209">
        <f>'[1]HNI OPTION CALLS'!N580/('[1]HNI OPTION CALLS'!M580)/'[1]HNI OPTION CALLS'!G580%</f>
        <v>-39.130434782608695</v>
      </c>
    </row>
    <row r="581" spans="1:15" s="114" customFormat="1" ht="15">
      <c r="A581" s="372">
        <v>10</v>
      </c>
      <c r="B581" s="358">
        <v>43438</v>
      </c>
      <c r="C581" s="372">
        <v>340</v>
      </c>
      <c r="D581" s="359" t="s">
        <v>176</v>
      </c>
      <c r="E581" s="372" t="s">
        <v>21</v>
      </c>
      <c r="F581" s="359" t="s">
        <v>203</v>
      </c>
      <c r="G581" s="359">
        <v>8</v>
      </c>
      <c r="H581" s="372">
        <v>4</v>
      </c>
      <c r="I581" s="372">
        <v>10</v>
      </c>
      <c r="J581" s="372">
        <v>12</v>
      </c>
      <c r="K581" s="372">
        <v>14</v>
      </c>
      <c r="L581" s="359">
        <v>10</v>
      </c>
      <c r="M581" s="372">
        <v>2400</v>
      </c>
      <c r="N581" s="208">
        <f>IF('[1]HNI OPTION CALLS'!E581="BUY",('[1]HNI OPTION CALLS'!L581-'[1]HNI OPTION CALLS'!G581)*('[1]HNI OPTION CALLS'!M581),('[1]HNI OPTION CALLS'!G581-'[1]HNI OPTION CALLS'!L581)*('[1]HNI OPTION CALLS'!M581))</f>
        <v>4800</v>
      </c>
      <c r="O581" s="209">
        <f>'[1]HNI OPTION CALLS'!N581/('[1]HNI OPTION CALLS'!M581)/'[1]HNI OPTION CALLS'!G581%</f>
        <v>25</v>
      </c>
    </row>
    <row r="582" spans="1:15" s="114" customFormat="1" ht="15">
      <c r="A582" s="372">
        <v>11</v>
      </c>
      <c r="B582" s="358">
        <v>43437</v>
      </c>
      <c r="C582" s="372">
        <v>70</v>
      </c>
      <c r="D582" s="359" t="s">
        <v>176</v>
      </c>
      <c r="E582" s="372" t="s">
        <v>21</v>
      </c>
      <c r="F582" s="359" t="s">
        <v>109</v>
      </c>
      <c r="G582" s="359">
        <v>3</v>
      </c>
      <c r="H582" s="372">
        <v>1.5</v>
      </c>
      <c r="I582" s="372">
        <v>3.8</v>
      </c>
      <c r="J582" s="372">
        <v>4.6</v>
      </c>
      <c r="K582" s="372">
        <v>5.4</v>
      </c>
      <c r="L582" s="359">
        <v>3.8</v>
      </c>
      <c r="M582" s="372">
        <v>7500</v>
      </c>
      <c r="N582" s="208">
        <f>IF('[1]HNI OPTION CALLS'!E582="BUY",('[1]HNI OPTION CALLS'!L582-'[1]HNI OPTION CALLS'!G582)*('[1]HNI OPTION CALLS'!M582),('[1]HNI OPTION CALLS'!G582-'[1]HNI OPTION CALLS'!L582)*('[1]HNI OPTION CALLS'!M582))</f>
        <v>5999.999999999999</v>
      </c>
      <c r="O582" s="209">
        <f>'[1]HNI OPTION CALLS'!N582/('[1]HNI OPTION CALLS'!M582)/'[1]HNI OPTION CALLS'!G582%</f>
        <v>26.666666666666664</v>
      </c>
    </row>
    <row r="583" spans="1:12" s="114" customFormat="1" ht="16.5">
      <c r="A583" s="106" t="s">
        <v>25</v>
      </c>
      <c r="B583" s="107"/>
      <c r="C583" s="108"/>
      <c r="D583" s="109"/>
      <c r="E583" s="110"/>
      <c r="F583" s="110"/>
      <c r="G583" s="111"/>
      <c r="H583" s="112"/>
      <c r="I583" s="112"/>
      <c r="J583" s="112"/>
      <c r="K583" s="110"/>
      <c r="L583" s="113"/>
    </row>
    <row r="584" spans="1:12" s="114" customFormat="1" ht="16.5">
      <c r="A584" s="106" t="s">
        <v>26</v>
      </c>
      <c r="B584" s="107"/>
      <c r="C584" s="108"/>
      <c r="D584" s="109"/>
      <c r="E584" s="110"/>
      <c r="F584" s="110"/>
      <c r="G584" s="111"/>
      <c r="H584" s="110"/>
      <c r="I584" s="110"/>
      <c r="J584" s="110"/>
      <c r="K584" s="110"/>
      <c r="L584" s="113"/>
    </row>
    <row r="585" spans="1:11" s="114" customFormat="1" ht="16.5">
      <c r="A585" s="106" t="s">
        <v>26</v>
      </c>
      <c r="B585" s="107"/>
      <c r="C585" s="108"/>
      <c r="D585" s="109"/>
      <c r="E585" s="110"/>
      <c r="F585" s="110"/>
      <c r="G585" s="111"/>
      <c r="H585" s="110"/>
      <c r="I585" s="110"/>
      <c r="J585" s="110"/>
      <c r="K585" s="110"/>
    </row>
    <row r="586" spans="1:13" s="114" customFormat="1" ht="17.25" thickBot="1">
      <c r="A586" s="73"/>
      <c r="B586" s="115"/>
      <c r="C586" s="115"/>
      <c r="D586" s="116"/>
      <c r="E586" s="116"/>
      <c r="F586" s="116"/>
      <c r="G586" s="117"/>
      <c r="H586" s="118"/>
      <c r="I586" s="119" t="s">
        <v>27</v>
      </c>
      <c r="J586" s="119"/>
      <c r="K586" s="120"/>
      <c r="M586" s="121"/>
    </row>
    <row r="587" spans="1:12" s="114" customFormat="1" ht="16.5">
      <c r="A587" s="122"/>
      <c r="B587" s="115"/>
      <c r="C587" s="115"/>
      <c r="D587" s="360" t="s">
        <v>28</v>
      </c>
      <c r="E587" s="361"/>
      <c r="F587" s="362">
        <v>11</v>
      </c>
      <c r="G587" s="363">
        <v>100</v>
      </c>
      <c r="H587" s="116">
        <v>11</v>
      </c>
      <c r="I587" s="123">
        <f>'[1]HNI OPTION CALLS'!H588/'[1]HNI OPTION CALLS'!H587%</f>
        <v>72.72727272727273</v>
      </c>
      <c r="J587" s="123"/>
      <c r="K587" s="123"/>
      <c r="L587" s="120"/>
    </row>
    <row r="588" spans="1:11" s="114" customFormat="1" ht="16.5">
      <c r="A588" s="122"/>
      <c r="B588" s="115"/>
      <c r="C588" s="115"/>
      <c r="D588" s="364" t="s">
        <v>29</v>
      </c>
      <c r="E588" s="365"/>
      <c r="F588" s="366">
        <v>8</v>
      </c>
      <c r="G588" s="367">
        <f>('[1]HNI OPTION CALLS'!F588/'[1]HNI OPTION CALLS'!F587)*100</f>
        <v>72.72727272727273</v>
      </c>
      <c r="H588" s="116">
        <v>8</v>
      </c>
      <c r="I588" s="120"/>
      <c r="J588" s="120"/>
      <c r="K588" s="116"/>
    </row>
    <row r="589" spans="1:12" s="114" customFormat="1" ht="16.5">
      <c r="A589" s="124"/>
      <c r="B589" s="115"/>
      <c r="C589" s="115"/>
      <c r="D589" s="364" t="s">
        <v>31</v>
      </c>
      <c r="E589" s="365"/>
      <c r="F589" s="366">
        <v>0</v>
      </c>
      <c r="G589" s="367">
        <f>('[1]HNI OPTION CALLS'!F589/'[1]HNI OPTION CALLS'!F587)*100</f>
        <v>0</v>
      </c>
      <c r="H589" s="125"/>
      <c r="I589" s="116"/>
      <c r="J589" s="116"/>
      <c r="K589" s="116"/>
      <c r="L589" s="126"/>
    </row>
    <row r="590" spans="1:12" s="114" customFormat="1" ht="16.5">
      <c r="A590" s="124"/>
      <c r="B590" s="115"/>
      <c r="C590" s="115"/>
      <c r="D590" s="364" t="s">
        <v>32</v>
      </c>
      <c r="E590" s="365"/>
      <c r="F590" s="366">
        <v>0</v>
      </c>
      <c r="G590" s="367">
        <f>('[1]HNI OPTION CALLS'!F590/'[1]HNI OPTION CALLS'!F587)*100</f>
        <v>0</v>
      </c>
      <c r="H590" s="125"/>
      <c r="I590" s="116"/>
      <c r="J590" s="116"/>
      <c r="K590" s="116"/>
      <c r="L590" s="120"/>
    </row>
    <row r="591" spans="1:12" s="114" customFormat="1" ht="16.5">
      <c r="A591" s="124"/>
      <c r="B591" s="115"/>
      <c r="C591" s="115"/>
      <c r="D591" s="364" t="s">
        <v>33</v>
      </c>
      <c r="E591" s="365"/>
      <c r="F591" s="366">
        <v>3</v>
      </c>
      <c r="G591" s="367">
        <f>('[1]HNI OPTION CALLS'!F591/'[1]HNI OPTION CALLS'!F587)*100</f>
        <v>27.27272727272727</v>
      </c>
      <c r="H591" s="125"/>
      <c r="I591" s="116" t="s">
        <v>34</v>
      </c>
      <c r="J591" s="116"/>
      <c r="K591" s="120"/>
      <c r="L591" s="120"/>
    </row>
    <row r="592" spans="1:12" s="114" customFormat="1" ht="16.5">
      <c r="A592" s="124"/>
      <c r="B592" s="115"/>
      <c r="C592" s="115"/>
      <c r="D592" s="364" t="s">
        <v>35</v>
      </c>
      <c r="E592" s="365"/>
      <c r="F592" s="366">
        <v>0</v>
      </c>
      <c r="G592" s="367">
        <f>('[1]HNI OPTION CALLS'!F592/'[1]HNI OPTION CALLS'!F587)*100</f>
        <v>0</v>
      </c>
      <c r="H592" s="125"/>
      <c r="I592" s="116"/>
      <c r="J592" s="116"/>
      <c r="K592" s="120"/>
      <c r="L592" s="120"/>
    </row>
    <row r="593" spans="1:12" s="114" customFormat="1" ht="17.25" thickBot="1">
      <c r="A593" s="124"/>
      <c r="B593" s="115"/>
      <c r="C593" s="115"/>
      <c r="D593" s="368" t="s">
        <v>36</v>
      </c>
      <c r="E593" s="369"/>
      <c r="F593" s="370">
        <v>0</v>
      </c>
      <c r="G593" s="371">
        <f>('[1]HNI OPTION CALLS'!F593/'[1]HNI OPTION CALLS'!F587)*100</f>
        <v>0</v>
      </c>
      <c r="H593" s="125"/>
      <c r="I593" s="116"/>
      <c r="J593" s="116"/>
      <c r="K593" s="126"/>
      <c r="L593" s="126"/>
    </row>
    <row r="594" spans="1:11" s="114" customFormat="1" ht="16.5">
      <c r="A594" s="127" t="s">
        <v>37</v>
      </c>
      <c r="B594" s="115"/>
      <c r="C594" s="115"/>
      <c r="D594" s="122"/>
      <c r="E594" s="122"/>
      <c r="F594" s="116"/>
      <c r="G594" s="116"/>
      <c r="H594" s="128"/>
      <c r="I594" s="129"/>
      <c r="K594" s="129"/>
    </row>
    <row r="595" spans="1:15" s="114" customFormat="1" ht="16.5">
      <c r="A595" s="130" t="s">
        <v>38</v>
      </c>
      <c r="B595" s="115"/>
      <c r="C595" s="115"/>
      <c r="D595" s="131"/>
      <c r="E595" s="132"/>
      <c r="F595" s="122"/>
      <c r="G595" s="129"/>
      <c r="H595" s="128"/>
      <c r="I595" s="129"/>
      <c r="J595" s="129"/>
      <c r="K595" s="129"/>
      <c r="L595" s="116"/>
      <c r="O595" s="122"/>
    </row>
    <row r="596" spans="1:12" s="114" customFormat="1" ht="15.75" customHeight="1">
      <c r="A596" s="130" t="s">
        <v>39</v>
      </c>
      <c r="B596" s="115"/>
      <c r="C596" s="115"/>
      <c r="D596" s="122"/>
      <c r="E596" s="132"/>
      <c r="F596" s="122"/>
      <c r="G596" s="129"/>
      <c r="H596" s="128"/>
      <c r="I596" s="120"/>
      <c r="J596" s="120"/>
      <c r="K596" s="120"/>
      <c r="L596" s="116"/>
    </row>
    <row r="597" spans="1:14" s="114" customFormat="1" ht="15.75" customHeight="1">
      <c r="A597" s="130" t="s">
        <v>40</v>
      </c>
      <c r="B597" s="131"/>
      <c r="C597" s="115"/>
      <c r="D597" s="122"/>
      <c r="E597" s="132"/>
      <c r="F597" s="122"/>
      <c r="G597" s="129"/>
      <c r="H597" s="118"/>
      <c r="I597" s="120"/>
      <c r="J597" s="120"/>
      <c r="K597" s="120"/>
      <c r="L597" s="116"/>
      <c r="N597" s="133"/>
    </row>
    <row r="598" spans="1:14" s="114" customFormat="1" ht="15" customHeight="1">
      <c r="A598" s="130" t="s">
        <v>41</v>
      </c>
      <c r="B598" s="124"/>
      <c r="C598" s="131"/>
      <c r="D598" s="122"/>
      <c r="E598" s="134"/>
      <c r="F598" s="129"/>
      <c r="G598" s="129"/>
      <c r="H598" s="118"/>
      <c r="I598" s="120"/>
      <c r="J598" s="120"/>
      <c r="K598" s="120"/>
      <c r="L598" s="129"/>
      <c r="N598" s="122"/>
    </row>
    <row r="599" s="114" customFormat="1" ht="15.75" thickBot="1"/>
    <row r="600" spans="1:15" s="114" customFormat="1" ht="15">
      <c r="A600" s="340" t="s">
        <v>0</v>
      </c>
      <c r="B600" s="341"/>
      <c r="C600" s="341"/>
      <c r="D600" s="341"/>
      <c r="E600" s="341"/>
      <c r="F600" s="341"/>
      <c r="G600" s="341"/>
      <c r="H600" s="341"/>
      <c r="I600" s="341"/>
      <c r="J600" s="341"/>
      <c r="K600" s="341"/>
      <c r="L600" s="341"/>
      <c r="M600" s="341"/>
      <c r="N600" s="341"/>
      <c r="O600" s="342"/>
    </row>
    <row r="601" spans="1:15" s="114" customFormat="1" ht="15">
      <c r="A601" s="343"/>
      <c r="B601" s="315"/>
      <c r="C601" s="315"/>
      <c r="D601" s="315"/>
      <c r="E601" s="315"/>
      <c r="F601" s="315"/>
      <c r="G601" s="315"/>
      <c r="H601" s="315"/>
      <c r="I601" s="315"/>
      <c r="J601" s="315"/>
      <c r="K601" s="315"/>
      <c r="L601" s="315"/>
      <c r="M601" s="315"/>
      <c r="N601" s="315"/>
      <c r="O601" s="317"/>
    </row>
    <row r="602" spans="1:15" s="114" customFormat="1" ht="15">
      <c r="A602" s="343"/>
      <c r="B602" s="315"/>
      <c r="C602" s="315"/>
      <c r="D602" s="315"/>
      <c r="E602" s="315"/>
      <c r="F602" s="315"/>
      <c r="G602" s="315"/>
      <c r="H602" s="315"/>
      <c r="I602" s="315"/>
      <c r="J602" s="315"/>
      <c r="K602" s="315"/>
      <c r="L602" s="315"/>
      <c r="M602" s="315"/>
      <c r="N602" s="315"/>
      <c r="O602" s="317"/>
    </row>
    <row r="603" spans="1:15" s="114" customFormat="1" ht="15">
      <c r="A603" s="344" t="s">
        <v>135</v>
      </c>
      <c r="B603" s="316"/>
      <c r="C603" s="316"/>
      <c r="D603" s="316"/>
      <c r="E603" s="316"/>
      <c r="F603" s="316"/>
      <c r="G603" s="316"/>
      <c r="H603" s="316"/>
      <c r="I603" s="316"/>
      <c r="J603" s="316"/>
      <c r="K603" s="316"/>
      <c r="L603" s="316"/>
      <c r="M603" s="316"/>
      <c r="N603" s="316"/>
      <c r="O603" s="318"/>
    </row>
    <row r="604" spans="1:15" s="114" customFormat="1" ht="15" customHeight="1">
      <c r="A604" s="344" t="s">
        <v>136</v>
      </c>
      <c r="B604" s="316"/>
      <c r="C604" s="316"/>
      <c r="D604" s="316"/>
      <c r="E604" s="316"/>
      <c r="F604" s="316"/>
      <c r="G604" s="316"/>
      <c r="H604" s="316"/>
      <c r="I604" s="316"/>
      <c r="J604" s="316"/>
      <c r="K604" s="316"/>
      <c r="L604" s="316"/>
      <c r="M604" s="316"/>
      <c r="N604" s="316"/>
      <c r="O604" s="318"/>
    </row>
    <row r="605" spans="1:15" s="114" customFormat="1" ht="15" customHeight="1" thickBot="1">
      <c r="A605" s="345" t="s">
        <v>3</v>
      </c>
      <c r="B605" s="346"/>
      <c r="C605" s="346"/>
      <c r="D605" s="346"/>
      <c r="E605" s="346"/>
      <c r="F605" s="346"/>
      <c r="G605" s="346"/>
      <c r="H605" s="346"/>
      <c r="I605" s="346"/>
      <c r="J605" s="346"/>
      <c r="K605" s="346"/>
      <c r="L605" s="346"/>
      <c r="M605" s="346"/>
      <c r="N605" s="346"/>
      <c r="O605" s="347"/>
    </row>
    <row r="606" spans="1:15" s="114" customFormat="1" ht="15" customHeight="1">
      <c r="A606" s="348" t="s">
        <v>174</v>
      </c>
      <c r="B606" s="349"/>
      <c r="C606" s="349"/>
      <c r="D606" s="349"/>
      <c r="E606" s="349"/>
      <c r="F606" s="349"/>
      <c r="G606" s="349"/>
      <c r="H606" s="349"/>
      <c r="I606" s="349"/>
      <c r="J606" s="349"/>
      <c r="K606" s="349"/>
      <c r="L606" s="349"/>
      <c r="M606" s="349"/>
      <c r="N606" s="349"/>
      <c r="O606" s="350"/>
    </row>
    <row r="607" spans="1:15" s="114" customFormat="1" ht="16.5">
      <c r="A607" s="351" t="s">
        <v>5</v>
      </c>
      <c r="B607" s="352"/>
      <c r="C607" s="352"/>
      <c r="D607" s="352"/>
      <c r="E607" s="352"/>
      <c r="F607" s="352"/>
      <c r="G607" s="352"/>
      <c r="H607" s="352"/>
      <c r="I607" s="352"/>
      <c r="J607" s="352"/>
      <c r="K607" s="352"/>
      <c r="L607" s="352"/>
      <c r="M607" s="352"/>
      <c r="N607" s="352"/>
      <c r="O607" s="353"/>
    </row>
    <row r="608" spans="1:15" s="114" customFormat="1" ht="15">
      <c r="A608" s="354" t="s">
        <v>6</v>
      </c>
      <c r="B608" s="355" t="s">
        <v>7</v>
      </c>
      <c r="C608" s="355" t="s">
        <v>175</v>
      </c>
      <c r="D608" s="355" t="s">
        <v>8</v>
      </c>
      <c r="E608" s="354" t="s">
        <v>160</v>
      </c>
      <c r="F608" s="354" t="s">
        <v>161</v>
      </c>
      <c r="G608" s="355" t="s">
        <v>11</v>
      </c>
      <c r="H608" s="355" t="s">
        <v>12</v>
      </c>
      <c r="I608" s="355" t="s">
        <v>13</v>
      </c>
      <c r="J608" s="355" t="s">
        <v>14</v>
      </c>
      <c r="K608" s="355" t="s">
        <v>15</v>
      </c>
      <c r="L608" s="356" t="s">
        <v>16</v>
      </c>
      <c r="M608" s="355" t="s">
        <v>17</v>
      </c>
      <c r="N608" s="355" t="s">
        <v>18</v>
      </c>
      <c r="O608" s="355" t="s">
        <v>19</v>
      </c>
    </row>
    <row r="609" spans="1:15" s="114" customFormat="1" ht="15">
      <c r="A609" s="314"/>
      <c r="B609" s="311"/>
      <c r="C609" s="311"/>
      <c r="D609" s="311"/>
      <c r="E609" s="314"/>
      <c r="F609" s="314"/>
      <c r="G609" s="311"/>
      <c r="H609" s="311"/>
      <c r="I609" s="311"/>
      <c r="J609" s="311"/>
      <c r="K609" s="311"/>
      <c r="L609" s="313"/>
      <c r="M609" s="311"/>
      <c r="N609" s="312"/>
      <c r="O609" s="312"/>
    </row>
    <row r="610" spans="1:15" s="114" customFormat="1" ht="15">
      <c r="A610" s="372">
        <v>1</v>
      </c>
      <c r="B610" s="358">
        <v>43434</v>
      </c>
      <c r="C610" s="372">
        <v>375</v>
      </c>
      <c r="D610" s="359" t="s">
        <v>176</v>
      </c>
      <c r="E610" s="372" t="s">
        <v>21</v>
      </c>
      <c r="F610" s="359" t="s">
        <v>196</v>
      </c>
      <c r="G610" s="359">
        <v>14</v>
      </c>
      <c r="H610" s="372">
        <v>10</v>
      </c>
      <c r="I610" s="372">
        <v>16</v>
      </c>
      <c r="J610" s="372">
        <v>18</v>
      </c>
      <c r="K610" s="372">
        <v>20</v>
      </c>
      <c r="L610" s="359">
        <v>16</v>
      </c>
      <c r="M610" s="372">
        <v>2500</v>
      </c>
      <c r="N610" s="208">
        <f>IF('[1]HNI OPTION CALLS'!E610="BUY",('[1]HNI OPTION CALLS'!L610-'[1]HNI OPTION CALLS'!G610)*('[1]HNI OPTION CALLS'!M610),('[1]HNI OPTION CALLS'!G610-'[1]HNI OPTION CALLS'!L610)*('[1]HNI OPTION CALLS'!M610))</f>
        <v>5000</v>
      </c>
      <c r="O610" s="209">
        <f>'[1]HNI OPTION CALLS'!N610/('[1]HNI OPTION CALLS'!M610)/'[1]HNI OPTION CALLS'!G610%</f>
        <v>14.285714285714285</v>
      </c>
    </row>
    <row r="611" spans="1:15" s="114" customFormat="1" ht="15">
      <c r="A611" s="372">
        <v>2</v>
      </c>
      <c r="B611" s="358">
        <v>43434</v>
      </c>
      <c r="C611" s="372">
        <v>1100</v>
      </c>
      <c r="D611" s="359" t="s">
        <v>176</v>
      </c>
      <c r="E611" s="372" t="s">
        <v>21</v>
      </c>
      <c r="F611" s="359" t="s">
        <v>169</v>
      </c>
      <c r="G611" s="359">
        <v>50</v>
      </c>
      <c r="H611" s="372">
        <v>36</v>
      </c>
      <c r="I611" s="372">
        <v>58</v>
      </c>
      <c r="J611" s="372">
        <v>66</v>
      </c>
      <c r="K611" s="372">
        <v>74</v>
      </c>
      <c r="L611" s="359">
        <v>58</v>
      </c>
      <c r="M611" s="372">
        <v>750</v>
      </c>
      <c r="N611" s="208">
        <f>IF('[1]HNI OPTION CALLS'!E611="BUY",('[1]HNI OPTION CALLS'!L611-'[1]HNI OPTION CALLS'!G611)*('[1]HNI OPTION CALLS'!M611),('[1]HNI OPTION CALLS'!G611-'[1]HNI OPTION CALLS'!L611)*('[1]HNI OPTION CALLS'!M611))</f>
        <v>6000</v>
      </c>
      <c r="O611" s="209">
        <f>'[1]HNI OPTION CALLS'!N611/('[1]HNI OPTION CALLS'!M611)/'[1]HNI OPTION CALLS'!G611%</f>
        <v>16</v>
      </c>
    </row>
    <row r="612" spans="1:15" s="114" customFormat="1" ht="15" customHeight="1">
      <c r="A612" s="372">
        <v>3</v>
      </c>
      <c r="B612" s="358">
        <v>43433</v>
      </c>
      <c r="C612" s="372">
        <v>2040</v>
      </c>
      <c r="D612" s="359" t="s">
        <v>176</v>
      </c>
      <c r="E612" s="372" t="s">
        <v>21</v>
      </c>
      <c r="F612" s="359" t="s">
        <v>87</v>
      </c>
      <c r="G612" s="359">
        <v>100</v>
      </c>
      <c r="H612" s="372">
        <v>60</v>
      </c>
      <c r="I612" s="372">
        <v>120</v>
      </c>
      <c r="J612" s="372">
        <v>140</v>
      </c>
      <c r="K612" s="372">
        <v>160</v>
      </c>
      <c r="L612" s="359">
        <v>120</v>
      </c>
      <c r="M612" s="372">
        <v>250</v>
      </c>
      <c r="N612" s="208">
        <f>IF('[1]HNI OPTION CALLS'!E612="BUY",('[1]HNI OPTION CALLS'!L612-'[1]HNI OPTION CALLS'!G612)*('[1]HNI OPTION CALLS'!M612),('[1]HNI OPTION CALLS'!G612-'[1]HNI OPTION CALLS'!L612)*('[1]HNI OPTION CALLS'!M612))</f>
        <v>5000</v>
      </c>
      <c r="O612" s="209">
        <f>'[1]HNI OPTION CALLS'!N612/('[1]HNI OPTION CALLS'!M612)/'[1]HNI OPTION CALLS'!G612%</f>
        <v>20</v>
      </c>
    </row>
    <row r="613" spans="1:15" s="114" customFormat="1" ht="15" customHeight="1">
      <c r="A613" s="372">
        <v>4</v>
      </c>
      <c r="B613" s="358">
        <v>43433</v>
      </c>
      <c r="C613" s="372">
        <v>85</v>
      </c>
      <c r="D613" s="359" t="s">
        <v>176</v>
      </c>
      <c r="E613" s="372" t="s">
        <v>21</v>
      </c>
      <c r="F613" s="359" t="s">
        <v>132</v>
      </c>
      <c r="G613" s="359">
        <v>3.5</v>
      </c>
      <c r="H613" s="372">
        <v>1.5</v>
      </c>
      <c r="I613" s="372">
        <v>4.5</v>
      </c>
      <c r="J613" s="372">
        <v>5.5</v>
      </c>
      <c r="K613" s="372">
        <v>6.5</v>
      </c>
      <c r="L613" s="359">
        <v>4.5</v>
      </c>
      <c r="M613" s="372">
        <v>5500</v>
      </c>
      <c r="N613" s="208">
        <f>IF('[1]HNI OPTION CALLS'!E613="BUY",('[1]HNI OPTION CALLS'!L613-'[1]HNI OPTION CALLS'!G613)*('[1]HNI OPTION CALLS'!M613),('[1]HNI OPTION CALLS'!G613-'[1]HNI OPTION CALLS'!L613)*('[1]HNI OPTION CALLS'!M613))</f>
        <v>5500</v>
      </c>
      <c r="O613" s="209">
        <f>'[1]HNI OPTION CALLS'!N613/('[1]HNI OPTION CALLS'!M613)/'[1]HNI OPTION CALLS'!G613%</f>
        <v>28.57142857142857</v>
      </c>
    </row>
    <row r="614" spans="1:15" s="114" customFormat="1" ht="15">
      <c r="A614" s="372">
        <v>5</v>
      </c>
      <c r="B614" s="358">
        <v>43432</v>
      </c>
      <c r="C614" s="372">
        <v>660</v>
      </c>
      <c r="D614" s="359" t="s">
        <v>176</v>
      </c>
      <c r="E614" s="372" t="s">
        <v>21</v>
      </c>
      <c r="F614" s="359" t="s">
        <v>88</v>
      </c>
      <c r="G614" s="359">
        <v>19</v>
      </c>
      <c r="H614" s="372">
        <v>9</v>
      </c>
      <c r="I614" s="372">
        <v>24</v>
      </c>
      <c r="J614" s="372">
        <v>29</v>
      </c>
      <c r="K614" s="372">
        <v>34</v>
      </c>
      <c r="L614" s="359">
        <v>24</v>
      </c>
      <c r="M614" s="372">
        <v>1200</v>
      </c>
      <c r="N614" s="208">
        <f>IF('[1]HNI OPTION CALLS'!E614="BUY",('[1]HNI OPTION CALLS'!L614-'[1]HNI OPTION CALLS'!G614)*('[1]HNI OPTION CALLS'!M614),('[1]HNI OPTION CALLS'!G614-'[1]HNI OPTION CALLS'!L614)*('[1]HNI OPTION CALLS'!M614))</f>
        <v>6000</v>
      </c>
      <c r="O614" s="209">
        <f>'[1]HNI OPTION CALLS'!N614/('[1]HNI OPTION CALLS'!M614)/'[1]HNI OPTION CALLS'!G614%</f>
        <v>26.31578947368421</v>
      </c>
    </row>
    <row r="615" spans="1:15" s="114" customFormat="1" ht="15">
      <c r="A615" s="372">
        <v>6</v>
      </c>
      <c r="B615" s="358">
        <v>43431</v>
      </c>
      <c r="C615" s="372">
        <v>150</v>
      </c>
      <c r="D615" s="359" t="s">
        <v>176</v>
      </c>
      <c r="E615" s="372" t="s">
        <v>21</v>
      </c>
      <c r="F615" s="359" t="s">
        <v>111</v>
      </c>
      <c r="G615" s="359">
        <v>4</v>
      </c>
      <c r="H615" s="372">
        <v>0.5</v>
      </c>
      <c r="I615" s="372">
        <v>6</v>
      </c>
      <c r="J615" s="372">
        <v>8</v>
      </c>
      <c r="K615" s="372">
        <v>10</v>
      </c>
      <c r="L615" s="359">
        <v>6</v>
      </c>
      <c r="M615" s="372">
        <v>2500</v>
      </c>
      <c r="N615" s="208">
        <f>IF('[1]HNI OPTION CALLS'!E615="BUY",('[1]HNI OPTION CALLS'!L615-'[1]HNI OPTION CALLS'!G615)*('[1]HNI OPTION CALLS'!M615),('[1]HNI OPTION CALLS'!G615-'[1]HNI OPTION CALLS'!L615)*('[1]HNI OPTION CALLS'!M615))</f>
        <v>5000</v>
      </c>
      <c r="O615" s="209">
        <f>'[1]HNI OPTION CALLS'!N615/('[1]HNI OPTION CALLS'!M615)/'[1]HNI OPTION CALLS'!G615%</f>
        <v>50</v>
      </c>
    </row>
    <row r="616" spans="1:15" s="114" customFormat="1" ht="15">
      <c r="A616" s="372">
        <v>7</v>
      </c>
      <c r="B616" s="358">
        <v>43430</v>
      </c>
      <c r="C616" s="372">
        <v>410</v>
      </c>
      <c r="D616" s="359" t="s">
        <v>176</v>
      </c>
      <c r="E616" s="372" t="s">
        <v>21</v>
      </c>
      <c r="F616" s="359" t="s">
        <v>189</v>
      </c>
      <c r="G616" s="359">
        <v>5</v>
      </c>
      <c r="H616" s="372">
        <v>0.5</v>
      </c>
      <c r="I616" s="372">
        <v>9</v>
      </c>
      <c r="J616" s="372">
        <v>13</v>
      </c>
      <c r="K616" s="372">
        <v>17</v>
      </c>
      <c r="L616" s="359">
        <v>9</v>
      </c>
      <c r="M616" s="372">
        <v>1250</v>
      </c>
      <c r="N616" s="208">
        <f>IF('[1]HNI OPTION CALLS'!E616="BUY",('[1]HNI OPTION CALLS'!L616-'[1]HNI OPTION CALLS'!G616)*('[1]HNI OPTION CALLS'!M616),('[1]HNI OPTION CALLS'!G616-'[1]HNI OPTION CALLS'!L616)*('[1]HNI OPTION CALLS'!M616))</f>
        <v>5000</v>
      </c>
      <c r="O616" s="209">
        <f>'[1]HNI OPTION CALLS'!N616/('[1]HNI OPTION CALLS'!M616)/'[1]HNI OPTION CALLS'!G616%</f>
        <v>80</v>
      </c>
    </row>
    <row r="617" spans="1:15" s="114" customFormat="1" ht="15">
      <c r="A617" s="372">
        <v>8</v>
      </c>
      <c r="B617" s="358">
        <v>43431</v>
      </c>
      <c r="C617" s="372">
        <v>37</v>
      </c>
      <c r="D617" s="359" t="s">
        <v>176</v>
      </c>
      <c r="E617" s="372" t="s">
        <v>21</v>
      </c>
      <c r="F617" s="359" t="s">
        <v>191</v>
      </c>
      <c r="G617" s="359">
        <v>1</v>
      </c>
      <c r="H617" s="372">
        <v>0.2</v>
      </c>
      <c r="I617" s="372">
        <v>1.5</v>
      </c>
      <c r="J617" s="372">
        <v>2</v>
      </c>
      <c r="K617" s="372">
        <v>2.5</v>
      </c>
      <c r="L617" s="359">
        <v>2.5</v>
      </c>
      <c r="M617" s="372">
        <v>11000</v>
      </c>
      <c r="N617" s="208">
        <f>IF('[1]HNI OPTION CALLS'!E617="BUY",('[1]HNI OPTION CALLS'!L617-'[1]HNI OPTION CALLS'!G617)*('[1]HNI OPTION CALLS'!M617),('[1]HNI OPTION CALLS'!G617-'[1]HNI OPTION CALLS'!L617)*('[1]HNI OPTION CALLS'!M617))</f>
        <v>16500</v>
      </c>
      <c r="O617" s="209">
        <f>'[1]HNI OPTION CALLS'!N617/('[1]HNI OPTION CALLS'!M617)/'[1]HNI OPTION CALLS'!G617%</f>
        <v>150</v>
      </c>
    </row>
    <row r="618" spans="1:15" s="114" customFormat="1" ht="15">
      <c r="A618" s="372">
        <v>9</v>
      </c>
      <c r="B618" s="358">
        <v>43432</v>
      </c>
      <c r="C618" s="372">
        <v>105</v>
      </c>
      <c r="D618" s="359" t="s">
        <v>176</v>
      </c>
      <c r="E618" s="372" t="s">
        <v>21</v>
      </c>
      <c r="F618" s="359" t="s">
        <v>164</v>
      </c>
      <c r="G618" s="359">
        <v>2</v>
      </c>
      <c r="H618" s="372">
        <v>0.5</v>
      </c>
      <c r="I618" s="372">
        <v>2.7</v>
      </c>
      <c r="J618" s="372">
        <v>3.4</v>
      </c>
      <c r="K618" s="372">
        <v>4</v>
      </c>
      <c r="L618" s="359">
        <v>0.5</v>
      </c>
      <c r="M618" s="372">
        <v>6000</v>
      </c>
      <c r="N618" s="208">
        <f>IF('[1]HNI OPTION CALLS'!E618="BUY",('[1]HNI OPTION CALLS'!L618-'[1]HNI OPTION CALLS'!G618)*('[1]HNI OPTION CALLS'!M618),('[1]HNI OPTION CALLS'!G618-'[1]HNI OPTION CALLS'!L618)*('[1]HNI OPTION CALLS'!M618))</f>
        <v>-9000</v>
      </c>
      <c r="O618" s="209">
        <f>'[1]HNI OPTION CALLS'!N618/('[1]HNI OPTION CALLS'!M618)/'[1]HNI OPTION CALLS'!G618%</f>
        <v>-75</v>
      </c>
    </row>
    <row r="619" spans="1:15" s="114" customFormat="1" ht="15">
      <c r="A619" s="372">
        <v>10</v>
      </c>
      <c r="B619" s="358">
        <v>43433</v>
      </c>
      <c r="C619" s="372">
        <v>185</v>
      </c>
      <c r="D619" s="359" t="s">
        <v>176</v>
      </c>
      <c r="E619" s="372" t="s">
        <v>21</v>
      </c>
      <c r="F619" s="359" t="s">
        <v>84</v>
      </c>
      <c r="G619" s="359">
        <v>5.5</v>
      </c>
      <c r="H619" s="372">
        <v>1</v>
      </c>
      <c r="I619" s="372">
        <v>9</v>
      </c>
      <c r="J619" s="372">
        <v>12</v>
      </c>
      <c r="K619" s="372">
        <v>15</v>
      </c>
      <c r="L619" s="359">
        <v>1</v>
      </c>
      <c r="M619" s="372">
        <v>1500</v>
      </c>
      <c r="N619" s="208">
        <f>IF('[1]HNI OPTION CALLS'!E619="BUY",('[1]HNI OPTION CALLS'!L619-'[1]HNI OPTION CALLS'!G619)*('[1]HNI OPTION CALLS'!M619),('[1]HNI OPTION CALLS'!G619-'[1]HNI OPTION CALLS'!L619)*('[1]HNI OPTION CALLS'!M619))</f>
        <v>-6750</v>
      </c>
      <c r="O619" s="209">
        <f>'[1]HNI OPTION CALLS'!N619/('[1]HNI OPTION CALLS'!M619)/'[1]HNI OPTION CALLS'!G619%</f>
        <v>-81.81818181818181</v>
      </c>
    </row>
    <row r="620" spans="1:15" s="114" customFormat="1" ht="15">
      <c r="A620" s="372">
        <v>11</v>
      </c>
      <c r="B620" s="358">
        <v>43434</v>
      </c>
      <c r="C620" s="372">
        <v>320</v>
      </c>
      <c r="D620" s="359" t="s">
        <v>176</v>
      </c>
      <c r="E620" s="372" t="s">
        <v>21</v>
      </c>
      <c r="F620" s="359" t="s">
        <v>177</v>
      </c>
      <c r="G620" s="359">
        <v>11</v>
      </c>
      <c r="H620" s="372">
        <v>4</v>
      </c>
      <c r="I620" s="372">
        <v>14</v>
      </c>
      <c r="J620" s="372">
        <v>17</v>
      </c>
      <c r="K620" s="372">
        <v>20</v>
      </c>
      <c r="L620" s="359">
        <v>14</v>
      </c>
      <c r="M620" s="372">
        <v>1800</v>
      </c>
      <c r="N620" s="208">
        <f>IF('[1]HNI OPTION CALLS'!E620="BUY",('[1]HNI OPTION CALLS'!L620-'[1]HNI OPTION CALLS'!G620)*('[1]HNI OPTION CALLS'!M620),('[1]HNI OPTION CALLS'!G620-'[1]HNI OPTION CALLS'!L620)*('[1]HNI OPTION CALLS'!M620))</f>
        <v>5400</v>
      </c>
      <c r="O620" s="209">
        <f>'[1]HNI OPTION CALLS'!N620/('[1]HNI OPTION CALLS'!M620)/'[1]HNI OPTION CALLS'!G620%</f>
        <v>27.272727272727273</v>
      </c>
    </row>
    <row r="621" spans="1:15" s="114" customFormat="1" ht="15">
      <c r="A621" s="372">
        <v>12</v>
      </c>
      <c r="B621" s="358">
        <v>43435</v>
      </c>
      <c r="C621" s="372">
        <v>630</v>
      </c>
      <c r="D621" s="359" t="s">
        <v>176</v>
      </c>
      <c r="E621" s="372" t="s">
        <v>21</v>
      </c>
      <c r="F621" s="359" t="s">
        <v>69</v>
      </c>
      <c r="G621" s="359">
        <v>14</v>
      </c>
      <c r="H621" s="372">
        <v>6</v>
      </c>
      <c r="I621" s="372">
        <v>18</v>
      </c>
      <c r="J621" s="372">
        <v>22</v>
      </c>
      <c r="K621" s="372">
        <v>26</v>
      </c>
      <c r="L621" s="359">
        <v>18</v>
      </c>
      <c r="M621" s="372">
        <v>1200</v>
      </c>
      <c r="N621" s="208">
        <f>IF('[1]HNI OPTION CALLS'!E621="BUY",('[1]HNI OPTION CALLS'!L621-'[1]HNI OPTION CALLS'!G621)*('[1]HNI OPTION CALLS'!M621),('[1]HNI OPTION CALLS'!G621-'[1]HNI OPTION CALLS'!L621)*('[1]HNI OPTION CALLS'!M621))</f>
        <v>4800</v>
      </c>
      <c r="O621" s="209">
        <f>'[1]HNI OPTION CALLS'!N621/('[1]HNI OPTION CALLS'!M621)/'[1]HNI OPTION CALLS'!G621%</f>
        <v>28.57142857142857</v>
      </c>
    </row>
    <row r="622" spans="1:15" s="114" customFormat="1" ht="15">
      <c r="A622" s="372">
        <v>13</v>
      </c>
      <c r="B622" s="358">
        <v>43436</v>
      </c>
      <c r="C622" s="372">
        <v>450</v>
      </c>
      <c r="D622" s="359" t="s">
        <v>176</v>
      </c>
      <c r="E622" s="372" t="s">
        <v>21</v>
      </c>
      <c r="F622" s="359" t="s">
        <v>124</v>
      </c>
      <c r="G622" s="359">
        <v>10.5</v>
      </c>
      <c r="H622" s="372">
        <v>5</v>
      </c>
      <c r="I622" s="372">
        <v>15</v>
      </c>
      <c r="J622" s="372">
        <v>20</v>
      </c>
      <c r="K622" s="372">
        <v>25</v>
      </c>
      <c r="L622" s="359">
        <v>15</v>
      </c>
      <c r="M622" s="372">
        <v>1100</v>
      </c>
      <c r="N622" s="208">
        <f>IF('[1]HNI OPTION CALLS'!E622="BUY",('[1]HNI OPTION CALLS'!L622-'[1]HNI OPTION CALLS'!G622)*('[1]HNI OPTION CALLS'!M622),('[1]HNI OPTION CALLS'!G622-'[1]HNI OPTION CALLS'!L622)*('[1]HNI OPTION CALLS'!M622))</f>
        <v>4950</v>
      </c>
      <c r="O622" s="209">
        <f>'[1]HNI OPTION CALLS'!N622/('[1]HNI OPTION CALLS'!M622)/'[1]HNI OPTION CALLS'!G622%</f>
        <v>42.85714285714286</v>
      </c>
    </row>
    <row r="623" spans="1:15" s="114" customFormat="1" ht="15">
      <c r="A623" s="372">
        <v>14</v>
      </c>
      <c r="B623" s="358">
        <v>43437</v>
      </c>
      <c r="C623" s="372">
        <v>360</v>
      </c>
      <c r="D623" s="359" t="s">
        <v>176</v>
      </c>
      <c r="E623" s="372" t="s">
        <v>21</v>
      </c>
      <c r="F623" s="359" t="s">
        <v>93</v>
      </c>
      <c r="G623" s="359">
        <v>8.5</v>
      </c>
      <c r="H623" s="372">
        <v>5</v>
      </c>
      <c r="I623" s="372">
        <v>10</v>
      </c>
      <c r="J623" s="372">
        <v>11.5</v>
      </c>
      <c r="K623" s="372">
        <v>13</v>
      </c>
      <c r="L623" s="359">
        <v>10</v>
      </c>
      <c r="M623" s="372">
        <v>2750</v>
      </c>
      <c r="N623" s="208">
        <f>IF('[1]HNI OPTION CALLS'!E623="BUY",('[1]HNI OPTION CALLS'!L623-'[1]HNI OPTION CALLS'!G623)*('[1]HNI OPTION CALLS'!M623),('[1]HNI OPTION CALLS'!G623-'[1]HNI OPTION CALLS'!L623)*('[1]HNI OPTION CALLS'!M623))</f>
        <v>4125</v>
      </c>
      <c r="O623" s="209">
        <f>'[1]HNI OPTION CALLS'!N623/('[1]HNI OPTION CALLS'!M623)/'[1]HNI OPTION CALLS'!G623%</f>
        <v>17.64705882352941</v>
      </c>
    </row>
    <row r="624" spans="1:15" s="114" customFormat="1" ht="15">
      <c r="A624" s="372">
        <v>15</v>
      </c>
      <c r="B624" s="358">
        <v>43438</v>
      </c>
      <c r="C624" s="372">
        <v>300</v>
      </c>
      <c r="D624" s="359" t="s">
        <v>176</v>
      </c>
      <c r="E624" s="372" t="s">
        <v>21</v>
      </c>
      <c r="F624" s="359" t="s">
        <v>92</v>
      </c>
      <c r="G624" s="359">
        <v>9</v>
      </c>
      <c r="H624" s="372">
        <v>6</v>
      </c>
      <c r="I624" s="372">
        <v>10.5</v>
      </c>
      <c r="J624" s="372">
        <v>12</v>
      </c>
      <c r="K624" s="372">
        <v>13.5</v>
      </c>
      <c r="L624" s="359">
        <v>10.5</v>
      </c>
      <c r="M624" s="372">
        <v>3000</v>
      </c>
      <c r="N624" s="208">
        <f>IF('[1]HNI OPTION CALLS'!E624="BUY",('[1]HNI OPTION CALLS'!L624-'[1]HNI OPTION CALLS'!G624)*('[1]HNI OPTION CALLS'!M624),('[1]HNI OPTION CALLS'!G624-'[1]HNI OPTION CALLS'!L624)*('[1]HNI OPTION CALLS'!M624))</f>
        <v>4500</v>
      </c>
      <c r="O624" s="209">
        <f>'[1]HNI OPTION CALLS'!N624/('[1]HNI OPTION CALLS'!M624)/'[1]HNI OPTION CALLS'!G624%</f>
        <v>16.666666666666668</v>
      </c>
    </row>
    <row r="625" spans="1:15" s="114" customFormat="1" ht="15">
      <c r="A625" s="372">
        <v>16</v>
      </c>
      <c r="B625" s="358">
        <v>43439</v>
      </c>
      <c r="C625" s="372">
        <v>580</v>
      </c>
      <c r="D625" s="359" t="s">
        <v>176</v>
      </c>
      <c r="E625" s="372" t="s">
        <v>21</v>
      </c>
      <c r="F625" s="359" t="s">
        <v>80</v>
      </c>
      <c r="G625" s="359">
        <v>23</v>
      </c>
      <c r="H625" s="372">
        <v>13</v>
      </c>
      <c r="I625" s="372">
        <v>28</v>
      </c>
      <c r="J625" s="372">
        <v>33</v>
      </c>
      <c r="K625" s="372">
        <v>38</v>
      </c>
      <c r="L625" s="359">
        <v>38</v>
      </c>
      <c r="M625" s="372">
        <v>1061</v>
      </c>
      <c r="N625" s="208">
        <f>IF('[1]HNI OPTION CALLS'!E625="BUY",('[1]HNI OPTION CALLS'!L625-'[1]HNI OPTION CALLS'!G625)*('[1]HNI OPTION CALLS'!M625),('[1]HNI OPTION CALLS'!G625-'[1]HNI OPTION CALLS'!L625)*('[1]HNI OPTION CALLS'!M625))</f>
        <v>15915</v>
      </c>
      <c r="O625" s="209">
        <f>'[1]HNI OPTION CALLS'!N625/('[1]HNI OPTION CALLS'!M625)/'[1]HNI OPTION CALLS'!G625%</f>
        <v>65.21739130434783</v>
      </c>
    </row>
    <row r="626" spans="1:15" s="114" customFormat="1" ht="15">
      <c r="A626" s="372">
        <v>17</v>
      </c>
      <c r="B626" s="358">
        <v>43440</v>
      </c>
      <c r="C626" s="372">
        <v>600</v>
      </c>
      <c r="D626" s="359" t="s">
        <v>176</v>
      </c>
      <c r="E626" s="372" t="s">
        <v>21</v>
      </c>
      <c r="F626" s="359" t="s">
        <v>69</v>
      </c>
      <c r="G626" s="359">
        <v>28</v>
      </c>
      <c r="H626" s="372">
        <v>19</v>
      </c>
      <c r="I626" s="372">
        <v>32</v>
      </c>
      <c r="J626" s="372">
        <v>36</v>
      </c>
      <c r="K626" s="372">
        <v>40</v>
      </c>
      <c r="L626" s="359">
        <v>32</v>
      </c>
      <c r="M626" s="372">
        <v>1200</v>
      </c>
      <c r="N626" s="208">
        <f>IF('[1]HNI OPTION CALLS'!E626="BUY",('[1]HNI OPTION CALLS'!L626-'[1]HNI OPTION CALLS'!G626)*('[1]HNI OPTION CALLS'!M626),('[1]HNI OPTION CALLS'!G626-'[1]HNI OPTION CALLS'!L626)*('[1]HNI OPTION CALLS'!M626))</f>
        <v>4800</v>
      </c>
      <c r="O626" s="209">
        <f>'[1]HNI OPTION CALLS'!N626/('[1]HNI OPTION CALLS'!M626)/'[1]HNI OPTION CALLS'!G626%</f>
        <v>14.285714285714285</v>
      </c>
    </row>
    <row r="627" spans="1:12" s="114" customFormat="1" ht="16.5">
      <c r="A627" s="106" t="s">
        <v>25</v>
      </c>
      <c r="B627" s="107"/>
      <c r="C627" s="108"/>
      <c r="D627" s="109"/>
      <c r="E627" s="110"/>
      <c r="F627" s="110"/>
      <c r="G627" s="111"/>
      <c r="H627" s="112"/>
      <c r="I627" s="112"/>
      <c r="J627" s="112"/>
      <c r="K627" s="110"/>
      <c r="L627" s="113"/>
    </row>
    <row r="628" spans="1:12" s="114" customFormat="1" ht="16.5">
      <c r="A628" s="106" t="s">
        <v>26</v>
      </c>
      <c r="B628" s="107"/>
      <c r="C628" s="108"/>
      <c r="D628" s="109"/>
      <c r="E628" s="110"/>
      <c r="F628" s="110"/>
      <c r="G628" s="111"/>
      <c r="H628" s="110"/>
      <c r="I628" s="110"/>
      <c r="J628" s="110"/>
      <c r="K628" s="110"/>
      <c r="L628" s="113"/>
    </row>
    <row r="629" spans="1:11" s="114" customFormat="1" ht="16.5">
      <c r="A629" s="106" t="s">
        <v>26</v>
      </c>
      <c r="B629" s="107"/>
      <c r="C629" s="108"/>
      <c r="D629" s="109"/>
      <c r="E629" s="110"/>
      <c r="F629" s="110"/>
      <c r="G629" s="111"/>
      <c r="H629" s="110"/>
      <c r="I629" s="110"/>
      <c r="J629" s="110"/>
      <c r="K629" s="110"/>
    </row>
    <row r="630" spans="1:13" s="114" customFormat="1" ht="17.25" thickBot="1">
      <c r="A630" s="73"/>
      <c r="B630" s="115"/>
      <c r="C630" s="115"/>
      <c r="D630" s="116"/>
      <c r="E630" s="116"/>
      <c r="F630" s="116"/>
      <c r="G630" s="117"/>
      <c r="H630" s="118"/>
      <c r="I630" s="119" t="s">
        <v>27</v>
      </c>
      <c r="J630" s="119"/>
      <c r="K630" s="120"/>
      <c r="M630" s="121"/>
    </row>
    <row r="631" spans="1:12" s="114" customFormat="1" ht="16.5">
      <c r="A631" s="122"/>
      <c r="B631" s="115"/>
      <c r="C631" s="115"/>
      <c r="D631" s="360" t="s">
        <v>28</v>
      </c>
      <c r="E631" s="361"/>
      <c r="F631" s="362">
        <v>17</v>
      </c>
      <c r="G631" s="363">
        <v>100</v>
      </c>
      <c r="H631" s="116">
        <v>17</v>
      </c>
      <c r="I631" s="123">
        <f>'[1]HNI OPTION CALLS'!H632/'[1]HNI OPTION CALLS'!H631%</f>
        <v>88.23529411764706</v>
      </c>
      <c r="J631" s="123"/>
      <c r="K631" s="123"/>
      <c r="L631" s="120"/>
    </row>
    <row r="632" spans="1:11" s="114" customFormat="1" ht="16.5">
      <c r="A632" s="122"/>
      <c r="B632" s="115"/>
      <c r="C632" s="115"/>
      <c r="D632" s="364" t="s">
        <v>29</v>
      </c>
      <c r="E632" s="365"/>
      <c r="F632" s="366">
        <v>15</v>
      </c>
      <c r="G632" s="367">
        <f>('[1]HNI OPTION CALLS'!F632/'[1]HNI OPTION CALLS'!F631)*100</f>
        <v>88.23529411764706</v>
      </c>
      <c r="H632" s="116">
        <v>15</v>
      </c>
      <c r="I632" s="120"/>
      <c r="J632" s="120"/>
      <c r="K632" s="116"/>
    </row>
    <row r="633" spans="1:12" s="114" customFormat="1" ht="16.5">
      <c r="A633" s="124"/>
      <c r="B633" s="115"/>
      <c r="C633" s="115"/>
      <c r="D633" s="364" t="s">
        <v>31</v>
      </c>
      <c r="E633" s="365"/>
      <c r="F633" s="366">
        <v>0</v>
      </c>
      <c r="G633" s="367">
        <f>('[1]HNI OPTION CALLS'!F633/'[1]HNI OPTION CALLS'!F631)*100</f>
        <v>0</v>
      </c>
      <c r="H633" s="125"/>
      <c r="I633" s="116"/>
      <c r="J633" s="116"/>
      <c r="K633" s="116"/>
      <c r="L633" s="126"/>
    </row>
    <row r="634" spans="1:12" s="114" customFormat="1" ht="16.5">
      <c r="A634" s="124"/>
      <c r="B634" s="115"/>
      <c r="C634" s="115"/>
      <c r="D634" s="364" t="s">
        <v>32</v>
      </c>
      <c r="E634" s="365"/>
      <c r="F634" s="366">
        <v>0</v>
      </c>
      <c r="G634" s="367">
        <f>('[1]HNI OPTION CALLS'!F634/'[1]HNI OPTION CALLS'!F631)*100</f>
        <v>0</v>
      </c>
      <c r="H634" s="125"/>
      <c r="I634" s="116"/>
      <c r="J634" s="116"/>
      <c r="K634" s="116"/>
      <c r="L634" s="120"/>
    </row>
    <row r="635" spans="1:15" ht="16.5">
      <c r="A635" s="124"/>
      <c r="B635" s="115"/>
      <c r="C635" s="115"/>
      <c r="D635" s="364" t="s">
        <v>33</v>
      </c>
      <c r="E635" s="365"/>
      <c r="F635" s="366">
        <v>0</v>
      </c>
      <c r="G635" s="367">
        <f>('[1]HNI OPTION CALLS'!F635/'[1]HNI OPTION CALLS'!F631)*100</f>
        <v>0</v>
      </c>
      <c r="H635" s="125"/>
      <c r="I635" s="116" t="s">
        <v>34</v>
      </c>
      <c r="J635" s="116"/>
      <c r="K635" s="120"/>
      <c r="L635" s="120"/>
      <c r="M635" s="114"/>
      <c r="N635" s="114"/>
      <c r="O635" s="114"/>
    </row>
    <row r="636" spans="1:15" ht="16.5">
      <c r="A636" s="124"/>
      <c r="B636" s="115"/>
      <c r="C636" s="115"/>
      <c r="D636" s="364" t="s">
        <v>35</v>
      </c>
      <c r="E636" s="365"/>
      <c r="F636" s="366">
        <v>2</v>
      </c>
      <c r="G636" s="367">
        <f>('[1]HNI OPTION CALLS'!F636/'[1]HNI OPTION CALLS'!F631)*100</f>
        <v>11.76470588235294</v>
      </c>
      <c r="H636" s="125"/>
      <c r="I636" s="116"/>
      <c r="J636" s="116"/>
      <c r="K636" s="120"/>
      <c r="L636" s="120"/>
      <c r="M636" s="114"/>
      <c r="N636" s="114"/>
      <c r="O636" s="114"/>
    </row>
    <row r="637" spans="1:15" ht="17.25" thickBot="1">
      <c r="A637" s="124"/>
      <c r="B637" s="115"/>
      <c r="C637" s="115"/>
      <c r="D637" s="368" t="s">
        <v>36</v>
      </c>
      <c r="E637" s="369"/>
      <c r="F637" s="370">
        <v>0</v>
      </c>
      <c r="G637" s="371">
        <f>('[1]HNI OPTION CALLS'!F637/'[1]HNI OPTION CALLS'!F631)*100</f>
        <v>0</v>
      </c>
      <c r="H637" s="125"/>
      <c r="I637" s="116"/>
      <c r="J637" s="116"/>
      <c r="K637" s="126"/>
      <c r="L637" s="126"/>
      <c r="M637" s="114"/>
      <c r="N637" s="114"/>
      <c r="O637" s="114"/>
    </row>
    <row r="638" spans="1:15" ht="16.5">
      <c r="A638" s="127" t="s">
        <v>37</v>
      </c>
      <c r="B638" s="115"/>
      <c r="C638" s="115"/>
      <c r="D638" s="122"/>
      <c r="E638" s="122"/>
      <c r="F638" s="116"/>
      <c r="G638" s="116"/>
      <c r="H638" s="128"/>
      <c r="I638" s="129"/>
      <c r="J638" s="114"/>
      <c r="K638" s="129"/>
      <c r="L638" s="114"/>
      <c r="M638" s="114"/>
      <c r="N638" s="114"/>
      <c r="O638" s="114"/>
    </row>
    <row r="639" spans="1:15" ht="15" customHeight="1">
      <c r="A639" s="130" t="s">
        <v>38</v>
      </c>
      <c r="B639" s="115"/>
      <c r="C639" s="115"/>
      <c r="D639" s="131"/>
      <c r="E639" s="132"/>
      <c r="F639" s="122"/>
      <c r="G639" s="129"/>
      <c r="H639" s="128"/>
      <c r="I639" s="129"/>
      <c r="J639" s="129"/>
      <c r="K639" s="129"/>
      <c r="L639" s="116"/>
      <c r="M639" s="114"/>
      <c r="N639" s="114"/>
      <c r="O639" s="122"/>
    </row>
    <row r="640" spans="1:15" ht="15" customHeight="1">
      <c r="A640" s="130" t="s">
        <v>39</v>
      </c>
      <c r="B640" s="115"/>
      <c r="C640" s="115"/>
      <c r="D640" s="122"/>
      <c r="E640" s="132"/>
      <c r="F640" s="122"/>
      <c r="G640" s="129"/>
      <c r="H640" s="128"/>
      <c r="I640" s="120"/>
      <c r="J640" s="120"/>
      <c r="K640" s="120"/>
      <c r="L640" s="116"/>
      <c r="M640" s="114"/>
      <c r="N640" s="114"/>
      <c r="O640" s="114"/>
    </row>
    <row r="641" spans="1:15" ht="15" customHeight="1">
      <c r="A641" s="130" t="s">
        <v>40</v>
      </c>
      <c r="B641" s="131"/>
      <c r="C641" s="115"/>
      <c r="D641" s="122"/>
      <c r="E641" s="132"/>
      <c r="F641" s="122"/>
      <c r="G641" s="129"/>
      <c r="H641" s="118"/>
      <c r="I641" s="120"/>
      <c r="J641" s="120"/>
      <c r="K641" s="120"/>
      <c r="L641" s="116"/>
      <c r="M641" s="114"/>
      <c r="N641" s="133"/>
      <c r="O641" s="114"/>
    </row>
    <row r="642" spans="1:15" ht="17.25" thickBot="1">
      <c r="A642" s="130" t="s">
        <v>41</v>
      </c>
      <c r="B642" s="124"/>
      <c r="C642" s="131"/>
      <c r="D642" s="122"/>
      <c r="E642" s="134"/>
      <c r="F642" s="129"/>
      <c r="G642" s="129"/>
      <c r="H642" s="118"/>
      <c r="I642" s="120"/>
      <c r="J642" s="120"/>
      <c r="K642" s="120"/>
      <c r="L642" s="129"/>
      <c r="M642" s="114"/>
      <c r="N642" s="122"/>
      <c r="O642" s="114"/>
    </row>
    <row r="643" spans="1:15" ht="15" customHeight="1">
      <c r="A643" s="340" t="s">
        <v>0</v>
      </c>
      <c r="B643" s="341"/>
      <c r="C643" s="341"/>
      <c r="D643" s="341"/>
      <c r="E643" s="341"/>
      <c r="F643" s="341"/>
      <c r="G643" s="341"/>
      <c r="H643" s="341"/>
      <c r="I643" s="341"/>
      <c r="J643" s="341"/>
      <c r="K643" s="341"/>
      <c r="L643" s="341"/>
      <c r="M643" s="341"/>
      <c r="N643" s="341"/>
      <c r="O643" s="342"/>
    </row>
    <row r="644" spans="1:15" ht="15" customHeight="1">
      <c r="A644" s="343"/>
      <c r="B644" s="315"/>
      <c r="C644" s="315"/>
      <c r="D644" s="315"/>
      <c r="E644" s="315"/>
      <c r="F644" s="315"/>
      <c r="G644" s="315"/>
      <c r="H644" s="315"/>
      <c r="I644" s="315"/>
      <c r="J644" s="315"/>
      <c r="K644" s="315"/>
      <c r="L644" s="315"/>
      <c r="M644" s="315"/>
      <c r="N644" s="315"/>
      <c r="O644" s="317"/>
    </row>
    <row r="645" spans="1:15" ht="15" customHeight="1">
      <c r="A645" s="343"/>
      <c r="B645" s="315"/>
      <c r="C645" s="315"/>
      <c r="D645" s="315"/>
      <c r="E645" s="315"/>
      <c r="F645" s="315"/>
      <c r="G645" s="315"/>
      <c r="H645" s="315"/>
      <c r="I645" s="315"/>
      <c r="J645" s="315"/>
      <c r="K645" s="315"/>
      <c r="L645" s="315"/>
      <c r="M645" s="315"/>
      <c r="N645" s="315"/>
      <c r="O645" s="317"/>
    </row>
    <row r="646" spans="1:15" ht="15">
      <c r="A646" s="344" t="s">
        <v>135</v>
      </c>
      <c r="B646" s="316"/>
      <c r="C646" s="316"/>
      <c r="D646" s="316"/>
      <c r="E646" s="316"/>
      <c r="F646" s="316"/>
      <c r="G646" s="316"/>
      <c r="H646" s="316"/>
      <c r="I646" s="316"/>
      <c r="J646" s="316"/>
      <c r="K646" s="316"/>
      <c r="L646" s="316"/>
      <c r="M646" s="316"/>
      <c r="N646" s="316"/>
      <c r="O646" s="318"/>
    </row>
    <row r="647" spans="1:15" ht="15" customHeight="1">
      <c r="A647" s="344" t="s">
        <v>136</v>
      </c>
      <c r="B647" s="316"/>
      <c r="C647" s="316"/>
      <c r="D647" s="316"/>
      <c r="E647" s="316"/>
      <c r="F647" s="316"/>
      <c r="G647" s="316"/>
      <c r="H647" s="316"/>
      <c r="I647" s="316"/>
      <c r="J647" s="316"/>
      <c r="K647" s="316"/>
      <c r="L647" s="316"/>
      <c r="M647" s="316"/>
      <c r="N647" s="316"/>
      <c r="O647" s="318"/>
    </row>
    <row r="648" spans="1:15" ht="15" customHeight="1" thickBot="1">
      <c r="A648" s="345" t="s">
        <v>3</v>
      </c>
      <c r="B648" s="346"/>
      <c r="C648" s="346"/>
      <c r="D648" s="346"/>
      <c r="E648" s="346"/>
      <c r="F648" s="346"/>
      <c r="G648" s="346"/>
      <c r="H648" s="346"/>
      <c r="I648" s="346"/>
      <c r="J648" s="346"/>
      <c r="K648" s="346"/>
      <c r="L648" s="346"/>
      <c r="M648" s="346"/>
      <c r="N648" s="346"/>
      <c r="O648" s="347"/>
    </row>
    <row r="649" spans="1:15" ht="16.5">
      <c r="A649" s="348" t="s">
        <v>178</v>
      </c>
      <c r="B649" s="349"/>
      <c r="C649" s="349"/>
      <c r="D649" s="349"/>
      <c r="E649" s="349"/>
      <c r="F649" s="349"/>
      <c r="G649" s="349"/>
      <c r="H649" s="349"/>
      <c r="I649" s="349"/>
      <c r="J649" s="349"/>
      <c r="K649" s="349"/>
      <c r="L649" s="349"/>
      <c r="M649" s="349"/>
      <c r="N649" s="349"/>
      <c r="O649" s="350"/>
    </row>
    <row r="650" spans="1:15" ht="16.5">
      <c r="A650" s="351" t="s">
        <v>5</v>
      </c>
      <c r="B650" s="352"/>
      <c r="C650" s="352"/>
      <c r="D650" s="352"/>
      <c r="E650" s="352"/>
      <c r="F650" s="352"/>
      <c r="G650" s="352"/>
      <c r="H650" s="352"/>
      <c r="I650" s="352"/>
      <c r="J650" s="352"/>
      <c r="K650" s="352"/>
      <c r="L650" s="352"/>
      <c r="M650" s="352"/>
      <c r="N650" s="352"/>
      <c r="O650" s="353"/>
    </row>
    <row r="651" spans="1:15" ht="15" customHeight="1">
      <c r="A651" s="354" t="s">
        <v>6</v>
      </c>
      <c r="B651" s="355" t="s">
        <v>7</v>
      </c>
      <c r="C651" s="355" t="s">
        <v>175</v>
      </c>
      <c r="D651" s="355" t="s">
        <v>8</v>
      </c>
      <c r="E651" s="354" t="s">
        <v>160</v>
      </c>
      <c r="F651" s="354" t="s">
        <v>161</v>
      </c>
      <c r="G651" s="355" t="s">
        <v>11</v>
      </c>
      <c r="H651" s="355" t="s">
        <v>12</v>
      </c>
      <c r="I651" s="355" t="s">
        <v>13</v>
      </c>
      <c r="J651" s="355" t="s">
        <v>14</v>
      </c>
      <c r="K651" s="355" t="s">
        <v>15</v>
      </c>
      <c r="L651" s="356" t="s">
        <v>16</v>
      </c>
      <c r="M651" s="355" t="s">
        <v>17</v>
      </c>
      <c r="N651" s="355" t="s">
        <v>18</v>
      </c>
      <c r="O651" s="355" t="s">
        <v>19</v>
      </c>
    </row>
    <row r="652" spans="1:15" ht="15" customHeight="1">
      <c r="A652" s="314"/>
      <c r="B652" s="311"/>
      <c r="C652" s="311"/>
      <c r="D652" s="311"/>
      <c r="E652" s="314"/>
      <c r="F652" s="314"/>
      <c r="G652" s="311"/>
      <c r="H652" s="311"/>
      <c r="I652" s="311"/>
      <c r="J652" s="311"/>
      <c r="K652" s="311"/>
      <c r="L652" s="313"/>
      <c r="M652" s="311"/>
      <c r="N652" s="312"/>
      <c r="O652" s="312"/>
    </row>
    <row r="653" spans="1:15" ht="15">
      <c r="A653" s="372">
        <v>1</v>
      </c>
      <c r="B653" s="358">
        <v>43404</v>
      </c>
      <c r="C653" s="372">
        <v>340</v>
      </c>
      <c r="D653" s="359" t="s">
        <v>176</v>
      </c>
      <c r="E653" s="372" t="s">
        <v>21</v>
      </c>
      <c r="F653" s="359" t="s">
        <v>179</v>
      </c>
      <c r="G653" s="359">
        <v>27</v>
      </c>
      <c r="H653" s="372">
        <v>21</v>
      </c>
      <c r="I653" s="372">
        <v>31</v>
      </c>
      <c r="J653" s="372">
        <v>35</v>
      </c>
      <c r="K653" s="372">
        <v>39</v>
      </c>
      <c r="L653" s="359">
        <v>21</v>
      </c>
      <c r="M653" s="372">
        <v>700</v>
      </c>
      <c r="N653" s="208">
        <f>IF('[1]HNI OPTION CALLS'!E653="BUY",('[1]HNI OPTION CALLS'!L653-'[1]HNI OPTION CALLS'!G653)*('[1]HNI OPTION CALLS'!M653),('[1]HNI OPTION CALLS'!G653-'[1]HNI OPTION CALLS'!L653)*('[1]HNI OPTION CALLS'!M653))</f>
        <v>-4200</v>
      </c>
      <c r="O653" s="209">
        <f>'[1]HNI OPTION CALLS'!N653/('[1]HNI OPTION CALLS'!M653)/'[1]HNI OPTION CALLS'!G653%</f>
        <v>-22.22222222222222</v>
      </c>
    </row>
    <row r="654" spans="1:15" ht="15">
      <c r="A654" s="372">
        <v>2</v>
      </c>
      <c r="B654" s="358">
        <v>43403</v>
      </c>
      <c r="C654" s="372">
        <v>90</v>
      </c>
      <c r="D654" s="359" t="s">
        <v>176</v>
      </c>
      <c r="E654" s="372" t="s">
        <v>21</v>
      </c>
      <c r="F654" s="359" t="s">
        <v>180</v>
      </c>
      <c r="G654" s="359">
        <v>5</v>
      </c>
      <c r="H654" s="372">
        <v>3</v>
      </c>
      <c r="I654" s="372">
        <v>6</v>
      </c>
      <c r="J654" s="372">
        <v>7</v>
      </c>
      <c r="K654" s="372">
        <v>8</v>
      </c>
      <c r="L654" s="359">
        <v>3</v>
      </c>
      <c r="M654" s="372">
        <v>6000</v>
      </c>
      <c r="N654" s="208">
        <f>IF('[1]HNI OPTION CALLS'!E654="BUY",('[1]HNI OPTION CALLS'!L654-'[1]HNI OPTION CALLS'!G654)*('[1]HNI OPTION CALLS'!M654),('[1]HNI OPTION CALLS'!G654-'[1]HNI OPTION CALLS'!L654)*('[1]HNI OPTION CALLS'!M654))</f>
        <v>-12000</v>
      </c>
      <c r="O654" s="209">
        <f>'[1]HNI OPTION CALLS'!N654/('[1]HNI OPTION CALLS'!M654)/'[1]HNI OPTION CALLS'!G654%</f>
        <v>-40</v>
      </c>
    </row>
    <row r="655" spans="1:15" ht="15">
      <c r="A655" s="372">
        <v>3</v>
      </c>
      <c r="B655" s="358">
        <v>43402</v>
      </c>
      <c r="C655" s="372">
        <v>570</v>
      </c>
      <c r="D655" s="359" t="s">
        <v>176</v>
      </c>
      <c r="E655" s="372" t="s">
        <v>21</v>
      </c>
      <c r="F655" s="359" t="s">
        <v>80</v>
      </c>
      <c r="G655" s="359">
        <v>27</v>
      </c>
      <c r="H655" s="372">
        <v>19</v>
      </c>
      <c r="I655" s="372">
        <v>31</v>
      </c>
      <c r="J655" s="372">
        <v>35</v>
      </c>
      <c r="K655" s="372">
        <v>39</v>
      </c>
      <c r="L655" s="359">
        <v>19</v>
      </c>
      <c r="M655" s="372">
        <v>1061</v>
      </c>
      <c r="N655" s="208">
        <f>IF('[1]HNI OPTION CALLS'!E655="BUY",('[1]HNI OPTION CALLS'!L655-'[1]HNI OPTION CALLS'!G655)*('[1]HNI OPTION CALLS'!M655),('[1]HNI OPTION CALLS'!G655-'[1]HNI OPTION CALLS'!L655)*('[1]HNI OPTION CALLS'!M655))</f>
        <v>-8488</v>
      </c>
      <c r="O655" s="209">
        <f>'[1]HNI OPTION CALLS'!N655/('[1]HNI OPTION CALLS'!M655)/'[1]HNI OPTION CALLS'!G655%</f>
        <v>-29.629629629629626</v>
      </c>
    </row>
    <row r="656" spans="1:15" ht="15">
      <c r="A656" s="372">
        <v>4</v>
      </c>
      <c r="B656" s="358">
        <v>43399</v>
      </c>
      <c r="C656" s="372">
        <v>2400</v>
      </c>
      <c r="D656" s="359" t="s">
        <v>176</v>
      </c>
      <c r="E656" s="372" t="s">
        <v>21</v>
      </c>
      <c r="F656" s="359" t="s">
        <v>121</v>
      </c>
      <c r="G656" s="359">
        <v>115</v>
      </c>
      <c r="H656" s="372">
        <v>70</v>
      </c>
      <c r="I656" s="372">
        <v>135</v>
      </c>
      <c r="J656" s="372">
        <v>155</v>
      </c>
      <c r="K656" s="372">
        <v>175</v>
      </c>
      <c r="L656" s="359">
        <v>135</v>
      </c>
      <c r="M656" s="372">
        <v>250</v>
      </c>
      <c r="N656" s="208">
        <f>IF('[1]HNI OPTION CALLS'!E656="BUY",('[1]HNI OPTION CALLS'!L656-'[1]HNI OPTION CALLS'!G656)*('[1]HNI OPTION CALLS'!M656),('[1]HNI OPTION CALLS'!G656-'[1]HNI OPTION CALLS'!L656)*('[1]HNI OPTION CALLS'!M656))</f>
        <v>5000</v>
      </c>
      <c r="O656" s="209">
        <f>'[1]HNI OPTION CALLS'!N656/('[1]HNI OPTION CALLS'!M656)/'[1]HNI OPTION CALLS'!G656%</f>
        <v>17.39130434782609</v>
      </c>
    </row>
    <row r="657" spans="1:15" ht="15">
      <c r="A657" s="372">
        <v>5</v>
      </c>
      <c r="B657" s="358">
        <v>43398</v>
      </c>
      <c r="C657" s="372">
        <v>62.5</v>
      </c>
      <c r="D657" s="359" t="s">
        <v>176</v>
      </c>
      <c r="E657" s="372" t="s">
        <v>21</v>
      </c>
      <c r="F657" s="359" t="s">
        <v>181</v>
      </c>
      <c r="G657" s="359">
        <v>5</v>
      </c>
      <c r="H657" s="372">
        <v>3.5</v>
      </c>
      <c r="I657" s="372">
        <v>5.8</v>
      </c>
      <c r="J657" s="372">
        <v>6.6</v>
      </c>
      <c r="K657" s="372">
        <v>7.4</v>
      </c>
      <c r="L657" s="359">
        <v>5.8</v>
      </c>
      <c r="M657" s="372">
        <v>6000</v>
      </c>
      <c r="N657" s="208">
        <f>IF('[1]HNI OPTION CALLS'!E657="BUY",('[1]HNI OPTION CALLS'!L657-'[1]HNI OPTION CALLS'!G657)*('[1]HNI OPTION CALLS'!M657),('[1]HNI OPTION CALLS'!G657-'[1]HNI OPTION CALLS'!L657)*('[1]HNI OPTION CALLS'!M657))</f>
        <v>4799.999999999999</v>
      </c>
      <c r="O657" s="209">
        <f>'[1]HNI OPTION CALLS'!N657/('[1]HNI OPTION CALLS'!M657)/'[1]HNI OPTION CALLS'!G657%</f>
        <v>15.999999999999996</v>
      </c>
    </row>
    <row r="658" spans="1:15" ht="15">
      <c r="A658" s="372">
        <v>6</v>
      </c>
      <c r="B658" s="358">
        <v>43397</v>
      </c>
      <c r="C658" s="372">
        <v>1180</v>
      </c>
      <c r="D658" s="359" t="s">
        <v>182</v>
      </c>
      <c r="E658" s="372" t="s">
        <v>21</v>
      </c>
      <c r="F658" s="359" t="s">
        <v>63</v>
      </c>
      <c r="G658" s="359">
        <v>28</v>
      </c>
      <c r="H658" s="372">
        <v>9</v>
      </c>
      <c r="I658" s="372">
        <v>38</v>
      </c>
      <c r="J658" s="372">
        <v>48</v>
      </c>
      <c r="K658" s="372">
        <v>58</v>
      </c>
      <c r="L658" s="359">
        <v>9</v>
      </c>
      <c r="M658" s="372">
        <v>500</v>
      </c>
      <c r="N658" s="208">
        <f>IF('[1]HNI OPTION CALLS'!E658="BUY",('[1]HNI OPTION CALLS'!L658-'[1]HNI OPTION CALLS'!G658)*('[1]HNI OPTION CALLS'!M658),('[1]HNI OPTION CALLS'!G658-'[1]HNI OPTION CALLS'!L658)*('[1]HNI OPTION CALLS'!M658))</f>
        <v>-9500</v>
      </c>
      <c r="O658" s="209">
        <f>'[1]HNI OPTION CALLS'!N658/('[1]HNI OPTION CALLS'!M658)/'[1]HNI OPTION CALLS'!G658%</f>
        <v>-67.85714285714285</v>
      </c>
    </row>
    <row r="659" spans="1:15" ht="15">
      <c r="A659" s="372">
        <v>7</v>
      </c>
      <c r="B659" s="358">
        <v>43396</v>
      </c>
      <c r="C659" s="372">
        <v>1120</v>
      </c>
      <c r="D659" s="359" t="s">
        <v>182</v>
      </c>
      <c r="E659" s="372" t="s">
        <v>21</v>
      </c>
      <c r="F659" s="359" t="s">
        <v>183</v>
      </c>
      <c r="G659" s="359">
        <v>22.5</v>
      </c>
      <c r="H659" s="372">
        <v>8</v>
      </c>
      <c r="I659" s="372">
        <v>30</v>
      </c>
      <c r="J659" s="372">
        <v>38</v>
      </c>
      <c r="K659" s="372">
        <v>46</v>
      </c>
      <c r="L659" s="359">
        <v>8</v>
      </c>
      <c r="M659" s="372">
        <v>600</v>
      </c>
      <c r="N659" s="208">
        <f>IF('[1]HNI OPTION CALLS'!E659="BUY",('[1]HNI OPTION CALLS'!L659-'[1]HNI OPTION CALLS'!G659)*('[1]HNI OPTION CALLS'!M659),('[1]HNI OPTION CALLS'!G659-'[1]HNI OPTION CALLS'!L659)*('[1]HNI OPTION CALLS'!M659))</f>
        <v>-8700</v>
      </c>
      <c r="O659" s="209">
        <f>'[1]HNI OPTION CALLS'!N659/('[1]HNI OPTION CALLS'!M659)/'[1]HNI OPTION CALLS'!G659%</f>
        <v>-64.44444444444444</v>
      </c>
    </row>
    <row r="660" spans="1:15" ht="15">
      <c r="A660" s="372">
        <v>8</v>
      </c>
      <c r="B660" s="358">
        <v>43392</v>
      </c>
      <c r="C660" s="372">
        <v>660</v>
      </c>
      <c r="D660" s="359" t="s">
        <v>182</v>
      </c>
      <c r="E660" s="372" t="s">
        <v>21</v>
      </c>
      <c r="F660" s="359" t="s">
        <v>171</v>
      </c>
      <c r="G660" s="359">
        <v>54.5</v>
      </c>
      <c r="H660" s="372">
        <v>38</v>
      </c>
      <c r="I660" s="372">
        <v>65</v>
      </c>
      <c r="J660" s="372">
        <v>75</v>
      </c>
      <c r="K660" s="372">
        <v>85</v>
      </c>
      <c r="L660" s="359">
        <v>75</v>
      </c>
      <c r="M660" s="372">
        <v>500</v>
      </c>
      <c r="N660" s="208">
        <f>IF('[1]HNI OPTION CALLS'!E660="BUY",('[1]HNI OPTION CALLS'!L660-'[1]HNI OPTION CALLS'!G660)*('[1]HNI OPTION CALLS'!M660),('[1]HNI OPTION CALLS'!G660-'[1]HNI OPTION CALLS'!L660)*('[1]HNI OPTION CALLS'!M660))</f>
        <v>10250</v>
      </c>
      <c r="O660" s="209">
        <f>'[1]HNI OPTION CALLS'!N660/('[1]HNI OPTION CALLS'!M660)/'[1]HNI OPTION CALLS'!G660%</f>
        <v>37.61467889908256</v>
      </c>
    </row>
    <row r="661" spans="1:15" ht="15">
      <c r="A661" s="372">
        <v>9</v>
      </c>
      <c r="B661" s="358">
        <v>43389</v>
      </c>
      <c r="C661" s="372">
        <v>180</v>
      </c>
      <c r="D661" s="359" t="s">
        <v>176</v>
      </c>
      <c r="E661" s="372" t="s">
        <v>21</v>
      </c>
      <c r="F661" s="359" t="s">
        <v>113</v>
      </c>
      <c r="G661" s="359">
        <v>9.5</v>
      </c>
      <c r="H661" s="372">
        <v>3</v>
      </c>
      <c r="I661" s="372">
        <v>13</v>
      </c>
      <c r="J661" s="372">
        <v>16</v>
      </c>
      <c r="K661" s="372">
        <v>19</v>
      </c>
      <c r="L661" s="359">
        <v>12.95</v>
      </c>
      <c r="M661" s="372">
        <v>1200</v>
      </c>
      <c r="N661" s="208">
        <f>IF('[1]HNI OPTION CALLS'!E661="BUY",('[1]HNI OPTION CALLS'!L661-'[1]HNI OPTION CALLS'!G661)*('[1]HNI OPTION CALLS'!M661),('[1]HNI OPTION CALLS'!G661-'[1]HNI OPTION CALLS'!L661)*('[1]HNI OPTION CALLS'!M661))</f>
        <v>4139.999999999999</v>
      </c>
      <c r="O661" s="209">
        <f>'[1]HNI OPTION CALLS'!N661/('[1]HNI OPTION CALLS'!M661)/'[1]HNI OPTION CALLS'!G661%</f>
        <v>36.315789473684205</v>
      </c>
    </row>
    <row r="662" spans="1:15" ht="15">
      <c r="A662" s="372">
        <v>10</v>
      </c>
      <c r="B662" s="358">
        <v>43382</v>
      </c>
      <c r="C662" s="372">
        <v>180</v>
      </c>
      <c r="D662" s="359" t="s">
        <v>182</v>
      </c>
      <c r="E662" s="372" t="s">
        <v>21</v>
      </c>
      <c r="F662" s="359" t="s">
        <v>84</v>
      </c>
      <c r="G662" s="359">
        <v>15</v>
      </c>
      <c r="H662" s="372">
        <v>7.5</v>
      </c>
      <c r="I662" s="372">
        <v>18.5</v>
      </c>
      <c r="J662" s="372">
        <v>22</v>
      </c>
      <c r="K662" s="372">
        <v>25.5</v>
      </c>
      <c r="L662" s="359">
        <v>25.5</v>
      </c>
      <c r="M662" s="372">
        <v>1500</v>
      </c>
      <c r="N662" s="208">
        <f>IF('[1]HNI OPTION CALLS'!E662="BUY",('[1]HNI OPTION CALLS'!L662-'[1]HNI OPTION CALLS'!G662)*('[1]HNI OPTION CALLS'!M662),('[1]HNI OPTION CALLS'!G662-'[1]HNI OPTION CALLS'!L662)*('[1]HNI OPTION CALLS'!M662))</f>
        <v>15750</v>
      </c>
      <c r="O662" s="209">
        <f>'[1]HNI OPTION CALLS'!N662/('[1]HNI OPTION CALLS'!M662)/'[1]HNI OPTION CALLS'!G662%</f>
        <v>70</v>
      </c>
    </row>
    <row r="663" spans="1:15" ht="15">
      <c r="A663" s="372">
        <v>11</v>
      </c>
      <c r="B663" s="358">
        <v>43381</v>
      </c>
      <c r="C663" s="372">
        <v>240</v>
      </c>
      <c r="D663" s="359" t="s">
        <v>182</v>
      </c>
      <c r="E663" s="372" t="s">
        <v>21</v>
      </c>
      <c r="F663" s="359" t="s">
        <v>123</v>
      </c>
      <c r="G663" s="359">
        <v>20</v>
      </c>
      <c r="H663" s="372">
        <v>15</v>
      </c>
      <c r="I663" s="372">
        <v>22.5</v>
      </c>
      <c r="J663" s="372">
        <v>25</v>
      </c>
      <c r="K663" s="372">
        <v>27.5</v>
      </c>
      <c r="L663" s="359">
        <v>25</v>
      </c>
      <c r="M663" s="372">
        <v>1500</v>
      </c>
      <c r="N663" s="208">
        <f>IF('[1]HNI OPTION CALLS'!E663="BUY",('[1]HNI OPTION CALLS'!L663-'[1]HNI OPTION CALLS'!G663)*('[1]HNI OPTION CALLS'!M663),('[1]HNI OPTION CALLS'!G663-'[1]HNI OPTION CALLS'!L663)*('[1]HNI OPTION CALLS'!M663))</f>
        <v>7500</v>
      </c>
      <c r="O663" s="209">
        <f>'[1]HNI OPTION CALLS'!N663/('[1]HNI OPTION CALLS'!M663)/'[1]HNI OPTION CALLS'!G663%</f>
        <v>25</v>
      </c>
    </row>
    <row r="664" spans="1:15" ht="15">
      <c r="A664" s="372">
        <v>12</v>
      </c>
      <c r="B664" s="358">
        <v>43377</v>
      </c>
      <c r="C664" s="372">
        <v>840</v>
      </c>
      <c r="D664" s="359" t="s">
        <v>182</v>
      </c>
      <c r="E664" s="372" t="s">
        <v>21</v>
      </c>
      <c r="F664" s="359" t="s">
        <v>49</v>
      </c>
      <c r="G664" s="359">
        <v>30</v>
      </c>
      <c r="H664" s="372">
        <v>18</v>
      </c>
      <c r="I664" s="372">
        <v>37</v>
      </c>
      <c r="J664" s="372">
        <v>44</v>
      </c>
      <c r="K664" s="372">
        <v>50</v>
      </c>
      <c r="L664" s="359">
        <v>44</v>
      </c>
      <c r="M664" s="372">
        <v>700</v>
      </c>
      <c r="N664" s="208">
        <f>IF('[1]HNI OPTION CALLS'!E664="BUY",('[1]HNI OPTION CALLS'!L664-'[1]HNI OPTION CALLS'!G664)*('[1]HNI OPTION CALLS'!M664),('[1]HNI OPTION CALLS'!G664-'[1]HNI OPTION CALLS'!L664)*('[1]HNI OPTION CALLS'!M664))</f>
        <v>9800</v>
      </c>
      <c r="O664" s="209">
        <f>'[1]HNI OPTION CALLS'!N664/('[1]HNI OPTION CALLS'!M664)/'[1]HNI OPTION CALLS'!G664%</f>
        <v>46.66666666666667</v>
      </c>
    </row>
    <row r="665" spans="1:15" ht="15">
      <c r="A665" s="372">
        <v>13</v>
      </c>
      <c r="B665" s="358">
        <v>43376</v>
      </c>
      <c r="C665" s="372">
        <v>255</v>
      </c>
      <c r="D665" s="359" t="s">
        <v>176</v>
      </c>
      <c r="E665" s="372" t="s">
        <v>21</v>
      </c>
      <c r="F665" s="359" t="s">
        <v>184</v>
      </c>
      <c r="G665" s="359">
        <v>11</v>
      </c>
      <c r="H665" s="372">
        <v>8</v>
      </c>
      <c r="I665" s="372">
        <v>12.5</v>
      </c>
      <c r="J665" s="372">
        <v>14</v>
      </c>
      <c r="K665" s="372">
        <v>15.5</v>
      </c>
      <c r="L665" s="359">
        <v>12.5</v>
      </c>
      <c r="M665" s="372">
        <v>3500</v>
      </c>
      <c r="N665" s="208">
        <f>IF('[1]HNI OPTION CALLS'!E665="BUY",('[1]HNI OPTION CALLS'!L665-'[1]HNI OPTION CALLS'!G665)*('[1]HNI OPTION CALLS'!M665),('[1]HNI OPTION CALLS'!G665-'[1]HNI OPTION CALLS'!L665)*('[1]HNI OPTION CALLS'!M665))</f>
        <v>5250</v>
      </c>
      <c r="O665" s="209">
        <f>'[1]HNI OPTION CALLS'!N665/('[1]HNI OPTION CALLS'!M665)/'[1]HNI OPTION CALLS'!G665%</f>
        <v>13.636363636363637</v>
      </c>
    </row>
    <row r="666" spans="1:15" ht="16.5">
      <c r="A666" s="106" t="s">
        <v>25</v>
      </c>
      <c r="B666" s="107"/>
      <c r="C666" s="108"/>
      <c r="D666" s="109"/>
      <c r="E666" s="110"/>
      <c r="F666" s="110"/>
      <c r="G666" s="111"/>
      <c r="H666" s="112"/>
      <c r="I666" s="112"/>
      <c r="J666" s="112"/>
      <c r="K666" s="110"/>
      <c r="L666" s="113"/>
      <c r="M666" s="114"/>
      <c r="N666" s="114"/>
      <c r="O666" s="114"/>
    </row>
    <row r="667" spans="1:15" ht="16.5">
      <c r="A667" s="106" t="s">
        <v>26</v>
      </c>
      <c r="B667" s="107"/>
      <c r="C667" s="108"/>
      <c r="D667" s="109"/>
      <c r="E667" s="110"/>
      <c r="F667" s="110"/>
      <c r="G667" s="111"/>
      <c r="H667" s="110"/>
      <c r="I667" s="110"/>
      <c r="J667" s="110"/>
      <c r="K667" s="110"/>
      <c r="L667" s="113"/>
      <c r="M667" s="114"/>
      <c r="N667" s="114"/>
      <c r="O667" s="114"/>
    </row>
    <row r="668" spans="1:15" ht="16.5">
      <c r="A668" s="106" t="s">
        <v>26</v>
      </c>
      <c r="B668" s="107"/>
      <c r="C668" s="108"/>
      <c r="D668" s="109"/>
      <c r="E668" s="110"/>
      <c r="F668" s="110"/>
      <c r="G668" s="111"/>
      <c r="H668" s="110"/>
      <c r="I668" s="110"/>
      <c r="J668" s="110"/>
      <c r="K668" s="110"/>
      <c r="L668" s="114"/>
      <c r="M668" s="114"/>
      <c r="N668" s="114"/>
      <c r="O668" s="114"/>
    </row>
    <row r="669" spans="1:15" ht="17.25" thickBot="1">
      <c r="A669" s="73"/>
      <c r="B669" s="115"/>
      <c r="C669" s="115"/>
      <c r="D669" s="116"/>
      <c r="E669" s="116"/>
      <c r="F669" s="116"/>
      <c r="G669" s="117"/>
      <c r="H669" s="118"/>
      <c r="I669" s="119" t="s">
        <v>27</v>
      </c>
      <c r="J669" s="119"/>
      <c r="K669" s="120"/>
      <c r="L669" s="114"/>
      <c r="M669" s="121"/>
      <c r="N669" s="114"/>
      <c r="O669" s="114"/>
    </row>
    <row r="670" spans="1:15" ht="16.5">
      <c r="A670" s="122"/>
      <c r="B670" s="115"/>
      <c r="C670" s="115"/>
      <c r="D670" s="360" t="s">
        <v>28</v>
      </c>
      <c r="E670" s="361"/>
      <c r="F670" s="362">
        <v>13</v>
      </c>
      <c r="G670" s="363">
        <v>100</v>
      </c>
      <c r="H670" s="116">
        <v>13</v>
      </c>
      <c r="I670" s="123">
        <f>'[1]HNI OPTION CALLS'!H671/'[1]HNI OPTION CALLS'!H670%</f>
        <v>61.53846153846153</v>
      </c>
      <c r="J670" s="123"/>
      <c r="K670" s="123"/>
      <c r="L670" s="120"/>
      <c r="M670" s="114"/>
      <c r="N670" s="114"/>
      <c r="O670" s="114"/>
    </row>
    <row r="671" spans="1:15" ht="16.5">
      <c r="A671" s="122"/>
      <c r="B671" s="115"/>
      <c r="C671" s="115"/>
      <c r="D671" s="364" t="s">
        <v>29</v>
      </c>
      <c r="E671" s="365"/>
      <c r="F671" s="366">
        <v>8</v>
      </c>
      <c r="G671" s="367">
        <f>('[1]HNI OPTION CALLS'!F671/'[1]HNI OPTION CALLS'!F670)*100</f>
        <v>61.53846153846154</v>
      </c>
      <c r="H671" s="116">
        <v>8</v>
      </c>
      <c r="I671" s="120"/>
      <c r="J671" s="120"/>
      <c r="K671" s="116"/>
      <c r="L671" s="114"/>
      <c r="M671" s="114"/>
      <c r="N671" s="114"/>
      <c r="O671" s="114"/>
    </row>
    <row r="672" spans="1:15" ht="16.5">
      <c r="A672" s="124"/>
      <c r="B672" s="115"/>
      <c r="C672" s="115"/>
      <c r="D672" s="364" t="s">
        <v>31</v>
      </c>
      <c r="E672" s="365"/>
      <c r="F672" s="366">
        <v>0</v>
      </c>
      <c r="G672" s="367">
        <f>('[1]HNI OPTION CALLS'!F672/'[1]HNI OPTION CALLS'!F670)*100</f>
        <v>0</v>
      </c>
      <c r="H672" s="125"/>
      <c r="I672" s="116"/>
      <c r="J672" s="116"/>
      <c r="K672" s="116"/>
      <c r="L672" s="126"/>
      <c r="M672" s="114"/>
      <c r="N672" s="114"/>
      <c r="O672" s="114"/>
    </row>
    <row r="673" spans="1:15" ht="16.5">
      <c r="A673" s="124"/>
      <c r="B673" s="115"/>
      <c r="C673" s="115"/>
      <c r="D673" s="364" t="s">
        <v>32</v>
      </c>
      <c r="E673" s="365"/>
      <c r="F673" s="366">
        <v>0</v>
      </c>
      <c r="G673" s="367">
        <f>('[1]HNI OPTION CALLS'!F673/'[1]HNI OPTION CALLS'!F670)*100</f>
        <v>0</v>
      </c>
      <c r="H673" s="125"/>
      <c r="I673" s="116"/>
      <c r="J673" s="116"/>
      <c r="K673" s="116"/>
      <c r="L673" s="120"/>
      <c r="M673" s="114"/>
      <c r="N673" s="114"/>
      <c r="O673" s="114"/>
    </row>
    <row r="674" spans="1:15" ht="16.5">
      <c r="A674" s="124"/>
      <c r="B674" s="115"/>
      <c r="C674" s="115"/>
      <c r="D674" s="364" t="s">
        <v>33</v>
      </c>
      <c r="E674" s="365"/>
      <c r="F674" s="366">
        <v>5</v>
      </c>
      <c r="G674" s="367">
        <f>('[1]HNI OPTION CALLS'!F674/'[1]HNI OPTION CALLS'!F670)*100</f>
        <v>38.46153846153847</v>
      </c>
      <c r="H674" s="125"/>
      <c r="I674" s="116" t="s">
        <v>34</v>
      </c>
      <c r="J674" s="116"/>
      <c r="K674" s="120"/>
      <c r="L674" s="120"/>
      <c r="M674" s="114"/>
      <c r="N674" s="114"/>
      <c r="O674" s="114"/>
    </row>
    <row r="675" spans="1:15" ht="16.5">
      <c r="A675" s="124"/>
      <c r="B675" s="115"/>
      <c r="C675" s="115"/>
      <c r="D675" s="364" t="s">
        <v>35</v>
      </c>
      <c r="E675" s="365"/>
      <c r="F675" s="366">
        <v>0</v>
      </c>
      <c r="G675" s="367">
        <f>('[1]HNI OPTION CALLS'!F675/'[1]HNI OPTION CALLS'!F670)*100</f>
        <v>0</v>
      </c>
      <c r="H675" s="125"/>
      <c r="I675" s="116"/>
      <c r="J675" s="116"/>
      <c r="K675" s="120"/>
      <c r="L675" s="120"/>
      <c r="M675" s="114"/>
      <c r="N675" s="114"/>
      <c r="O675" s="114"/>
    </row>
    <row r="676" spans="1:15" ht="17.25" thickBot="1">
      <c r="A676" s="124"/>
      <c r="B676" s="115"/>
      <c r="C676" s="115"/>
      <c r="D676" s="368" t="s">
        <v>36</v>
      </c>
      <c r="E676" s="369"/>
      <c r="F676" s="370">
        <v>0</v>
      </c>
      <c r="G676" s="371">
        <f>('[1]HNI OPTION CALLS'!F676/'[1]HNI OPTION CALLS'!F670)*100</f>
        <v>0</v>
      </c>
      <c r="H676" s="125"/>
      <c r="I676" s="116"/>
      <c r="J676" s="116"/>
      <c r="K676" s="126"/>
      <c r="L676" s="126"/>
      <c r="M676" s="114"/>
      <c r="N676" s="114"/>
      <c r="O676" s="114"/>
    </row>
    <row r="677" spans="1:15" ht="16.5">
      <c r="A677" s="127" t="s">
        <v>37</v>
      </c>
      <c r="B677" s="115"/>
      <c r="C677" s="115"/>
      <c r="D677" s="122"/>
      <c r="E677" s="122"/>
      <c r="F677" s="116"/>
      <c r="G677" s="116"/>
      <c r="H677" s="128"/>
      <c r="I677" s="129"/>
      <c r="J677" s="114"/>
      <c r="K677" s="129"/>
      <c r="L677" s="114"/>
      <c r="M677" s="114"/>
      <c r="N677" s="114"/>
      <c r="O677" s="114"/>
    </row>
    <row r="678" spans="1:15" ht="15" customHeight="1">
      <c r="A678" s="130" t="s">
        <v>38</v>
      </c>
      <c r="B678" s="115"/>
      <c r="C678" s="115"/>
      <c r="D678" s="131"/>
      <c r="E678" s="132"/>
      <c r="F678" s="122"/>
      <c r="G678" s="129"/>
      <c r="H678" s="128"/>
      <c r="I678" s="129"/>
      <c r="J678" s="129"/>
      <c r="K678" s="129"/>
      <c r="L678" s="116"/>
      <c r="M678" s="114"/>
      <c r="N678" s="114"/>
      <c r="O678" s="122"/>
    </row>
    <row r="679" spans="1:15" ht="15" customHeight="1">
      <c r="A679" s="130" t="s">
        <v>39</v>
      </c>
      <c r="B679" s="115"/>
      <c r="C679" s="115"/>
      <c r="D679" s="122"/>
      <c r="E679" s="132"/>
      <c r="F679" s="122"/>
      <c r="G679" s="129"/>
      <c r="H679" s="128"/>
      <c r="I679" s="120"/>
      <c r="J679" s="120"/>
      <c r="K679" s="120"/>
      <c r="L679" s="116"/>
      <c r="M679" s="114"/>
      <c r="N679" s="114"/>
      <c r="O679" s="114"/>
    </row>
    <row r="680" spans="1:15" ht="15.75" customHeight="1">
      <c r="A680" s="130" t="s">
        <v>40</v>
      </c>
      <c r="B680" s="131"/>
      <c r="C680" s="115"/>
      <c r="D680" s="122"/>
      <c r="E680" s="132"/>
      <c r="F680" s="122"/>
      <c r="G680" s="129"/>
      <c r="H680" s="118"/>
      <c r="I680" s="120"/>
      <c r="J680" s="120"/>
      <c r="K680" s="120"/>
      <c r="L680" s="116"/>
      <c r="M680" s="114"/>
      <c r="N680" s="133"/>
      <c r="O680" s="114"/>
    </row>
    <row r="681" spans="1:15" ht="15.75" customHeight="1">
      <c r="A681" s="130" t="s">
        <v>41</v>
      </c>
      <c r="B681" s="124"/>
      <c r="C681" s="131"/>
      <c r="D681" s="122"/>
      <c r="E681" s="134"/>
      <c r="F681" s="129"/>
      <c r="G681" s="129"/>
      <c r="H681" s="118"/>
      <c r="I681" s="120"/>
      <c r="J681" s="120"/>
      <c r="K681" s="120"/>
      <c r="L681" s="129"/>
      <c r="M681" s="114"/>
      <c r="N681" s="122"/>
      <c r="O681" s="114"/>
    </row>
  </sheetData>
  <sheetProtection/>
  <mergeCells count="448">
    <mergeCell ref="J651:J652"/>
    <mergeCell ref="K651:K652"/>
    <mergeCell ref="L651:L652"/>
    <mergeCell ref="M651:M652"/>
    <mergeCell ref="N651:N652"/>
    <mergeCell ref="O651:O652"/>
    <mergeCell ref="A650:O650"/>
    <mergeCell ref="A651:A652"/>
    <mergeCell ref="B651:B652"/>
    <mergeCell ref="C651:C652"/>
    <mergeCell ref="D651:D652"/>
    <mergeCell ref="E651:E652"/>
    <mergeCell ref="F651:F652"/>
    <mergeCell ref="G651:G652"/>
    <mergeCell ref="H651:H652"/>
    <mergeCell ref="I651:I652"/>
    <mergeCell ref="M608:M609"/>
    <mergeCell ref="N608:N609"/>
    <mergeCell ref="O608:O609"/>
    <mergeCell ref="D634:E634"/>
    <mergeCell ref="D635:E635"/>
    <mergeCell ref="D636:E636"/>
    <mergeCell ref="G608:G609"/>
    <mergeCell ref="H608:H609"/>
    <mergeCell ref="I608:I609"/>
    <mergeCell ref="J608:J609"/>
    <mergeCell ref="K608:K609"/>
    <mergeCell ref="L608:L609"/>
    <mergeCell ref="A604:O604"/>
    <mergeCell ref="A605:O605"/>
    <mergeCell ref="A606:O606"/>
    <mergeCell ref="A607:O607"/>
    <mergeCell ref="A608:A609"/>
    <mergeCell ref="B608:B609"/>
    <mergeCell ref="C608:C609"/>
    <mergeCell ref="D608:D609"/>
    <mergeCell ref="E608:E609"/>
    <mergeCell ref="F608:F609"/>
    <mergeCell ref="O569:O570"/>
    <mergeCell ref="D590:E590"/>
    <mergeCell ref="D591:E591"/>
    <mergeCell ref="D592:E592"/>
    <mergeCell ref="D593:E593"/>
    <mergeCell ref="A600:O602"/>
    <mergeCell ref="I569:I570"/>
    <mergeCell ref="J569:J570"/>
    <mergeCell ref="K569:K570"/>
    <mergeCell ref="L569:L570"/>
    <mergeCell ref="M569:M570"/>
    <mergeCell ref="N569:N570"/>
    <mergeCell ref="A567:O567"/>
    <mergeCell ref="A568:O568"/>
    <mergeCell ref="A569:A570"/>
    <mergeCell ref="B569:B570"/>
    <mergeCell ref="C569:C570"/>
    <mergeCell ref="D569:D570"/>
    <mergeCell ref="E569:E570"/>
    <mergeCell ref="F569:F570"/>
    <mergeCell ref="G569:G570"/>
    <mergeCell ref="H569:H570"/>
    <mergeCell ref="M519:M520"/>
    <mergeCell ref="N519:N520"/>
    <mergeCell ref="O519:O520"/>
    <mergeCell ref="D552:E552"/>
    <mergeCell ref="D553:E553"/>
    <mergeCell ref="D554:E554"/>
    <mergeCell ref="G519:G520"/>
    <mergeCell ref="H519:H520"/>
    <mergeCell ref="I519:I520"/>
    <mergeCell ref="J519:J520"/>
    <mergeCell ref="K519:K520"/>
    <mergeCell ref="L519:L520"/>
    <mergeCell ref="A519:A520"/>
    <mergeCell ref="B519:B520"/>
    <mergeCell ref="C519:C520"/>
    <mergeCell ref="D519:D520"/>
    <mergeCell ref="E519:E520"/>
    <mergeCell ref="F519:F520"/>
    <mergeCell ref="M477:M478"/>
    <mergeCell ref="N477:N478"/>
    <mergeCell ref="O477:O478"/>
    <mergeCell ref="D502:E502"/>
    <mergeCell ref="D503:E503"/>
    <mergeCell ref="D504:E504"/>
    <mergeCell ref="G477:G478"/>
    <mergeCell ref="H477:H478"/>
    <mergeCell ref="I477:I478"/>
    <mergeCell ref="J477:J478"/>
    <mergeCell ref="K477:K478"/>
    <mergeCell ref="L477:L478"/>
    <mergeCell ref="A477:A478"/>
    <mergeCell ref="B477:B478"/>
    <mergeCell ref="C477:C478"/>
    <mergeCell ref="D477:D478"/>
    <mergeCell ref="E477:E478"/>
    <mergeCell ref="F477:F478"/>
    <mergeCell ref="D463:E463"/>
    <mergeCell ref="A469:O471"/>
    <mergeCell ref="A473:O473"/>
    <mergeCell ref="A474:O474"/>
    <mergeCell ref="A475:O475"/>
    <mergeCell ref="A476:O476"/>
    <mergeCell ref="M429:M430"/>
    <mergeCell ref="N429:N430"/>
    <mergeCell ref="O429:O430"/>
    <mergeCell ref="D460:E460"/>
    <mergeCell ref="D461:E461"/>
    <mergeCell ref="D462:E462"/>
    <mergeCell ref="G429:G430"/>
    <mergeCell ref="H429:H430"/>
    <mergeCell ref="I429:I430"/>
    <mergeCell ref="J429:J430"/>
    <mergeCell ref="K429:K430"/>
    <mergeCell ref="L429:L430"/>
    <mergeCell ref="A425:O425"/>
    <mergeCell ref="A426:O426"/>
    <mergeCell ref="A427:O427"/>
    <mergeCell ref="A428:O428"/>
    <mergeCell ref="A429:A430"/>
    <mergeCell ref="B429:B430"/>
    <mergeCell ref="C429:C430"/>
    <mergeCell ref="D429:D430"/>
    <mergeCell ref="E429:E430"/>
    <mergeCell ref="F429:F430"/>
    <mergeCell ref="O386:O387"/>
    <mergeCell ref="D412:E412"/>
    <mergeCell ref="D413:E413"/>
    <mergeCell ref="D414:E414"/>
    <mergeCell ref="D415:E415"/>
    <mergeCell ref="A421:O423"/>
    <mergeCell ref="I386:I387"/>
    <mergeCell ref="J386:J387"/>
    <mergeCell ref="K386:K387"/>
    <mergeCell ref="L386:L387"/>
    <mergeCell ref="M386:M387"/>
    <mergeCell ref="N386:N387"/>
    <mergeCell ref="A384:O384"/>
    <mergeCell ref="A385:O385"/>
    <mergeCell ref="A386:A387"/>
    <mergeCell ref="B386:B387"/>
    <mergeCell ref="C386:C387"/>
    <mergeCell ref="D386:D387"/>
    <mergeCell ref="E386:E387"/>
    <mergeCell ref="F386:F387"/>
    <mergeCell ref="G386:G387"/>
    <mergeCell ref="H386:H387"/>
    <mergeCell ref="M342:M343"/>
    <mergeCell ref="N342:N343"/>
    <mergeCell ref="O342:O343"/>
    <mergeCell ref="D369:E369"/>
    <mergeCell ref="D370:E370"/>
    <mergeCell ref="D371:E371"/>
    <mergeCell ref="G342:G343"/>
    <mergeCell ref="H342:H343"/>
    <mergeCell ref="I342:I343"/>
    <mergeCell ref="J342:J343"/>
    <mergeCell ref="K342:K343"/>
    <mergeCell ref="L342:L343"/>
    <mergeCell ref="A342:A343"/>
    <mergeCell ref="B342:B343"/>
    <mergeCell ref="C342:C343"/>
    <mergeCell ref="D342:D343"/>
    <mergeCell ref="E342:E343"/>
    <mergeCell ref="F342:F343"/>
    <mergeCell ref="O302:O303"/>
    <mergeCell ref="D325:E325"/>
    <mergeCell ref="D326:E326"/>
    <mergeCell ref="D327:E327"/>
    <mergeCell ref="D328:E328"/>
    <mergeCell ref="A334:O336"/>
    <mergeCell ref="I302:I303"/>
    <mergeCell ref="J302:J303"/>
    <mergeCell ref="K302:K303"/>
    <mergeCell ref="L302:L303"/>
    <mergeCell ref="M302:M303"/>
    <mergeCell ref="N302:N303"/>
    <mergeCell ref="A300:O300"/>
    <mergeCell ref="A301:O301"/>
    <mergeCell ref="A302:A303"/>
    <mergeCell ref="B302:B303"/>
    <mergeCell ref="C302:C303"/>
    <mergeCell ref="D302:D303"/>
    <mergeCell ref="E302:E303"/>
    <mergeCell ref="F302:F303"/>
    <mergeCell ref="G302:G303"/>
    <mergeCell ref="H302:H303"/>
    <mergeCell ref="M259:M260"/>
    <mergeCell ref="N259:N260"/>
    <mergeCell ref="O259:O260"/>
    <mergeCell ref="D287:E287"/>
    <mergeCell ref="D288:E288"/>
    <mergeCell ref="D289:E289"/>
    <mergeCell ref="G259:G260"/>
    <mergeCell ref="H259:H260"/>
    <mergeCell ref="I259:I260"/>
    <mergeCell ref="J259:J260"/>
    <mergeCell ref="K259:K260"/>
    <mergeCell ref="L259:L260"/>
    <mergeCell ref="A259:A260"/>
    <mergeCell ref="B259:B260"/>
    <mergeCell ref="C259:C260"/>
    <mergeCell ref="D259:D260"/>
    <mergeCell ref="E259:E260"/>
    <mergeCell ref="F259:F260"/>
    <mergeCell ref="D247:E247"/>
    <mergeCell ref="A251:O253"/>
    <mergeCell ref="A255:O255"/>
    <mergeCell ref="A256:O256"/>
    <mergeCell ref="A257:O257"/>
    <mergeCell ref="A258:O258"/>
    <mergeCell ref="M215:M216"/>
    <mergeCell ref="N215:N216"/>
    <mergeCell ref="O215:O216"/>
    <mergeCell ref="D244:E244"/>
    <mergeCell ref="D245:E245"/>
    <mergeCell ref="D246:E246"/>
    <mergeCell ref="G215:G216"/>
    <mergeCell ref="H215:H216"/>
    <mergeCell ref="I215:I216"/>
    <mergeCell ref="J215:J216"/>
    <mergeCell ref="K215:K216"/>
    <mergeCell ref="L215:L216"/>
    <mergeCell ref="A211:O211"/>
    <mergeCell ref="A212:O212"/>
    <mergeCell ref="A213:O213"/>
    <mergeCell ref="A214:O214"/>
    <mergeCell ref="A215:A216"/>
    <mergeCell ref="B215:B216"/>
    <mergeCell ref="C215:C216"/>
    <mergeCell ref="D215:D216"/>
    <mergeCell ref="E215:E216"/>
    <mergeCell ref="F215:F216"/>
    <mergeCell ref="O170:O171"/>
    <mergeCell ref="D200:E200"/>
    <mergeCell ref="D201:E201"/>
    <mergeCell ref="D202:E202"/>
    <mergeCell ref="D203:E203"/>
    <mergeCell ref="A207:O209"/>
    <mergeCell ref="I170:I171"/>
    <mergeCell ref="J170:J171"/>
    <mergeCell ref="K170:K171"/>
    <mergeCell ref="L170:L171"/>
    <mergeCell ref="M170:M171"/>
    <mergeCell ref="N170:N171"/>
    <mergeCell ref="A168:O168"/>
    <mergeCell ref="A169:O169"/>
    <mergeCell ref="A170:A171"/>
    <mergeCell ref="B170:B171"/>
    <mergeCell ref="C170:C171"/>
    <mergeCell ref="D170:D171"/>
    <mergeCell ref="E170:E171"/>
    <mergeCell ref="F170:F171"/>
    <mergeCell ref="G170:G171"/>
    <mergeCell ref="H170:H171"/>
    <mergeCell ref="O125:O126"/>
    <mergeCell ref="D155:E155"/>
    <mergeCell ref="D156:E156"/>
    <mergeCell ref="D157:E157"/>
    <mergeCell ref="D158:E158"/>
    <mergeCell ref="A162:O164"/>
    <mergeCell ref="I125:I126"/>
    <mergeCell ref="J125:J126"/>
    <mergeCell ref="K125:K126"/>
    <mergeCell ref="L125:L126"/>
    <mergeCell ref="M125:M126"/>
    <mergeCell ref="N125:N126"/>
    <mergeCell ref="A123:O123"/>
    <mergeCell ref="A124:O124"/>
    <mergeCell ref="A125:A126"/>
    <mergeCell ref="B125:B126"/>
    <mergeCell ref="C125:C126"/>
    <mergeCell ref="D125:D126"/>
    <mergeCell ref="E125:E126"/>
    <mergeCell ref="F125:F126"/>
    <mergeCell ref="G125:G126"/>
    <mergeCell ref="H125:H126"/>
    <mergeCell ref="L83:L84"/>
    <mergeCell ref="M83:M84"/>
    <mergeCell ref="N83:N84"/>
    <mergeCell ref="O83:O84"/>
    <mergeCell ref="D110:E110"/>
    <mergeCell ref="D111:E111"/>
    <mergeCell ref="F83:F84"/>
    <mergeCell ref="G83:G84"/>
    <mergeCell ref="H83:H84"/>
    <mergeCell ref="I83:I84"/>
    <mergeCell ref="J83:J84"/>
    <mergeCell ref="K83:K84"/>
    <mergeCell ref="A75:O77"/>
    <mergeCell ref="A79:O79"/>
    <mergeCell ref="A80:O80"/>
    <mergeCell ref="A81:O81"/>
    <mergeCell ref="A82:O82"/>
    <mergeCell ref="A83:A84"/>
    <mergeCell ref="B83:B84"/>
    <mergeCell ref="C83:C84"/>
    <mergeCell ref="D83:D84"/>
    <mergeCell ref="E83:E84"/>
    <mergeCell ref="J44:J45"/>
    <mergeCell ref="K44:K45"/>
    <mergeCell ref="L44:L45"/>
    <mergeCell ref="M44:M45"/>
    <mergeCell ref="N44:N45"/>
    <mergeCell ref="O44:O45"/>
    <mergeCell ref="A43:O43"/>
    <mergeCell ref="A44:A45"/>
    <mergeCell ref="B44:B45"/>
    <mergeCell ref="C44:C45"/>
    <mergeCell ref="D44:D45"/>
    <mergeCell ref="E44:E45"/>
    <mergeCell ref="F44:F45"/>
    <mergeCell ref="G44:G45"/>
    <mergeCell ref="H44:H45"/>
    <mergeCell ref="I44:I45"/>
    <mergeCell ref="D28:E28"/>
    <mergeCell ref="D29:E29"/>
    <mergeCell ref="D30:E30"/>
    <mergeCell ref="D31:E31"/>
    <mergeCell ref="D32:E32"/>
    <mergeCell ref="A36:O38"/>
    <mergeCell ref="D671:E671"/>
    <mergeCell ref="D672:E672"/>
    <mergeCell ref="D673:E673"/>
    <mergeCell ref="D674:E674"/>
    <mergeCell ref="D675:E675"/>
    <mergeCell ref="D676:E676"/>
    <mergeCell ref="A646:O646"/>
    <mergeCell ref="D670:E670"/>
    <mergeCell ref="A643:O645"/>
    <mergeCell ref="A647:O647"/>
    <mergeCell ref="A648:O648"/>
    <mergeCell ref="A649:O649"/>
    <mergeCell ref="A337:O337"/>
    <mergeCell ref="A381:O381"/>
    <mergeCell ref="A338:O338"/>
    <mergeCell ref="A339:O339"/>
    <mergeCell ref="A340:O340"/>
    <mergeCell ref="A341:O341"/>
    <mergeCell ref="D587:E587"/>
    <mergeCell ref="D588:E588"/>
    <mergeCell ref="D589:E589"/>
    <mergeCell ref="D26:E26"/>
    <mergeCell ref="D27:E27"/>
    <mergeCell ref="A564:O564"/>
    <mergeCell ref="D549:E549"/>
    <mergeCell ref="D550:E550"/>
    <mergeCell ref="D551:E551"/>
    <mergeCell ref="D555:E555"/>
    <mergeCell ref="A561:O563"/>
    <mergeCell ref="A565:O565"/>
    <mergeCell ref="A566:O566"/>
    <mergeCell ref="D241:E241"/>
    <mergeCell ref="D242:E242"/>
    <mergeCell ref="D243:E243"/>
    <mergeCell ref="D284:E284"/>
    <mergeCell ref="A39:O39"/>
    <mergeCell ref="A40:O40"/>
    <mergeCell ref="A41:O41"/>
    <mergeCell ref="A42:O42"/>
    <mergeCell ref="A6:O6"/>
    <mergeCell ref="A7:O7"/>
    <mergeCell ref="A8:O8"/>
    <mergeCell ref="A9:O9"/>
    <mergeCell ref="M10:M11"/>
    <mergeCell ref="N10:N11"/>
    <mergeCell ref="O10:O11"/>
    <mergeCell ref="G10:G11"/>
    <mergeCell ref="A297:O297"/>
    <mergeCell ref="A165:O165"/>
    <mergeCell ref="J10:J11"/>
    <mergeCell ref="K10:K11"/>
    <mergeCell ref="L10:L11"/>
    <mergeCell ref="F10:F11"/>
    <mergeCell ref="A2:O4"/>
    <mergeCell ref="A5:O5"/>
    <mergeCell ref="A10:A11"/>
    <mergeCell ref="B10:B11"/>
    <mergeCell ref="C10:C11"/>
    <mergeCell ref="D10:D11"/>
    <mergeCell ref="E10:E11"/>
    <mergeCell ref="H10:H11"/>
    <mergeCell ref="I10:I11"/>
    <mergeCell ref="D65:E65"/>
    <mergeCell ref="D66:E66"/>
    <mergeCell ref="D67:E67"/>
    <mergeCell ref="D68:E68"/>
    <mergeCell ref="D69:E69"/>
    <mergeCell ref="D70:E70"/>
    <mergeCell ref="D71:E71"/>
    <mergeCell ref="A78:O78"/>
    <mergeCell ref="D107:E107"/>
    <mergeCell ref="D108:E108"/>
    <mergeCell ref="D109:E109"/>
    <mergeCell ref="D112:E112"/>
    <mergeCell ref="D113:E113"/>
    <mergeCell ref="A117:O119"/>
    <mergeCell ref="A120:O120"/>
    <mergeCell ref="A121:O121"/>
    <mergeCell ref="A122:O122"/>
    <mergeCell ref="D152:E152"/>
    <mergeCell ref="D153:E153"/>
    <mergeCell ref="D154:E154"/>
    <mergeCell ref="A166:O166"/>
    <mergeCell ref="A167:O167"/>
    <mergeCell ref="D197:E197"/>
    <mergeCell ref="D198:E198"/>
    <mergeCell ref="D199:E199"/>
    <mergeCell ref="A210:O210"/>
    <mergeCell ref="A254:O254"/>
    <mergeCell ref="D286:E286"/>
    <mergeCell ref="D285:E285"/>
    <mergeCell ref="D290:E290"/>
    <mergeCell ref="A294:O296"/>
    <mergeCell ref="A298:O298"/>
    <mergeCell ref="A299:O299"/>
    <mergeCell ref="D322:E322"/>
    <mergeCell ref="D323:E323"/>
    <mergeCell ref="D324:E324"/>
    <mergeCell ref="D366:E366"/>
    <mergeCell ref="D367:E367"/>
    <mergeCell ref="D368:E368"/>
    <mergeCell ref="D372:E372"/>
    <mergeCell ref="A378:O380"/>
    <mergeCell ref="A382:O382"/>
    <mergeCell ref="A383:O383"/>
    <mergeCell ref="D409:E409"/>
    <mergeCell ref="D410:E410"/>
    <mergeCell ref="D411:E411"/>
    <mergeCell ref="A424:O424"/>
    <mergeCell ref="D457:E457"/>
    <mergeCell ref="D458:E458"/>
    <mergeCell ref="D459:E459"/>
    <mergeCell ref="A472:O472"/>
    <mergeCell ref="D499:E499"/>
    <mergeCell ref="D500:E500"/>
    <mergeCell ref="D501:E501"/>
    <mergeCell ref="D505:E505"/>
    <mergeCell ref="A511:O513"/>
    <mergeCell ref="A514:O514"/>
    <mergeCell ref="A515:O515"/>
    <mergeCell ref="A516:O516"/>
    <mergeCell ref="A517:O517"/>
    <mergeCell ref="A518:O518"/>
    <mergeCell ref="A603:O603"/>
    <mergeCell ref="D631:E631"/>
    <mergeCell ref="D632:E632"/>
    <mergeCell ref="D633:E633"/>
    <mergeCell ref="D637:E637"/>
  </mergeCells>
  <conditionalFormatting sqref="O31:O32 P29 O649:O665 O606:O626 O567:O587 O517:O544 O475:O505 O379:O471 O41:O377 O12:O29">
    <cfRule type="cellIs" priority="25" dxfId="12" operator="lessThan">
      <formula>0</formula>
    </cfRule>
    <cfRule type="cellIs" priority="26" dxfId="13" operator="greaterThan">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capital1</dc:creator>
  <cp:keywords/>
  <dc:description/>
  <cp:lastModifiedBy>admin</cp:lastModifiedBy>
  <dcterms:created xsi:type="dcterms:W3CDTF">2017-08-02T13:26:00Z</dcterms:created>
  <dcterms:modified xsi:type="dcterms:W3CDTF">2020-01-18T08:20:04Z</dcterms:modified>
  <cp:category/>
  <cp:version/>
  <cp:contentType/>
  <cp:contentStatus/>
</cp:coreProperties>
</file>